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3_ncr:1_{A790C0C0-DCAA-4C48-B7B4-DD7C9DBB2B0E}" xr6:coauthVersionLast="47" xr6:coauthVersionMax="47" xr10:uidLastSave="{00000000-0000-0000-0000-000000000000}"/>
  <bookViews>
    <workbookView xWindow="-10260" yWindow="-16320" windowWidth="29040" windowHeight="15720" activeTab="7" xr2:uid="{7F567237-A050-4679-8C15-09BAF4259B91}"/>
  </bookViews>
  <sheets>
    <sheet name="スズキ" sheetId="3" r:id="rId1"/>
    <sheet name="スバル" sheetId="7" r:id="rId2"/>
    <sheet name="ダイハツ" sheetId="5" r:id="rId3"/>
    <sheet name="トヨタ" sheetId="4" r:id="rId4"/>
    <sheet name="日産" sheetId="6" r:id="rId5"/>
    <sheet name="ホンダ" sheetId="1" r:id="rId6"/>
    <sheet name="マツダ" sheetId="2" r:id="rId7"/>
    <sheet name="三菱" sheetId="8" r:id="rId8"/>
  </sheets>
  <externalReferences>
    <externalReference r:id="rId9"/>
    <externalReference r:id="rId10"/>
    <externalReference r:id="rId11"/>
  </externalReferences>
  <definedNames>
    <definedName name="_xlnm._FilterDatabase" localSheetId="5" hidden="1">ホンダ!$A$8:$V$8</definedName>
    <definedName name="_xlnm._FilterDatabase" localSheetId="4" hidden="1">日産!$A$8:$AA$33</definedName>
    <definedName name="Module1.社内配布用印刷" localSheetId="0">[1]!Module1.社内配布用印刷</definedName>
    <definedName name="Module1.社内配布用印刷" localSheetId="5">[1]!Module1.社内配布用印刷</definedName>
    <definedName name="Module1.社内配布用印刷" localSheetId="6">[1]!Module1.社内配布用印刷</definedName>
    <definedName name="Module1.社内配布用印刷" localSheetId="7">[1]!Module1.社内配布用印刷</definedName>
    <definedName name="Module1.社内配布用印刷" localSheetId="4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 localSheetId="5">[1]!Module1.提出用印刷</definedName>
    <definedName name="Module1.提出用印刷" localSheetId="6">[1]!Module1.提出用印刷</definedName>
    <definedName name="Module1.提出用印刷" localSheetId="7">[1]!Module1.提出用印刷</definedName>
    <definedName name="Module1.提出用印刷" localSheetId="4">[1]!Module1.提出用印刷</definedName>
    <definedName name="Module1.提出用印刷">[1]!Module1.提出用印刷</definedName>
    <definedName name="_xlnm.Print_Area" localSheetId="0">スズキ!$A$1:$X$42</definedName>
    <definedName name="_xlnm.Print_Area" localSheetId="1">スバル!$A$2:$AA$44</definedName>
    <definedName name="_xlnm.Print_Area" localSheetId="2">ダイハツ!$A$1:$X$48</definedName>
    <definedName name="_xlnm.Print_Area" localSheetId="3">トヨタ!$A$1:$X$13</definedName>
    <definedName name="_xlnm.Print_Area" localSheetId="5">ホンダ!$A$2:$AA$33</definedName>
    <definedName name="_xlnm.Print_Area" localSheetId="6">マツダ!$A$1:$X$30</definedName>
    <definedName name="_xlnm.Print_Area" localSheetId="7">三菱!$A$2:$X$52</definedName>
    <definedName name="_xlnm.Print_Area" localSheetId="4">日産!$A$2:$X$39</definedName>
    <definedName name="_xlnm.Print_Titles" localSheetId="1">スバル!$1:$8</definedName>
    <definedName name="_xlnm.Print_Titles" localSheetId="3">[2]乗用・ＲＶ車!$1:$7</definedName>
    <definedName name="_xlnm.Print_Titles" localSheetId="5">ホンダ!$2:$8</definedName>
    <definedName name="_xlnm.Print_Titles" localSheetId="4">日産!$2:$8</definedName>
    <definedName name="_xlnm.Print_Titles">[2]乗用・ＲＶ車!$1:$7</definedName>
    <definedName name="ダイハツ">[2]乗用・ＲＶ車!$1:$7</definedName>
    <definedName name="っｄ" localSheetId="0">[3]!社内配布用印刷</definedName>
    <definedName name="っｄ" localSheetId="6">[3]!社内配布用印刷</definedName>
    <definedName name="っｄ" localSheetId="7">[3]!社内配布用印刷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0">[3]!社内配布用印刷</definedName>
    <definedName name="社内配布用印刷" localSheetId="5">[3]!社内配布用印刷</definedName>
    <definedName name="社内配布用印刷" localSheetId="6">[3]!社内配布用印刷</definedName>
    <definedName name="社内配布用印刷" localSheetId="7">[3]!社内配布用印刷</definedName>
    <definedName name="社内配布用印刷" localSheetId="4">[3]!社内配布用印刷</definedName>
    <definedName name="社内配布用印刷">[3]!社内配布用印刷</definedName>
    <definedName name="乗用115_以上" localSheetId="3">#REF!</definedName>
    <definedName name="乗用115_以上">#REF!</definedName>
    <definedName name="新型構変選択" localSheetId="0">[1]!新型構変選択</definedName>
    <definedName name="新型構変選択" localSheetId="5">[1]!新型構変選択</definedName>
    <definedName name="新型構変選択" localSheetId="6">[1]!新型構変選択</definedName>
    <definedName name="新型構変選択" localSheetId="7">[1]!新型構変選択</definedName>
    <definedName name="新型構変選択" localSheetId="4">[1]!新型構変選択</definedName>
    <definedName name="新型構変選択">[1]!新型構変選択</definedName>
    <definedName name="製作者選択" localSheetId="0">[1]!製作者選択</definedName>
    <definedName name="製作者選択" localSheetId="5">[1]!製作者選択</definedName>
    <definedName name="製作者選択" localSheetId="6">[1]!製作者選択</definedName>
    <definedName name="製作者選択" localSheetId="7">[1]!製作者選択</definedName>
    <definedName name="製作者選択" localSheetId="4">[1]!製作者選択</definedName>
    <definedName name="製作者選択">[1]!製作者選択</definedName>
    <definedName name="提出用印刷" localSheetId="0">[3]!提出用印刷</definedName>
    <definedName name="提出用印刷" localSheetId="5">[3]!提出用印刷</definedName>
    <definedName name="提出用印刷" localSheetId="6">[3]!提出用印刷</definedName>
    <definedName name="提出用印刷" localSheetId="7">[3]!提出用印刷</definedName>
    <definedName name="提出用印刷" localSheetId="4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8" l="1"/>
  <c r="M9" i="8"/>
  <c r="U9" i="8" s="1"/>
  <c r="N9" i="8"/>
  <c r="V9" i="8" s="1"/>
  <c r="AB9" i="8"/>
  <c r="AC9" i="8"/>
  <c r="AD9" i="8" s="1"/>
  <c r="X9" i="8" s="1"/>
  <c r="AE9" i="8"/>
  <c r="O9" i="8" s="1"/>
  <c r="L10" i="8"/>
  <c r="M10" i="8"/>
  <c r="U10" i="8" s="1"/>
  <c r="N10" i="8"/>
  <c r="V10" i="8" s="1"/>
  <c r="AB10" i="8"/>
  <c r="AC10" i="8" s="1"/>
  <c r="AD10" i="8" s="1"/>
  <c r="AE10" i="8"/>
  <c r="L11" i="8"/>
  <c r="M11" i="8"/>
  <c r="U11" i="8" s="1"/>
  <c r="N11" i="8"/>
  <c r="V11" i="8" s="1"/>
  <c r="AB11" i="8"/>
  <c r="AC11" i="8"/>
  <c r="AE11" i="8"/>
  <c r="AF11" i="8" s="1"/>
  <c r="AG11" i="8" s="1"/>
  <c r="L12" i="8"/>
  <c r="M12" i="8"/>
  <c r="U12" i="8" s="1"/>
  <c r="N12" i="8"/>
  <c r="V12" i="8" s="1"/>
  <c r="AB12" i="8"/>
  <c r="AC12" i="8" s="1"/>
  <c r="AE12" i="8"/>
  <c r="O12" i="8" s="1"/>
  <c r="L13" i="8"/>
  <c r="M13" i="8"/>
  <c r="U13" i="8" s="1"/>
  <c r="N13" i="8"/>
  <c r="V13" i="8"/>
  <c r="AB13" i="8"/>
  <c r="AC13" i="8" s="1"/>
  <c r="AD13" i="8" s="1"/>
  <c r="X13" i="8" s="1"/>
  <c r="AE13" i="8"/>
  <c r="O13" i="8" s="1"/>
  <c r="L14" i="8"/>
  <c r="M14" i="8"/>
  <c r="U14" i="8" s="1"/>
  <c r="N14" i="8"/>
  <c r="V14" i="8" s="1"/>
  <c r="AB14" i="8"/>
  <c r="AC14" i="8"/>
  <c r="AD14" i="8" s="1"/>
  <c r="AE14" i="8"/>
  <c r="L15" i="8"/>
  <c r="M15" i="8"/>
  <c r="U15" i="8" s="1"/>
  <c r="N15" i="8"/>
  <c r="V15" i="8" s="1"/>
  <c r="AB15" i="8"/>
  <c r="AC15" i="8"/>
  <c r="AE15" i="8"/>
  <c r="AF15" i="8" s="1"/>
  <c r="AG15" i="8" s="1"/>
  <c r="L16" i="8"/>
  <c r="M16" i="8"/>
  <c r="N16" i="8"/>
  <c r="V16" i="8" s="1"/>
  <c r="U16" i="8"/>
  <c r="AB16" i="8"/>
  <c r="AC16" i="8" s="1"/>
  <c r="AE16" i="8"/>
  <c r="O16" i="8" s="1"/>
  <c r="L17" i="8"/>
  <c r="M17" i="8"/>
  <c r="U17" i="8" s="1"/>
  <c r="N17" i="8"/>
  <c r="V17" i="8"/>
  <c r="AB17" i="8"/>
  <c r="AC17" i="8" s="1"/>
  <c r="AD17" i="8" s="1"/>
  <c r="X17" i="8" s="1"/>
  <c r="AE17" i="8"/>
  <c r="L18" i="8"/>
  <c r="M18" i="8"/>
  <c r="U18" i="8" s="1"/>
  <c r="N18" i="8"/>
  <c r="V18" i="8" s="1"/>
  <c r="AB18" i="8"/>
  <c r="AC18" i="8"/>
  <c r="AD18" i="8" s="1"/>
  <c r="AE18" i="8"/>
  <c r="O18" i="8" s="1"/>
  <c r="L19" i="8"/>
  <c r="M19" i="8"/>
  <c r="U19" i="8" s="1"/>
  <c r="N19" i="8"/>
  <c r="V19" i="8"/>
  <c r="AB19" i="8"/>
  <c r="AC19" i="8" s="1"/>
  <c r="AE19" i="8"/>
  <c r="AF19" i="8" s="1"/>
  <c r="AG19" i="8" s="1"/>
  <c r="L20" i="8"/>
  <c r="M20" i="8"/>
  <c r="N20" i="8"/>
  <c r="U20" i="8"/>
  <c r="V20" i="8"/>
  <c r="AB20" i="8"/>
  <c r="AC20" i="8" s="1"/>
  <c r="AE20" i="8"/>
  <c r="L21" i="8"/>
  <c r="M21" i="8"/>
  <c r="U21" i="8" s="1"/>
  <c r="N21" i="8"/>
  <c r="V21" i="8"/>
  <c r="AB21" i="8"/>
  <c r="AC21" i="8"/>
  <c r="AD21" i="8" s="1"/>
  <c r="X21" i="8" s="1"/>
  <c r="AE21" i="8"/>
  <c r="L22" i="8"/>
  <c r="M22" i="8"/>
  <c r="U22" i="8" s="1"/>
  <c r="N22" i="8"/>
  <c r="V22" i="8" s="1"/>
  <c r="AB22" i="8"/>
  <c r="AC22" i="8"/>
  <c r="AD22" i="8" s="1"/>
  <c r="AE22" i="8"/>
  <c r="O22" i="8" s="1"/>
  <c r="L23" i="8"/>
  <c r="M23" i="8"/>
  <c r="U23" i="8" s="1"/>
  <c r="N23" i="8"/>
  <c r="V23" i="8"/>
  <c r="AB23" i="8"/>
  <c r="AC23" i="8" s="1"/>
  <c r="AE23" i="8"/>
  <c r="AF23" i="8" s="1"/>
  <c r="AG23" i="8" s="1"/>
  <c r="L24" i="8"/>
  <c r="M24" i="8"/>
  <c r="U24" i="8" s="1"/>
  <c r="N24" i="8"/>
  <c r="V24" i="8"/>
  <c r="AB24" i="8"/>
  <c r="AC24" i="8" s="1"/>
  <c r="AE24" i="8"/>
  <c r="L25" i="8"/>
  <c r="M25" i="8"/>
  <c r="U25" i="8" s="1"/>
  <c r="N25" i="8"/>
  <c r="V25" i="8" s="1"/>
  <c r="AB25" i="8"/>
  <c r="AC25" i="8"/>
  <c r="AD25" i="8" s="1"/>
  <c r="X25" i="8" s="1"/>
  <c r="AE25" i="8"/>
  <c r="O25" i="8" s="1"/>
  <c r="L26" i="8"/>
  <c r="M26" i="8"/>
  <c r="U26" i="8" s="1"/>
  <c r="N26" i="8"/>
  <c r="V26" i="8" s="1"/>
  <c r="AB26" i="8"/>
  <c r="AC26" i="8" s="1"/>
  <c r="AD26" i="8" s="1"/>
  <c r="AE26" i="8"/>
  <c r="L27" i="8"/>
  <c r="M27" i="8"/>
  <c r="U27" i="8" s="1"/>
  <c r="N27" i="8"/>
  <c r="V27" i="8"/>
  <c r="AB27" i="8"/>
  <c r="AC27" i="8"/>
  <c r="AE27" i="8"/>
  <c r="AF27" i="8" s="1"/>
  <c r="AG27" i="8" s="1"/>
  <c r="L28" i="8"/>
  <c r="M28" i="8"/>
  <c r="U28" i="8" s="1"/>
  <c r="N28" i="8"/>
  <c r="V28" i="8" s="1"/>
  <c r="AB28" i="8"/>
  <c r="AC28" i="8"/>
  <c r="AE28" i="8"/>
  <c r="L29" i="8"/>
  <c r="M29" i="8"/>
  <c r="U29" i="8" s="1"/>
  <c r="N29" i="8"/>
  <c r="V29" i="8" s="1"/>
  <c r="AB29" i="8"/>
  <c r="AC29" i="8"/>
  <c r="AD29" i="8" s="1"/>
  <c r="X29" i="8" s="1"/>
  <c r="AE29" i="8"/>
  <c r="O29" i="8" s="1"/>
  <c r="L30" i="8"/>
  <c r="M30" i="8"/>
  <c r="U30" i="8" s="1"/>
  <c r="N30" i="8"/>
  <c r="V30" i="8" s="1"/>
  <c r="AB30" i="8"/>
  <c r="AC30" i="8" s="1"/>
  <c r="AD30" i="8" s="1"/>
  <c r="AE30" i="8"/>
  <c r="L31" i="8"/>
  <c r="M31" i="8"/>
  <c r="U31" i="8" s="1"/>
  <c r="N31" i="8"/>
  <c r="V31" i="8" s="1"/>
  <c r="AB31" i="8"/>
  <c r="AC31" i="8"/>
  <c r="W31" i="8" s="1"/>
  <c r="AE31" i="8"/>
  <c r="AF31" i="8" s="1"/>
  <c r="AG31" i="8" s="1"/>
  <c r="L32" i="8"/>
  <c r="M32" i="8"/>
  <c r="U32" i="8" s="1"/>
  <c r="N32" i="8"/>
  <c r="V32" i="8" s="1"/>
  <c r="AB32" i="8"/>
  <c r="AC32" i="8" s="1"/>
  <c r="AE32" i="8"/>
  <c r="L33" i="8"/>
  <c r="M33" i="8"/>
  <c r="U33" i="8" s="1"/>
  <c r="N33" i="8"/>
  <c r="V33" i="8"/>
  <c r="AB33" i="8"/>
  <c r="AC33" i="8" s="1"/>
  <c r="AD33" i="8" s="1"/>
  <c r="X33" i="8" s="1"/>
  <c r="AE33" i="8"/>
  <c r="AF33" i="8"/>
  <c r="AG33" i="8"/>
  <c r="L34" i="8"/>
  <c r="M34" i="8"/>
  <c r="U34" i="8" s="1"/>
  <c r="N34" i="8"/>
  <c r="V34" i="8" s="1"/>
  <c r="AB34" i="8"/>
  <c r="AC34" i="8" s="1"/>
  <c r="AD34" i="8" s="1"/>
  <c r="AE34" i="8"/>
  <c r="L35" i="8"/>
  <c r="M35" i="8"/>
  <c r="U35" i="8" s="1"/>
  <c r="N35" i="8"/>
  <c r="V35" i="8" s="1"/>
  <c r="AB35" i="8"/>
  <c r="AC35" i="8"/>
  <c r="W35" i="8" s="1"/>
  <c r="AE35" i="8"/>
  <c r="AF35" i="8" s="1"/>
  <c r="AG35" i="8" s="1"/>
  <c r="L36" i="8"/>
  <c r="M36" i="8"/>
  <c r="U36" i="8" s="1"/>
  <c r="N36" i="8"/>
  <c r="V36" i="8" s="1"/>
  <c r="AB36" i="8"/>
  <c r="AC36" i="8" s="1"/>
  <c r="AE36" i="8"/>
  <c r="L37" i="8"/>
  <c r="M37" i="8"/>
  <c r="U37" i="8" s="1"/>
  <c r="N37" i="8"/>
  <c r="V37" i="8"/>
  <c r="AB37" i="8"/>
  <c r="AC37" i="8" s="1"/>
  <c r="AD37" i="8" s="1"/>
  <c r="X37" i="8" s="1"/>
  <c r="AE37" i="8"/>
  <c r="AF37" i="8"/>
  <c r="AG37" i="8"/>
  <c r="L38" i="8"/>
  <c r="M38" i="8"/>
  <c r="U38" i="8" s="1"/>
  <c r="N38" i="8"/>
  <c r="V38" i="8" s="1"/>
  <c r="AB38" i="8"/>
  <c r="AC38" i="8" s="1"/>
  <c r="AD38" i="8" s="1"/>
  <c r="AE38" i="8"/>
  <c r="L39" i="8"/>
  <c r="M39" i="8"/>
  <c r="U39" i="8" s="1"/>
  <c r="N39" i="8"/>
  <c r="V39" i="8" s="1"/>
  <c r="AB39" i="8"/>
  <c r="AC39" i="8"/>
  <c r="AE39" i="8"/>
  <c r="AF39" i="8" s="1"/>
  <c r="AG39" i="8" s="1"/>
  <c r="L40" i="8"/>
  <c r="M40" i="8"/>
  <c r="U40" i="8" s="1"/>
  <c r="N40" i="8"/>
  <c r="V40" i="8" s="1"/>
  <c r="AB40" i="8"/>
  <c r="AC40" i="8" s="1"/>
  <c r="AE40" i="8"/>
  <c r="L41" i="8"/>
  <c r="M41" i="8"/>
  <c r="U41" i="8" s="1"/>
  <c r="N41" i="8"/>
  <c r="V41" i="8"/>
  <c r="AB41" i="8"/>
  <c r="AC41" i="8" s="1"/>
  <c r="AD41" i="8" s="1"/>
  <c r="X41" i="8" s="1"/>
  <c r="AE41" i="8"/>
  <c r="AF41" i="8"/>
  <c r="AG41" i="8"/>
  <c r="L42" i="8"/>
  <c r="M42" i="8"/>
  <c r="U42" i="8" s="1"/>
  <c r="N42" i="8"/>
  <c r="V42" i="8" s="1"/>
  <c r="AB42" i="8"/>
  <c r="AC42" i="8" s="1"/>
  <c r="AD42" i="8" s="1"/>
  <c r="AE42" i="8"/>
  <c r="L43" i="8"/>
  <c r="M43" i="8"/>
  <c r="U43" i="8" s="1"/>
  <c r="N43" i="8"/>
  <c r="V43" i="8" s="1"/>
  <c r="AB43" i="8"/>
  <c r="AC43" i="8"/>
  <c r="AE43" i="8"/>
  <c r="AF43" i="8" s="1"/>
  <c r="AG43" i="8" s="1"/>
  <c r="L44" i="8"/>
  <c r="M44" i="8"/>
  <c r="U44" i="8" s="1"/>
  <c r="N44" i="8"/>
  <c r="V44" i="8" s="1"/>
  <c r="AB44" i="8"/>
  <c r="AC44" i="8" s="1"/>
  <c r="AE44" i="8"/>
  <c r="L45" i="8"/>
  <c r="M45" i="8"/>
  <c r="U45" i="8" s="1"/>
  <c r="N45" i="8"/>
  <c r="V45" i="8"/>
  <c r="AB45" i="8"/>
  <c r="AC45" i="8" s="1"/>
  <c r="AD45" i="8" s="1"/>
  <c r="X45" i="8" s="1"/>
  <c r="AE45" i="8"/>
  <c r="AF45" i="8"/>
  <c r="AG45" i="8"/>
  <c r="L46" i="8"/>
  <c r="M46" i="8"/>
  <c r="U46" i="8" s="1"/>
  <c r="N46" i="8"/>
  <c r="V46" i="8" s="1"/>
  <c r="O46" i="8"/>
  <c r="AB46" i="8"/>
  <c r="AC46" i="8"/>
  <c r="AD46" i="8" s="1"/>
  <c r="AE46" i="8"/>
  <c r="AF46" i="8" s="1"/>
  <c r="AG46" i="8" s="1"/>
  <c r="L47" i="8"/>
  <c r="M47" i="8"/>
  <c r="U47" i="8" s="1"/>
  <c r="N47" i="8"/>
  <c r="V47" i="8"/>
  <c r="AB47" i="8"/>
  <c r="AC47" i="8" s="1"/>
  <c r="AE47" i="8"/>
  <c r="AF47" i="8" s="1"/>
  <c r="AG47" i="8" s="1"/>
  <c r="L48" i="8"/>
  <c r="M48" i="8"/>
  <c r="U48" i="8" s="1"/>
  <c r="N48" i="8"/>
  <c r="V48" i="8"/>
  <c r="X48" i="8"/>
  <c r="AB48" i="8"/>
  <c r="AC48" i="8"/>
  <c r="AD48" i="8"/>
  <c r="AE48" i="8"/>
  <c r="O48" i="8" s="1"/>
  <c r="L49" i="8"/>
  <c r="M49" i="8"/>
  <c r="U49" i="8" s="1"/>
  <c r="N49" i="8"/>
  <c r="V49" i="8"/>
  <c r="AB49" i="8"/>
  <c r="AC49" i="8"/>
  <c r="AD49" i="8" s="1"/>
  <c r="X49" i="8" s="1"/>
  <c r="AE49" i="8"/>
  <c r="O49" i="8" s="1"/>
  <c r="AF49" i="8"/>
  <c r="AG49" i="8" s="1"/>
  <c r="I50" i="8"/>
  <c r="L50" i="8"/>
  <c r="M50" i="8"/>
  <c r="U50" i="8" s="1"/>
  <c r="N50" i="8"/>
  <c r="V50" i="8" s="1"/>
  <c r="AB50" i="8"/>
  <c r="AC50" i="8" s="1"/>
  <c r="AE50" i="8"/>
  <c r="O50" i="8" s="1"/>
  <c r="I51" i="8"/>
  <c r="L51" i="8"/>
  <c r="M51" i="8"/>
  <c r="U51" i="8" s="1"/>
  <c r="N51" i="8"/>
  <c r="V51" i="8" s="1"/>
  <c r="AB51" i="8"/>
  <c r="AC51" i="8" s="1"/>
  <c r="AD51" i="8" s="1"/>
  <c r="AE51" i="8"/>
  <c r="I9" i="7"/>
  <c r="L9" i="7"/>
  <c r="M9" i="7"/>
  <c r="N9" i="7"/>
  <c r="V9" i="7" s="1"/>
  <c r="U9" i="7"/>
  <c r="AB9" i="7"/>
  <c r="AC9" i="7"/>
  <c r="AD9" i="7"/>
  <c r="X9" i="7" s="1"/>
  <c r="AE9" i="7"/>
  <c r="O9" i="7" s="1"/>
  <c r="I10" i="7"/>
  <c r="L10" i="7"/>
  <c r="M10" i="7"/>
  <c r="U10" i="7" s="1"/>
  <c r="N10" i="7"/>
  <c r="V10" i="7"/>
  <c r="AB10" i="7"/>
  <c r="AC10" i="7" s="1"/>
  <c r="AE10" i="7"/>
  <c r="I11" i="7"/>
  <c r="L11" i="7"/>
  <c r="M11" i="7"/>
  <c r="U11" i="7" s="1"/>
  <c r="N11" i="7"/>
  <c r="V11" i="7"/>
  <c r="AB11" i="7"/>
  <c r="AC11" i="7"/>
  <c r="AD11" i="7" s="1"/>
  <c r="AE11" i="7"/>
  <c r="O11" i="7" s="1"/>
  <c r="AF11" i="7"/>
  <c r="AG11" i="7" s="1"/>
  <c r="I12" i="7"/>
  <c r="L12" i="7"/>
  <c r="M12" i="7"/>
  <c r="U12" i="7" s="1"/>
  <c r="N12" i="7"/>
  <c r="V12" i="7" s="1"/>
  <c r="AB12" i="7"/>
  <c r="AC12" i="7" s="1"/>
  <c r="AD12" i="7" s="1"/>
  <c r="X12" i="7" s="1"/>
  <c r="AE12" i="7"/>
  <c r="O12" i="7" s="1"/>
  <c r="I13" i="7"/>
  <c r="L13" i="7"/>
  <c r="M13" i="7"/>
  <c r="U13" i="7" s="1"/>
  <c r="N13" i="7"/>
  <c r="V13" i="7" s="1"/>
  <c r="AB13" i="7"/>
  <c r="AC13" i="7" s="1"/>
  <c r="AE13" i="7"/>
  <c r="O13" i="7" s="1"/>
  <c r="I14" i="7"/>
  <c r="L14" i="7"/>
  <c r="M14" i="7"/>
  <c r="U14" i="7" s="1"/>
  <c r="N14" i="7"/>
  <c r="V14" i="7" s="1"/>
  <c r="AB14" i="7"/>
  <c r="AC14" i="7" s="1"/>
  <c r="W14" i="7" s="1"/>
  <c r="AE14" i="7"/>
  <c r="AF14" i="7" s="1"/>
  <c r="AG14" i="7" s="1"/>
  <c r="I15" i="7"/>
  <c r="L15" i="7"/>
  <c r="M15" i="7"/>
  <c r="U15" i="7" s="1"/>
  <c r="N15" i="7"/>
  <c r="V15" i="7" s="1"/>
  <c r="AB15" i="7"/>
  <c r="AC15" i="7" s="1"/>
  <c r="AE15" i="7"/>
  <c r="O15" i="7" s="1"/>
  <c r="I16" i="7"/>
  <c r="L16" i="7"/>
  <c r="M16" i="7"/>
  <c r="U16" i="7" s="1"/>
  <c r="N16" i="7"/>
  <c r="V16" i="7" s="1"/>
  <c r="AB16" i="7"/>
  <c r="AC16" i="7" s="1"/>
  <c r="W16" i="7" s="1"/>
  <c r="AE16" i="7"/>
  <c r="O16" i="7" s="1"/>
  <c r="I17" i="7"/>
  <c r="L17" i="7"/>
  <c r="M17" i="7"/>
  <c r="N17" i="7"/>
  <c r="V17" i="7" s="1"/>
  <c r="U17" i="7"/>
  <c r="AB17" i="7"/>
  <c r="AC17" i="7"/>
  <c r="AD17" i="7" s="1"/>
  <c r="X17" i="7" s="1"/>
  <c r="AE17" i="7"/>
  <c r="O17" i="7" s="1"/>
  <c r="AF17" i="7"/>
  <c r="AG17" i="7" s="1"/>
  <c r="I18" i="7"/>
  <c r="L18" i="7"/>
  <c r="M18" i="7"/>
  <c r="N18" i="7"/>
  <c r="U18" i="7"/>
  <c r="V18" i="7"/>
  <c r="AB18" i="7"/>
  <c r="AC18" i="7" s="1"/>
  <c r="AE18" i="7"/>
  <c r="O18" i="7" s="1"/>
  <c r="I19" i="7"/>
  <c r="L19" i="7"/>
  <c r="M19" i="7"/>
  <c r="N19" i="7"/>
  <c r="U19" i="7"/>
  <c r="V19" i="7"/>
  <c r="AB19" i="7"/>
  <c r="AC19" i="7" s="1"/>
  <c r="AE19" i="7"/>
  <c r="O19" i="7" s="1"/>
  <c r="I20" i="7"/>
  <c r="L20" i="7"/>
  <c r="M20" i="7"/>
  <c r="U20" i="7" s="1"/>
  <c r="N20" i="7"/>
  <c r="V20" i="7" s="1"/>
  <c r="AB20" i="7"/>
  <c r="AC20" i="7"/>
  <c r="AD20" i="7" s="1"/>
  <c r="X20" i="7" s="1"/>
  <c r="AE20" i="7"/>
  <c r="O20" i="7" s="1"/>
  <c r="AF20" i="7"/>
  <c r="AG20" i="7" s="1"/>
  <c r="I21" i="7"/>
  <c r="L21" i="7"/>
  <c r="M21" i="7"/>
  <c r="U21" i="7" s="1"/>
  <c r="N21" i="7"/>
  <c r="V21" i="7" s="1"/>
  <c r="AB21" i="7"/>
  <c r="AC21" i="7" s="1"/>
  <c r="AE21" i="7"/>
  <c r="I22" i="7"/>
  <c r="L22" i="7"/>
  <c r="M22" i="7"/>
  <c r="U22" i="7" s="1"/>
  <c r="N22" i="7"/>
  <c r="V22" i="7" s="1"/>
  <c r="AB22" i="7"/>
  <c r="AC22" i="7" s="1"/>
  <c r="AE22" i="7"/>
  <c r="AF22" i="7" s="1"/>
  <c r="AG22" i="7" s="1"/>
  <c r="I23" i="7"/>
  <c r="L23" i="7"/>
  <c r="M23" i="7"/>
  <c r="N23" i="7"/>
  <c r="AB23" i="7"/>
  <c r="AC23" i="7" s="1"/>
  <c r="AE23" i="7"/>
  <c r="O23" i="7" s="1"/>
  <c r="AF23" i="7"/>
  <c r="AG23" i="7" s="1"/>
  <c r="I24" i="7"/>
  <c r="L24" i="7"/>
  <c r="M24" i="7"/>
  <c r="N24" i="7"/>
  <c r="AB24" i="7"/>
  <c r="AC24" i="7"/>
  <c r="AD24" i="7" s="1"/>
  <c r="X24" i="7" s="1"/>
  <c r="AE24" i="7"/>
  <c r="O24" i="7" s="1"/>
  <c r="I25" i="7"/>
  <c r="L25" i="7"/>
  <c r="M25" i="7"/>
  <c r="N25" i="7"/>
  <c r="AB25" i="7"/>
  <c r="AE25" i="7"/>
  <c r="AF25" i="7" s="1"/>
  <c r="AG25" i="7" s="1"/>
  <c r="I26" i="7"/>
  <c r="L26" i="7"/>
  <c r="M26" i="7"/>
  <c r="U26" i="7" s="1"/>
  <c r="N26" i="7"/>
  <c r="V26" i="7" s="1"/>
  <c r="AB26" i="7"/>
  <c r="AC26" i="7"/>
  <c r="AE26" i="7"/>
  <c r="AF26" i="7" s="1"/>
  <c r="AG26" i="7" s="1"/>
  <c r="I9" i="6"/>
  <c r="L9" i="6"/>
  <c r="M9" i="6"/>
  <c r="N9" i="6"/>
  <c r="V9" i="6" s="1"/>
  <c r="U9" i="6"/>
  <c r="AB9" i="6"/>
  <c r="AC9" i="6"/>
  <c r="AD9" i="6" s="1"/>
  <c r="X9" i="6" s="1"/>
  <c r="AE9" i="6"/>
  <c r="AF9" i="6" s="1"/>
  <c r="AG9" i="6" s="1"/>
  <c r="I10" i="6"/>
  <c r="L10" i="6"/>
  <c r="M10" i="6"/>
  <c r="N10" i="6"/>
  <c r="U10" i="6"/>
  <c r="V10" i="6"/>
  <c r="AB10" i="6"/>
  <c r="AC10" i="6" s="1"/>
  <c r="AE10" i="6"/>
  <c r="AF10" i="6"/>
  <c r="AG10" i="6"/>
  <c r="I11" i="6"/>
  <c r="L11" i="6"/>
  <c r="M11" i="6"/>
  <c r="U11" i="6" s="1"/>
  <c r="N11" i="6"/>
  <c r="V11" i="6" s="1"/>
  <c r="AB11" i="6"/>
  <c r="AC11" i="6" s="1"/>
  <c r="AE11" i="6"/>
  <c r="O11" i="6" s="1"/>
  <c r="I12" i="6"/>
  <c r="L12" i="6"/>
  <c r="M12" i="6"/>
  <c r="U12" i="6" s="1"/>
  <c r="N12" i="6"/>
  <c r="V12" i="6" s="1"/>
  <c r="AB12" i="6"/>
  <c r="AC12" i="6" s="1"/>
  <c r="AD12" i="6" s="1"/>
  <c r="AE12" i="6"/>
  <c r="AF12" i="6"/>
  <c r="AG12" i="6" s="1"/>
  <c r="I13" i="6"/>
  <c r="L13" i="6"/>
  <c r="M13" i="6"/>
  <c r="U13" i="6" s="1"/>
  <c r="N13" i="6"/>
  <c r="V13" i="6" s="1"/>
  <c r="AB13" i="6"/>
  <c r="AC13" i="6" s="1"/>
  <c r="AE13" i="6"/>
  <c r="I14" i="6"/>
  <c r="L14" i="6"/>
  <c r="M14" i="6"/>
  <c r="U14" i="6" s="1"/>
  <c r="N14" i="6"/>
  <c r="V14" i="6" s="1"/>
  <c r="AB14" i="6"/>
  <c r="O14" i="6" s="1"/>
  <c r="AC14" i="6"/>
  <c r="W14" i="6" s="1"/>
  <c r="AE14" i="6"/>
  <c r="AF14" i="6" s="1"/>
  <c r="AG14" i="6" s="1"/>
  <c r="I15" i="6"/>
  <c r="L15" i="6"/>
  <c r="M15" i="6"/>
  <c r="N15" i="6"/>
  <c r="V15" i="6" s="1"/>
  <c r="U15" i="6"/>
  <c r="AB15" i="6"/>
  <c r="AC15" i="6"/>
  <c r="W15" i="6" s="1"/>
  <c r="AE15" i="6"/>
  <c r="AF15" i="6"/>
  <c r="AG15" i="6" s="1"/>
  <c r="I16" i="6"/>
  <c r="L16" i="6"/>
  <c r="M16" i="6"/>
  <c r="N16" i="6"/>
  <c r="V16" i="6" s="1"/>
  <c r="U16" i="6"/>
  <c r="AB16" i="6"/>
  <c r="AC16" i="6"/>
  <c r="AD16" i="6"/>
  <c r="AE16" i="6"/>
  <c r="O16" i="6" s="1"/>
  <c r="I17" i="6"/>
  <c r="L17" i="6"/>
  <c r="M17" i="6"/>
  <c r="U17" i="6" s="1"/>
  <c r="N17" i="6"/>
  <c r="V17" i="6"/>
  <c r="AB17" i="6"/>
  <c r="AC17" i="6" s="1"/>
  <c r="AE17" i="6"/>
  <c r="O17" i="6" s="1"/>
  <c r="AF17" i="6"/>
  <c r="AG17" i="6" s="1"/>
  <c r="I18" i="6"/>
  <c r="L18" i="6"/>
  <c r="M18" i="6"/>
  <c r="N18" i="6"/>
  <c r="U18" i="6"/>
  <c r="V18" i="6"/>
  <c r="AB18" i="6"/>
  <c r="AC18" i="6" s="1"/>
  <c r="AE18" i="6"/>
  <c r="O18" i="6" s="1"/>
  <c r="AF18" i="6"/>
  <c r="AG18" i="6"/>
  <c r="I19" i="6"/>
  <c r="L19" i="6"/>
  <c r="M19" i="6"/>
  <c r="U19" i="6" s="1"/>
  <c r="N19" i="6"/>
  <c r="V19" i="6"/>
  <c r="AB19" i="6"/>
  <c r="AC19" i="6" s="1"/>
  <c r="AE19" i="6"/>
  <c r="O19" i="6" s="1"/>
  <c r="AF19" i="6"/>
  <c r="AG19" i="6" s="1"/>
  <c r="I20" i="6"/>
  <c r="L20" i="6"/>
  <c r="M20" i="6"/>
  <c r="U20" i="6" s="1"/>
  <c r="N20" i="6"/>
  <c r="V20" i="6" s="1"/>
  <c r="AB20" i="6"/>
  <c r="AC20" i="6"/>
  <c r="AD20" i="6" s="1"/>
  <c r="AE20" i="6"/>
  <c r="O20" i="6" s="1"/>
  <c r="I21" i="6"/>
  <c r="L21" i="6"/>
  <c r="M21" i="6"/>
  <c r="U21" i="6" s="1"/>
  <c r="N21" i="6"/>
  <c r="V21" i="6" s="1"/>
  <c r="AB21" i="6"/>
  <c r="AC21" i="6" s="1"/>
  <c r="AE21" i="6"/>
  <c r="O21" i="6" s="1"/>
  <c r="I22" i="6"/>
  <c r="L22" i="6"/>
  <c r="M22" i="6"/>
  <c r="U22" i="6" s="1"/>
  <c r="N22" i="6"/>
  <c r="V22" i="6" s="1"/>
  <c r="AB22" i="6"/>
  <c r="AC22" i="6" s="1"/>
  <c r="AE22" i="6"/>
  <c r="AF22" i="6" s="1"/>
  <c r="AG22" i="6" s="1"/>
  <c r="I23" i="6"/>
  <c r="L23" i="6"/>
  <c r="M23" i="6"/>
  <c r="U23" i="6" s="1"/>
  <c r="N23" i="6"/>
  <c r="V23" i="6" s="1"/>
  <c r="AB23" i="6"/>
  <c r="AC23" i="6"/>
  <c r="AE23" i="6"/>
  <c r="O23" i="6" s="1"/>
  <c r="AF23" i="6"/>
  <c r="AG23" i="6" s="1"/>
  <c r="L24" i="6"/>
  <c r="M24" i="6"/>
  <c r="U24" i="6" s="1"/>
  <c r="N24" i="6"/>
  <c r="V24" i="6" s="1"/>
  <c r="AB24" i="6"/>
  <c r="AC24" i="6"/>
  <c r="X24" i="6" s="1"/>
  <c r="AD24" i="6"/>
  <c r="AE24" i="6"/>
  <c r="O24" i="6" s="1"/>
  <c r="I25" i="6"/>
  <c r="L25" i="6"/>
  <c r="M25" i="6"/>
  <c r="N25" i="6"/>
  <c r="U25" i="6"/>
  <c r="V25" i="6"/>
  <c r="AB25" i="6"/>
  <c r="AC25" i="6" s="1"/>
  <c r="AE25" i="6"/>
  <c r="O25" i="6" s="1"/>
  <c r="AF25" i="6"/>
  <c r="AG25" i="6" s="1"/>
  <c r="I26" i="6"/>
  <c r="L26" i="6"/>
  <c r="M26" i="6"/>
  <c r="U26" i="6" s="1"/>
  <c r="N26" i="6"/>
  <c r="V26" i="6"/>
  <c r="AB26" i="6"/>
  <c r="AC26" i="6" s="1"/>
  <c r="AE26" i="6"/>
  <c r="AF26" i="6"/>
  <c r="AG26" i="6" s="1"/>
  <c r="I27" i="6"/>
  <c r="L27" i="6"/>
  <c r="M27" i="6"/>
  <c r="U27" i="6" s="1"/>
  <c r="N27" i="6"/>
  <c r="V27" i="6" s="1"/>
  <c r="AB27" i="6"/>
  <c r="AC27" i="6"/>
  <c r="AD27" i="6" s="1"/>
  <c r="AE27" i="6"/>
  <c r="O27" i="6" s="1"/>
  <c r="I28" i="6"/>
  <c r="L28" i="6"/>
  <c r="M28" i="6"/>
  <c r="U28" i="6" s="1"/>
  <c r="N28" i="6"/>
  <c r="V28" i="6" s="1"/>
  <c r="AB28" i="6"/>
  <c r="AC28" i="6" s="1"/>
  <c r="AE28" i="6"/>
  <c r="O28" i="6" s="1"/>
  <c r="I29" i="6"/>
  <c r="L29" i="6"/>
  <c r="M29" i="6"/>
  <c r="U29" i="6" s="1"/>
  <c r="N29" i="6"/>
  <c r="V29" i="6" s="1"/>
  <c r="AB29" i="6"/>
  <c r="AC29" i="6" s="1"/>
  <c r="AE29" i="6"/>
  <c r="AF29" i="6" s="1"/>
  <c r="AG29" i="6" s="1"/>
  <c r="I30" i="6"/>
  <c r="L30" i="6"/>
  <c r="M30" i="6"/>
  <c r="N30" i="6"/>
  <c r="V30" i="6" s="1"/>
  <c r="U30" i="6"/>
  <c r="AB30" i="6"/>
  <c r="AC30" i="6"/>
  <c r="AE30" i="6"/>
  <c r="O30" i="6" s="1"/>
  <c r="AF30" i="6"/>
  <c r="AG30" i="6" s="1"/>
  <c r="I31" i="6"/>
  <c r="L31" i="6"/>
  <c r="M31" i="6"/>
  <c r="N31" i="6"/>
  <c r="U31" i="6"/>
  <c r="V31" i="6"/>
  <c r="AB31" i="6"/>
  <c r="AC31" i="6"/>
  <c r="AD31" i="6"/>
  <c r="AE31" i="6"/>
  <c r="I32" i="6"/>
  <c r="L32" i="6"/>
  <c r="M32" i="6"/>
  <c r="N32" i="6"/>
  <c r="V32" i="6" s="1"/>
  <c r="U32" i="6"/>
  <c r="AB32" i="6"/>
  <c r="AC32" i="6" s="1"/>
  <c r="AE32" i="6"/>
  <c r="I33" i="6"/>
  <c r="L33" i="6"/>
  <c r="M33" i="6"/>
  <c r="N33" i="6"/>
  <c r="V33" i="6" s="1"/>
  <c r="U33" i="6"/>
  <c r="AB33" i="6"/>
  <c r="AC33" i="6" s="1"/>
  <c r="AE33" i="6"/>
  <c r="O33" i="6" s="1"/>
  <c r="AF33" i="6"/>
  <c r="AG33" i="6" s="1"/>
  <c r="I34" i="6"/>
  <c r="L34" i="6"/>
  <c r="M34" i="6"/>
  <c r="U34" i="6" s="1"/>
  <c r="N34" i="6"/>
  <c r="V34" i="6" s="1"/>
  <c r="AB34" i="6"/>
  <c r="AC34" i="6" s="1"/>
  <c r="AE34" i="6"/>
  <c r="O34" i="6" s="1"/>
  <c r="AF34" i="6"/>
  <c r="AG34" i="6"/>
  <c r="I35" i="6"/>
  <c r="L35" i="6"/>
  <c r="M35" i="6"/>
  <c r="U35" i="6" s="1"/>
  <c r="N35" i="6"/>
  <c r="V35" i="6" s="1"/>
  <c r="AB35" i="6"/>
  <c r="AC35" i="6"/>
  <c r="AD35" i="6" s="1"/>
  <c r="AE35" i="6"/>
  <c r="O35" i="6" s="1"/>
  <c r="AF35" i="6"/>
  <c r="AG35" i="6"/>
  <c r="L9" i="5"/>
  <c r="M9" i="5"/>
  <c r="U9" i="5" s="1"/>
  <c r="N9" i="5"/>
  <c r="V9" i="5" s="1"/>
  <c r="AB9" i="5"/>
  <c r="AC9" i="5" s="1"/>
  <c r="AD9" i="5" s="1"/>
  <c r="X9" i="5" s="1"/>
  <c r="AE9" i="5"/>
  <c r="L10" i="5"/>
  <c r="M10" i="5"/>
  <c r="U10" i="5" s="1"/>
  <c r="N10" i="5"/>
  <c r="V10" i="5"/>
  <c r="AB10" i="5"/>
  <c r="AC10" i="5"/>
  <c r="AD10" i="5" s="1"/>
  <c r="AE10" i="5"/>
  <c r="O10" i="5" s="1"/>
  <c r="L11" i="5"/>
  <c r="M11" i="5"/>
  <c r="U11" i="5" s="1"/>
  <c r="N11" i="5"/>
  <c r="V11" i="5" s="1"/>
  <c r="AB11" i="5"/>
  <c r="AC11" i="5" s="1"/>
  <c r="AD11" i="5" s="1"/>
  <c r="X11" i="5" s="1"/>
  <c r="AE11" i="5"/>
  <c r="AF11" i="5" s="1"/>
  <c r="L12" i="5"/>
  <c r="M12" i="5"/>
  <c r="U12" i="5" s="1"/>
  <c r="N12" i="5"/>
  <c r="V12" i="5" s="1"/>
  <c r="AB12" i="5"/>
  <c r="AC12" i="5"/>
  <c r="W12" i="5" s="1"/>
  <c r="AE12" i="5"/>
  <c r="O12" i="5" s="1"/>
  <c r="L13" i="5"/>
  <c r="M13" i="5"/>
  <c r="U13" i="5" s="1"/>
  <c r="N13" i="5"/>
  <c r="V13" i="5" s="1"/>
  <c r="AB13" i="5"/>
  <c r="AC13" i="5"/>
  <c r="AD13" i="5" s="1"/>
  <c r="X13" i="5" s="1"/>
  <c r="AE13" i="5"/>
  <c r="O13" i="5" s="1"/>
  <c r="L14" i="5"/>
  <c r="M14" i="5"/>
  <c r="U14" i="5" s="1"/>
  <c r="N14" i="5"/>
  <c r="V14" i="5" s="1"/>
  <c r="AB14" i="5"/>
  <c r="AC14" i="5" s="1"/>
  <c r="AD14" i="5" s="1"/>
  <c r="AE14" i="5"/>
  <c r="O14" i="5" s="1"/>
  <c r="L15" i="5"/>
  <c r="M15" i="5"/>
  <c r="N15" i="5"/>
  <c r="V15" i="5" s="1"/>
  <c r="U15" i="5"/>
  <c r="AB15" i="5"/>
  <c r="AC15" i="5"/>
  <c r="AD15" i="5" s="1"/>
  <c r="X15" i="5" s="1"/>
  <c r="AE15" i="5"/>
  <c r="AF15" i="5" s="1"/>
  <c r="AG15" i="5" s="1"/>
  <c r="L16" i="5"/>
  <c r="M16" i="5"/>
  <c r="N16" i="5"/>
  <c r="V16" i="5" s="1"/>
  <c r="U16" i="5"/>
  <c r="AB16" i="5"/>
  <c r="AC16" i="5" s="1"/>
  <c r="W16" i="5" s="1"/>
  <c r="AE16" i="5"/>
  <c r="O16" i="5" s="1"/>
  <c r="AF16" i="5"/>
  <c r="AG16" i="5" s="1"/>
  <c r="L17" i="5"/>
  <c r="M17" i="5"/>
  <c r="U17" i="5" s="1"/>
  <c r="N17" i="5"/>
  <c r="V17" i="5" s="1"/>
  <c r="AB17" i="5"/>
  <c r="AC17" i="5"/>
  <c r="X17" i="5" s="1"/>
  <c r="AD17" i="5"/>
  <c r="AE17" i="5"/>
  <c r="L18" i="5"/>
  <c r="M18" i="5"/>
  <c r="U18" i="5" s="1"/>
  <c r="N18" i="5"/>
  <c r="V18" i="5"/>
  <c r="AB18" i="5"/>
  <c r="AC18" i="5"/>
  <c r="AD18" i="5" s="1"/>
  <c r="AE18" i="5"/>
  <c r="O18" i="5" s="1"/>
  <c r="L19" i="5"/>
  <c r="M19" i="5"/>
  <c r="U19" i="5" s="1"/>
  <c r="N19" i="5"/>
  <c r="V19" i="5" s="1"/>
  <c r="AB19" i="5"/>
  <c r="AC19" i="5"/>
  <c r="AD19" i="5" s="1"/>
  <c r="X19" i="5" s="1"/>
  <c r="AE19" i="5"/>
  <c r="AF19" i="5" s="1"/>
  <c r="L20" i="5"/>
  <c r="M20" i="5"/>
  <c r="U20" i="5" s="1"/>
  <c r="N20" i="5"/>
  <c r="V20" i="5"/>
  <c r="AB20" i="5"/>
  <c r="AC20" i="5" s="1"/>
  <c r="AE20" i="5"/>
  <c r="O20" i="5" s="1"/>
  <c r="L21" i="5"/>
  <c r="M21" i="5"/>
  <c r="U21" i="5" s="1"/>
  <c r="N21" i="5"/>
  <c r="V21" i="5" s="1"/>
  <c r="AB21" i="5"/>
  <c r="AC21" i="5" s="1"/>
  <c r="AE21" i="5"/>
  <c r="L22" i="5"/>
  <c r="M22" i="5"/>
  <c r="U22" i="5" s="1"/>
  <c r="N22" i="5"/>
  <c r="V22" i="5"/>
  <c r="AB22" i="5"/>
  <c r="AC22" i="5"/>
  <c r="AD22" i="5" s="1"/>
  <c r="AE22" i="5"/>
  <c r="O22" i="5" s="1"/>
  <c r="L23" i="5"/>
  <c r="M23" i="5"/>
  <c r="U23" i="5" s="1"/>
  <c r="N23" i="5"/>
  <c r="V23" i="5" s="1"/>
  <c r="AB23" i="5"/>
  <c r="AC23" i="5"/>
  <c r="AD23" i="5" s="1"/>
  <c r="X23" i="5" s="1"/>
  <c r="AE23" i="5"/>
  <c r="AF23" i="5" s="1"/>
  <c r="L24" i="5"/>
  <c r="M24" i="5"/>
  <c r="U24" i="5" s="1"/>
  <c r="N24" i="5"/>
  <c r="V24" i="5"/>
  <c r="AB24" i="5"/>
  <c r="AC24" i="5" s="1"/>
  <c r="AE24" i="5"/>
  <c r="O24" i="5" s="1"/>
  <c r="L25" i="5"/>
  <c r="M25" i="5"/>
  <c r="N25" i="5"/>
  <c r="V25" i="5" s="1"/>
  <c r="U25" i="5"/>
  <c r="AB25" i="5"/>
  <c r="AC25" i="5" s="1"/>
  <c r="AE25" i="5"/>
  <c r="O25" i="5" s="1"/>
  <c r="L26" i="5"/>
  <c r="M26" i="5"/>
  <c r="U26" i="5" s="1"/>
  <c r="N26" i="5"/>
  <c r="V26" i="5" s="1"/>
  <c r="AB26" i="5"/>
  <c r="AC26" i="5"/>
  <c r="AD26" i="5" s="1"/>
  <c r="AE26" i="5"/>
  <c r="AF26" i="5"/>
  <c r="AG26" i="5" s="1"/>
  <c r="L27" i="5"/>
  <c r="M27" i="5"/>
  <c r="N27" i="5"/>
  <c r="V27" i="5" s="1"/>
  <c r="U27" i="5"/>
  <c r="AB27" i="5"/>
  <c r="AC27" i="5" s="1"/>
  <c r="AE27" i="5"/>
  <c r="AF27" i="5" s="1"/>
  <c r="AG27" i="5" s="1"/>
  <c r="L28" i="5"/>
  <c r="M28" i="5"/>
  <c r="U28" i="5" s="1"/>
  <c r="N28" i="5"/>
  <c r="V28" i="5" s="1"/>
  <c r="AB28" i="5"/>
  <c r="AC28" i="5"/>
  <c r="AE28" i="5"/>
  <c r="AF28" i="5"/>
  <c r="AG28" i="5" s="1"/>
  <c r="L29" i="5"/>
  <c r="M29" i="5"/>
  <c r="N29" i="5"/>
  <c r="V29" i="5" s="1"/>
  <c r="U29" i="5"/>
  <c r="AB29" i="5"/>
  <c r="AC29" i="5" s="1"/>
  <c r="AE29" i="5"/>
  <c r="L30" i="5"/>
  <c r="M30" i="5"/>
  <c r="U30" i="5" s="1"/>
  <c r="N30" i="5"/>
  <c r="V30" i="5"/>
  <c r="AB30" i="5"/>
  <c r="AC30" i="5"/>
  <c r="AD30" i="5" s="1"/>
  <c r="AE30" i="5"/>
  <c r="O30" i="5" s="1"/>
  <c r="L31" i="5"/>
  <c r="M31" i="5"/>
  <c r="U31" i="5" s="1"/>
  <c r="N31" i="5"/>
  <c r="V31" i="5" s="1"/>
  <c r="AB31" i="5"/>
  <c r="AC31" i="5" s="1"/>
  <c r="AE31" i="5"/>
  <c r="AF31" i="5" s="1"/>
  <c r="AG31" i="5" s="1"/>
  <c r="L32" i="5"/>
  <c r="M32" i="5"/>
  <c r="U32" i="5" s="1"/>
  <c r="N32" i="5"/>
  <c r="V32" i="5" s="1"/>
  <c r="AB32" i="5"/>
  <c r="AC32" i="5"/>
  <c r="AE32" i="5"/>
  <c r="O32" i="5" s="1"/>
  <c r="L33" i="5"/>
  <c r="M33" i="5"/>
  <c r="U33" i="5" s="1"/>
  <c r="N33" i="5"/>
  <c r="V33" i="5" s="1"/>
  <c r="AB33" i="5"/>
  <c r="AC33" i="5" s="1"/>
  <c r="AE33" i="5"/>
  <c r="O33" i="5" s="1"/>
  <c r="L34" i="5"/>
  <c r="M34" i="5"/>
  <c r="U34" i="5" s="1"/>
  <c r="N34" i="5"/>
  <c r="V34" i="5" s="1"/>
  <c r="AB34" i="5"/>
  <c r="AC34" i="5" s="1"/>
  <c r="AD34" i="5" s="1"/>
  <c r="AE34" i="5"/>
  <c r="O34" i="5" s="1"/>
  <c r="AF34" i="5"/>
  <c r="AG34" i="5" s="1"/>
  <c r="L35" i="5"/>
  <c r="M35" i="5"/>
  <c r="U35" i="5" s="1"/>
  <c r="N35" i="5"/>
  <c r="V35" i="5" s="1"/>
  <c r="AB35" i="5"/>
  <c r="AC35" i="5" s="1"/>
  <c r="AE35" i="5"/>
  <c r="AF35" i="5" s="1"/>
  <c r="AG35" i="5" s="1"/>
  <c r="L36" i="5"/>
  <c r="M36" i="5"/>
  <c r="N36" i="5"/>
  <c r="V36" i="5" s="1"/>
  <c r="U36" i="5"/>
  <c r="AB36" i="5"/>
  <c r="AC36" i="5" s="1"/>
  <c r="W36" i="5" s="1"/>
  <c r="AE36" i="5"/>
  <c r="O36" i="5" s="1"/>
  <c r="AF36" i="5"/>
  <c r="AG36" i="5" s="1"/>
  <c r="L37" i="5"/>
  <c r="M37" i="5"/>
  <c r="U37" i="5" s="1"/>
  <c r="N37" i="5"/>
  <c r="V37" i="5" s="1"/>
  <c r="AB37" i="5"/>
  <c r="AC37" i="5" s="1"/>
  <c r="AE37" i="5"/>
  <c r="O37" i="5" s="1"/>
  <c r="L38" i="5"/>
  <c r="M38" i="5"/>
  <c r="U38" i="5" s="1"/>
  <c r="N38" i="5"/>
  <c r="V38" i="5" s="1"/>
  <c r="AB38" i="5"/>
  <c r="AC38" i="5" s="1"/>
  <c r="AD38" i="5" s="1"/>
  <c r="AE38" i="5"/>
  <c r="AF38" i="5"/>
  <c r="AG38" i="5"/>
  <c r="L39" i="5"/>
  <c r="M39" i="5"/>
  <c r="U39" i="5" s="1"/>
  <c r="N39" i="5"/>
  <c r="V39" i="5" s="1"/>
  <c r="AB39" i="5"/>
  <c r="AC39" i="5" s="1"/>
  <c r="AE39" i="5"/>
  <c r="AF39" i="5" s="1"/>
  <c r="AG39" i="5" s="1"/>
  <c r="L40" i="5"/>
  <c r="M40" i="5"/>
  <c r="N40" i="5"/>
  <c r="U40" i="5"/>
  <c r="V40" i="5"/>
  <c r="AB40" i="5"/>
  <c r="AC40" i="5" s="1"/>
  <c r="W40" i="5" s="1"/>
  <c r="AE40" i="5"/>
  <c r="AF40" i="5"/>
  <c r="AG40" i="5"/>
  <c r="L41" i="5"/>
  <c r="M41" i="5"/>
  <c r="U41" i="5" s="1"/>
  <c r="N41" i="5"/>
  <c r="V41" i="5" s="1"/>
  <c r="AB41" i="5"/>
  <c r="AC41" i="5" s="1"/>
  <c r="AE41" i="5"/>
  <c r="L42" i="5"/>
  <c r="M42" i="5"/>
  <c r="U42" i="5" s="1"/>
  <c r="N42" i="5"/>
  <c r="V42" i="5"/>
  <c r="AB42" i="5"/>
  <c r="AC42" i="5" s="1"/>
  <c r="AD42" i="5" s="1"/>
  <c r="AE42" i="5"/>
  <c r="AF42" i="5" s="1"/>
  <c r="AG42" i="5" s="1"/>
  <c r="L43" i="5"/>
  <c r="M43" i="5"/>
  <c r="N43" i="5"/>
  <c r="V43" i="5" s="1"/>
  <c r="U43" i="5"/>
  <c r="AB43" i="5"/>
  <c r="AC43" i="5" s="1"/>
  <c r="AE43" i="5"/>
  <c r="AF43" i="5" s="1"/>
  <c r="AG43" i="5" s="1"/>
  <c r="L44" i="5"/>
  <c r="M44" i="5"/>
  <c r="U44" i="5" s="1"/>
  <c r="N44" i="5"/>
  <c r="V44" i="5"/>
  <c r="AB44" i="5"/>
  <c r="AC44" i="5" s="1"/>
  <c r="W44" i="5" s="1"/>
  <c r="AE44" i="5"/>
  <c r="AF44" i="5" s="1"/>
  <c r="AG44" i="5" s="1"/>
  <c r="L45" i="5"/>
  <c r="M45" i="5"/>
  <c r="N45" i="5"/>
  <c r="V45" i="5" s="1"/>
  <c r="U45" i="5"/>
  <c r="AB45" i="5"/>
  <c r="AC45" i="5" s="1"/>
  <c r="AE45" i="5"/>
  <c r="O45" i="5" s="1"/>
  <c r="L46" i="5"/>
  <c r="M46" i="5"/>
  <c r="U46" i="5" s="1"/>
  <c r="N46" i="5"/>
  <c r="V46" i="5" s="1"/>
  <c r="AB46" i="5"/>
  <c r="AC46" i="5" s="1"/>
  <c r="AD46" i="5" s="1"/>
  <c r="AE46" i="5"/>
  <c r="AF46" i="5"/>
  <c r="AG46" i="5" s="1"/>
  <c r="L47" i="5"/>
  <c r="M47" i="5"/>
  <c r="N47" i="5"/>
  <c r="V47" i="5" s="1"/>
  <c r="U47" i="5"/>
  <c r="AB47" i="5"/>
  <c r="AC47" i="5" s="1"/>
  <c r="AE47" i="5"/>
  <c r="AF47" i="5" s="1"/>
  <c r="AG47" i="5" s="1"/>
  <c r="L9" i="4"/>
  <c r="M9" i="4"/>
  <c r="U9" i="4" s="1"/>
  <c r="N9" i="4"/>
  <c r="V9" i="4" s="1"/>
  <c r="AC9" i="4"/>
  <c r="AD9" i="4" s="1"/>
  <c r="AE9" i="4" s="1"/>
  <c r="X9" i="4" s="1"/>
  <c r="AF9" i="4"/>
  <c r="O9" i="4" s="1"/>
  <c r="L10" i="4"/>
  <c r="M10" i="4"/>
  <c r="U10" i="4" s="1"/>
  <c r="N10" i="4"/>
  <c r="V10" i="4" s="1"/>
  <c r="AC10" i="4"/>
  <c r="AD10" i="4"/>
  <c r="AE10" i="4" s="1"/>
  <c r="AF10" i="4"/>
  <c r="L11" i="4"/>
  <c r="M11" i="4"/>
  <c r="U11" i="4" s="1"/>
  <c r="N11" i="4"/>
  <c r="V11" i="4" s="1"/>
  <c r="AC11" i="4"/>
  <c r="AD11" i="4" s="1"/>
  <c r="AF11" i="4"/>
  <c r="AG11" i="4" s="1"/>
  <c r="AH11" i="4" s="1"/>
  <c r="L12" i="4"/>
  <c r="M12" i="4"/>
  <c r="N12" i="4"/>
  <c r="U12" i="4"/>
  <c r="V12" i="4"/>
  <c r="AC12" i="4"/>
  <c r="AD12" i="4" s="1"/>
  <c r="AF12" i="4"/>
  <c r="O12" i="4" s="1"/>
  <c r="AG12" i="4"/>
  <c r="AH12" i="4" s="1"/>
  <c r="I9" i="3"/>
  <c r="L9" i="3"/>
  <c r="M9" i="3"/>
  <c r="N9" i="3"/>
  <c r="V9" i="3" s="1"/>
  <c r="U9" i="3"/>
  <c r="AB9" i="3"/>
  <c r="AC9" i="3"/>
  <c r="AD9" i="3"/>
  <c r="X9" i="3" s="1"/>
  <c r="AE9" i="3"/>
  <c r="O9" i="3" s="1"/>
  <c r="I10" i="3"/>
  <c r="L10" i="3"/>
  <c r="M10" i="3"/>
  <c r="U10" i="3" s="1"/>
  <c r="N10" i="3"/>
  <c r="V10" i="3"/>
  <c r="AB10" i="3"/>
  <c r="AC10" i="3" s="1"/>
  <c r="AE10" i="3"/>
  <c r="I11" i="3"/>
  <c r="L11" i="3"/>
  <c r="M11" i="3"/>
  <c r="N11" i="3"/>
  <c r="V11" i="3" s="1"/>
  <c r="U11" i="3"/>
  <c r="AB11" i="3"/>
  <c r="AC11" i="3"/>
  <c r="AD11" i="3" s="1"/>
  <c r="AE11" i="3"/>
  <c r="AF11" i="3" s="1"/>
  <c r="AG11" i="3" s="1"/>
  <c r="I12" i="3"/>
  <c r="L12" i="3"/>
  <c r="M12" i="3"/>
  <c r="U12" i="3" s="1"/>
  <c r="N12" i="3"/>
  <c r="V12" i="3"/>
  <c r="AB12" i="3"/>
  <c r="AC12" i="3" s="1"/>
  <c r="AD12" i="3" s="1"/>
  <c r="X12" i="3" s="1"/>
  <c r="AE12" i="3"/>
  <c r="AF12" i="3"/>
  <c r="AG12" i="3" s="1"/>
  <c r="I13" i="3"/>
  <c r="L13" i="3"/>
  <c r="M13" i="3"/>
  <c r="U13" i="3" s="1"/>
  <c r="N13" i="3"/>
  <c r="V13" i="3" s="1"/>
  <c r="AB13" i="3"/>
  <c r="AC13" i="3" s="1"/>
  <c r="AE13" i="3"/>
  <c r="I14" i="3"/>
  <c r="L14" i="3"/>
  <c r="M14" i="3"/>
  <c r="U14" i="3" s="1"/>
  <c r="N14" i="3"/>
  <c r="V14" i="3" s="1"/>
  <c r="AB14" i="3"/>
  <c r="AC14" i="3"/>
  <c r="AE14" i="3"/>
  <c r="AF14" i="3" s="1"/>
  <c r="AG14" i="3" s="1"/>
  <c r="I15" i="3"/>
  <c r="L15" i="3"/>
  <c r="M15" i="3"/>
  <c r="N15" i="3"/>
  <c r="V15" i="3" s="1"/>
  <c r="U15" i="3"/>
  <c r="AB15" i="3"/>
  <c r="AC15" i="3" s="1"/>
  <c r="AE15" i="3"/>
  <c r="O15" i="3" s="1"/>
  <c r="I16" i="3"/>
  <c r="L16" i="3"/>
  <c r="M16" i="3"/>
  <c r="U16" i="3" s="1"/>
  <c r="N16" i="3"/>
  <c r="V16" i="3" s="1"/>
  <c r="AB16" i="3"/>
  <c r="AC16" i="3"/>
  <c r="AE16" i="3"/>
  <c r="I17" i="3"/>
  <c r="L17" i="3"/>
  <c r="M17" i="3"/>
  <c r="U17" i="3" s="1"/>
  <c r="N17" i="3"/>
  <c r="V17" i="3" s="1"/>
  <c r="AB17" i="3"/>
  <c r="AC17" i="3" s="1"/>
  <c r="AE17" i="3"/>
  <c r="AF17" i="3" s="1"/>
  <c r="AG17" i="3" s="1"/>
  <c r="I18" i="3"/>
  <c r="L18" i="3"/>
  <c r="M18" i="3"/>
  <c r="U18" i="3" s="1"/>
  <c r="N18" i="3"/>
  <c r="V18" i="3" s="1"/>
  <c r="AB18" i="3"/>
  <c r="AC18" i="3" s="1"/>
  <c r="AE18" i="3"/>
  <c r="I19" i="3"/>
  <c r="L19" i="3"/>
  <c r="M19" i="3"/>
  <c r="U19" i="3" s="1"/>
  <c r="N19" i="3"/>
  <c r="V19" i="3" s="1"/>
  <c r="AB19" i="3"/>
  <c r="AC19" i="3" s="1"/>
  <c r="AE19" i="3"/>
  <c r="AF19" i="3"/>
  <c r="AG19" i="3" s="1"/>
  <c r="I20" i="3"/>
  <c r="L20" i="3"/>
  <c r="M20" i="3"/>
  <c r="U20" i="3" s="1"/>
  <c r="N20" i="3"/>
  <c r="V20" i="3" s="1"/>
  <c r="AB20" i="3"/>
  <c r="AC20" i="3" s="1"/>
  <c r="AD20" i="3" s="1"/>
  <c r="X20" i="3" s="1"/>
  <c r="AE20" i="3"/>
  <c r="O20" i="3" s="1"/>
  <c r="I21" i="3"/>
  <c r="L21" i="3"/>
  <c r="M21" i="3"/>
  <c r="U21" i="3" s="1"/>
  <c r="N21" i="3"/>
  <c r="V21" i="3" s="1"/>
  <c r="AB21" i="3"/>
  <c r="AC21" i="3" s="1"/>
  <c r="AE21" i="3"/>
  <c r="O21" i="3" s="1"/>
  <c r="I22" i="3"/>
  <c r="L22" i="3"/>
  <c r="M22" i="3"/>
  <c r="U22" i="3" s="1"/>
  <c r="N22" i="3"/>
  <c r="V22" i="3" s="1"/>
  <c r="AB22" i="3"/>
  <c r="AC22" i="3" s="1"/>
  <c r="AE22" i="3"/>
  <c r="AF22" i="3" s="1"/>
  <c r="AG22" i="3" s="1"/>
  <c r="I23" i="3"/>
  <c r="L23" i="3"/>
  <c r="M23" i="3"/>
  <c r="U23" i="3" s="1"/>
  <c r="N23" i="3"/>
  <c r="V23" i="3" s="1"/>
  <c r="AB23" i="3"/>
  <c r="AC23" i="3" s="1"/>
  <c r="AE23" i="3"/>
  <c r="AF23" i="3" s="1"/>
  <c r="AG23" i="3" s="1"/>
  <c r="I24" i="3"/>
  <c r="L24" i="3"/>
  <c r="M24" i="3"/>
  <c r="U24" i="3" s="1"/>
  <c r="N24" i="3"/>
  <c r="V24" i="3" s="1"/>
  <c r="AB24" i="3"/>
  <c r="AC24" i="3" s="1"/>
  <c r="AE24" i="3"/>
  <c r="I25" i="3"/>
  <c r="L25" i="3"/>
  <c r="M25" i="3"/>
  <c r="U25" i="3" s="1"/>
  <c r="N25" i="3"/>
  <c r="V25" i="3" s="1"/>
  <c r="AB25" i="3"/>
  <c r="AC25" i="3" s="1"/>
  <c r="AE25" i="3"/>
  <c r="AF25" i="3"/>
  <c r="AG25" i="3" s="1"/>
  <c r="I26" i="3"/>
  <c r="L26" i="3"/>
  <c r="M26" i="3"/>
  <c r="U26" i="3" s="1"/>
  <c r="N26" i="3"/>
  <c r="V26" i="3"/>
  <c r="AB26" i="3"/>
  <c r="AC26" i="3" s="1"/>
  <c r="AE26" i="3"/>
  <c r="O26" i="3" s="1"/>
  <c r="I27" i="3"/>
  <c r="L27" i="3"/>
  <c r="M27" i="3"/>
  <c r="U27" i="3" s="1"/>
  <c r="N27" i="3"/>
  <c r="V27" i="3" s="1"/>
  <c r="AB27" i="3"/>
  <c r="AC27" i="3" s="1"/>
  <c r="AE27" i="3"/>
  <c r="AF27" i="3"/>
  <c r="AG27" i="3" s="1"/>
  <c r="I28" i="3"/>
  <c r="L28" i="3"/>
  <c r="M28" i="3"/>
  <c r="U28" i="3" s="1"/>
  <c r="N28" i="3"/>
  <c r="V28" i="3" s="1"/>
  <c r="AB28" i="3"/>
  <c r="AC28" i="3" s="1"/>
  <c r="AD28" i="3" s="1"/>
  <c r="X28" i="3" s="1"/>
  <c r="AE28" i="3"/>
  <c r="O28" i="3" s="1"/>
  <c r="AF28" i="3"/>
  <c r="AG28" i="3" s="1"/>
  <c r="I29" i="3"/>
  <c r="L29" i="3"/>
  <c r="M29" i="3"/>
  <c r="U29" i="3" s="1"/>
  <c r="N29" i="3"/>
  <c r="V29" i="3" s="1"/>
  <c r="AB29" i="3"/>
  <c r="AC29" i="3" s="1"/>
  <c r="AE29" i="3"/>
  <c r="O29" i="3" s="1"/>
  <c r="I30" i="3"/>
  <c r="L30" i="3"/>
  <c r="M30" i="3"/>
  <c r="U30" i="3" s="1"/>
  <c r="N30" i="3"/>
  <c r="V30" i="3" s="1"/>
  <c r="AB30" i="3"/>
  <c r="AC30" i="3"/>
  <c r="W30" i="3" s="1"/>
  <c r="AE30" i="3"/>
  <c r="AF30" i="3" s="1"/>
  <c r="AG30" i="3" s="1"/>
  <c r="I31" i="3"/>
  <c r="L31" i="3"/>
  <c r="M31" i="3"/>
  <c r="U31" i="3" s="1"/>
  <c r="N31" i="3"/>
  <c r="V31" i="3" s="1"/>
  <c r="AB31" i="3"/>
  <c r="AC31" i="3" s="1"/>
  <c r="AE31" i="3"/>
  <c r="O31" i="3" s="1"/>
  <c r="I32" i="3"/>
  <c r="L32" i="3"/>
  <c r="M32" i="3"/>
  <c r="U32" i="3" s="1"/>
  <c r="N32" i="3"/>
  <c r="V32" i="3" s="1"/>
  <c r="AB32" i="3"/>
  <c r="AC32" i="3" s="1"/>
  <c r="AE32" i="3"/>
  <c r="O32" i="3" s="1"/>
  <c r="I33" i="3"/>
  <c r="L33" i="3"/>
  <c r="M33" i="3"/>
  <c r="U33" i="3" s="1"/>
  <c r="N33" i="3"/>
  <c r="V33" i="3" s="1"/>
  <c r="AB33" i="3"/>
  <c r="AC33" i="3"/>
  <c r="AD33" i="3" s="1"/>
  <c r="AE33" i="3"/>
  <c r="O33" i="3" s="1"/>
  <c r="AF33" i="3"/>
  <c r="AG33" i="3" s="1"/>
  <c r="I34" i="3"/>
  <c r="L34" i="3"/>
  <c r="M34" i="3"/>
  <c r="N34" i="3"/>
  <c r="U34" i="3"/>
  <c r="V34" i="3"/>
  <c r="AB34" i="3"/>
  <c r="AC34" i="3" s="1"/>
  <c r="AE34" i="3"/>
  <c r="O34" i="3" s="1"/>
  <c r="I35" i="3"/>
  <c r="L35" i="3"/>
  <c r="M35" i="3"/>
  <c r="N35" i="3"/>
  <c r="U35" i="3"/>
  <c r="V35" i="3"/>
  <c r="AB35" i="3"/>
  <c r="AC35" i="3" s="1"/>
  <c r="AE35" i="3"/>
  <c r="O35" i="3" s="1"/>
  <c r="I36" i="3"/>
  <c r="L36" i="3"/>
  <c r="M36" i="3"/>
  <c r="U36" i="3" s="1"/>
  <c r="N36" i="3"/>
  <c r="V36" i="3" s="1"/>
  <c r="AB36" i="3"/>
  <c r="AC36" i="3"/>
  <c r="AD36" i="3" s="1"/>
  <c r="X36" i="3" s="1"/>
  <c r="AE36" i="3"/>
  <c r="AF36" i="3" s="1"/>
  <c r="AG36" i="3" s="1"/>
  <c r="I37" i="3"/>
  <c r="L37" i="3"/>
  <c r="M37" i="3"/>
  <c r="U37" i="3" s="1"/>
  <c r="N37" i="3"/>
  <c r="V37" i="3" s="1"/>
  <c r="AB37" i="3"/>
  <c r="AC37" i="3" s="1"/>
  <c r="AE37" i="3"/>
  <c r="I38" i="3"/>
  <c r="L38" i="3"/>
  <c r="M38" i="3"/>
  <c r="U38" i="3" s="1"/>
  <c r="N38" i="3"/>
  <c r="V38" i="3" s="1"/>
  <c r="AB38" i="3"/>
  <c r="AC38" i="3"/>
  <c r="AE38" i="3"/>
  <c r="AF38" i="3" s="1"/>
  <c r="AG38" i="3" s="1"/>
  <c r="I39" i="3"/>
  <c r="L39" i="3"/>
  <c r="M39" i="3"/>
  <c r="N39" i="3"/>
  <c r="V39" i="3" s="1"/>
  <c r="U39" i="3"/>
  <c r="AB39" i="3"/>
  <c r="AC39" i="3" s="1"/>
  <c r="AE39" i="3"/>
  <c r="O39" i="3" s="1"/>
  <c r="I40" i="3"/>
  <c r="L40" i="3"/>
  <c r="M40" i="3"/>
  <c r="U40" i="3" s="1"/>
  <c r="N40" i="3"/>
  <c r="V40" i="3" s="1"/>
  <c r="AB40" i="3"/>
  <c r="AC40" i="3" s="1"/>
  <c r="W40" i="3" s="1"/>
  <c r="AE40" i="3"/>
  <c r="O40" i="3" s="1"/>
  <c r="I41" i="3"/>
  <c r="L41" i="3"/>
  <c r="M41" i="3"/>
  <c r="U41" i="3" s="1"/>
  <c r="N41" i="3"/>
  <c r="V41" i="3" s="1"/>
  <c r="AB41" i="3"/>
  <c r="AC41" i="3"/>
  <c r="X41" i="3" s="1"/>
  <c r="AD41" i="3"/>
  <c r="AE41" i="3"/>
  <c r="O41" i="3" s="1"/>
  <c r="I9" i="2"/>
  <c r="L9" i="2"/>
  <c r="M9" i="2"/>
  <c r="U9" i="2" s="1"/>
  <c r="N9" i="2"/>
  <c r="V9" i="2" s="1"/>
  <c r="AB9" i="2"/>
  <c r="AC9" i="2" s="1"/>
  <c r="AE9" i="2"/>
  <c r="I10" i="2"/>
  <c r="L10" i="2"/>
  <c r="M10" i="2"/>
  <c r="U10" i="2" s="1"/>
  <c r="N10" i="2"/>
  <c r="V10" i="2" s="1"/>
  <c r="AB10" i="2"/>
  <c r="AC10" i="2"/>
  <c r="AD10" i="2" s="1"/>
  <c r="AE10" i="2"/>
  <c r="O10" i="2" s="1"/>
  <c r="I11" i="2"/>
  <c r="L11" i="2"/>
  <c r="M11" i="2"/>
  <c r="U11" i="2" s="1"/>
  <c r="N11" i="2"/>
  <c r="V11" i="2" s="1"/>
  <c r="AB11" i="2"/>
  <c r="AC11" i="2" s="1"/>
  <c r="AD11" i="2" s="1"/>
  <c r="AE11" i="2"/>
  <c r="O11" i="2" s="1"/>
  <c r="I12" i="2"/>
  <c r="L12" i="2"/>
  <c r="M12" i="2"/>
  <c r="U12" i="2" s="1"/>
  <c r="N12" i="2"/>
  <c r="V12" i="2" s="1"/>
  <c r="AB12" i="2"/>
  <c r="AC12" i="2" s="1"/>
  <c r="AD12" i="2" s="1"/>
  <c r="AE12" i="2"/>
  <c r="AF12" i="2" s="1"/>
  <c r="AG12" i="2" s="1"/>
  <c r="I13" i="2"/>
  <c r="L13" i="2"/>
  <c r="M13" i="2"/>
  <c r="U13" i="2" s="1"/>
  <c r="N13" i="2"/>
  <c r="V13" i="2" s="1"/>
  <c r="AB13" i="2"/>
  <c r="AC13" i="2"/>
  <c r="AE13" i="2"/>
  <c r="O13" i="2" s="1"/>
  <c r="I14" i="2"/>
  <c r="L14" i="2"/>
  <c r="M14" i="2"/>
  <c r="U14" i="2" s="1"/>
  <c r="N14" i="2"/>
  <c r="V14" i="2"/>
  <c r="AB14" i="2"/>
  <c r="AC14" i="2" s="1"/>
  <c r="AE14" i="2"/>
  <c r="AF14" i="2" s="1"/>
  <c r="AG14" i="2" s="1"/>
  <c r="I15" i="2"/>
  <c r="L15" i="2"/>
  <c r="M15" i="2"/>
  <c r="U15" i="2" s="1"/>
  <c r="N15" i="2"/>
  <c r="V15" i="2"/>
  <c r="AB15" i="2"/>
  <c r="AC15" i="2" s="1"/>
  <c r="AE15" i="2"/>
  <c r="I16" i="2"/>
  <c r="L16" i="2"/>
  <c r="M16" i="2"/>
  <c r="U16" i="2" s="1"/>
  <c r="N16" i="2"/>
  <c r="V16" i="2" s="1"/>
  <c r="AB16" i="2"/>
  <c r="AC16" i="2"/>
  <c r="W16" i="2" s="1"/>
  <c r="AE16" i="2"/>
  <c r="O16" i="2" s="1"/>
  <c r="I17" i="2"/>
  <c r="L17" i="2"/>
  <c r="M17" i="2"/>
  <c r="U17" i="2" s="1"/>
  <c r="N17" i="2"/>
  <c r="V17" i="2" s="1"/>
  <c r="AB17" i="2"/>
  <c r="AC17" i="2" s="1"/>
  <c r="AE17" i="2"/>
  <c r="O17" i="2" s="1"/>
  <c r="I18" i="2"/>
  <c r="L18" i="2"/>
  <c r="M18" i="2"/>
  <c r="U18" i="2" s="1"/>
  <c r="N18" i="2"/>
  <c r="V18" i="2" s="1"/>
  <c r="AB18" i="2"/>
  <c r="AC18" i="2" s="1"/>
  <c r="AD18" i="2" s="1"/>
  <c r="AE18" i="2"/>
  <c r="O18" i="2" s="1"/>
  <c r="I19" i="2"/>
  <c r="L19" i="2"/>
  <c r="M19" i="2"/>
  <c r="U19" i="2" s="1"/>
  <c r="N19" i="2"/>
  <c r="V19" i="2" s="1"/>
  <c r="AB19" i="2"/>
  <c r="AC19" i="2" s="1"/>
  <c r="AE19" i="2"/>
  <c r="AF19" i="2"/>
  <c r="AG19" i="2" s="1"/>
  <c r="I20" i="2"/>
  <c r="L20" i="2"/>
  <c r="M20" i="2"/>
  <c r="U20" i="2" s="1"/>
  <c r="N20" i="2"/>
  <c r="V20" i="2" s="1"/>
  <c r="AB20" i="2"/>
  <c r="AC20" i="2" s="1"/>
  <c r="AE20" i="2"/>
  <c r="AF20" i="2" s="1"/>
  <c r="AG20" i="2" s="1"/>
  <c r="I21" i="2"/>
  <c r="L21" i="2"/>
  <c r="M21" i="2"/>
  <c r="U21" i="2" s="1"/>
  <c r="N21" i="2"/>
  <c r="V21" i="2" s="1"/>
  <c r="O21" i="2"/>
  <c r="AB21" i="2"/>
  <c r="AC21" i="2"/>
  <c r="W21" i="2" s="1"/>
  <c r="AE21" i="2"/>
  <c r="AF21" i="2"/>
  <c r="AG21" i="2" s="1"/>
  <c r="I22" i="2"/>
  <c r="L22" i="2"/>
  <c r="M22" i="2"/>
  <c r="U22" i="2" s="1"/>
  <c r="N22" i="2"/>
  <c r="V22" i="2" s="1"/>
  <c r="AB22" i="2"/>
  <c r="AC22" i="2" s="1"/>
  <c r="AE22" i="2"/>
  <c r="O22" i="2" s="1"/>
  <c r="I23" i="2"/>
  <c r="L23" i="2"/>
  <c r="M23" i="2"/>
  <c r="U23" i="2" s="1"/>
  <c r="N23" i="2"/>
  <c r="V23" i="2" s="1"/>
  <c r="AB23" i="2"/>
  <c r="AC23" i="2" s="1"/>
  <c r="AE23" i="2"/>
  <c r="I24" i="2"/>
  <c r="L24" i="2"/>
  <c r="M24" i="2"/>
  <c r="U24" i="2" s="1"/>
  <c r="N24" i="2"/>
  <c r="V24" i="2" s="1"/>
  <c r="AB24" i="2"/>
  <c r="AC24" i="2" s="1"/>
  <c r="W24" i="2" s="1"/>
  <c r="AE24" i="2"/>
  <c r="O24" i="2" s="1"/>
  <c r="I25" i="2"/>
  <c r="L25" i="2"/>
  <c r="M25" i="2"/>
  <c r="U25" i="2" s="1"/>
  <c r="N25" i="2"/>
  <c r="V25" i="2" s="1"/>
  <c r="AB25" i="2"/>
  <c r="AC25" i="2" s="1"/>
  <c r="AE25" i="2"/>
  <c r="I26" i="2"/>
  <c r="L26" i="2"/>
  <c r="M26" i="2"/>
  <c r="U26" i="2" s="1"/>
  <c r="N26" i="2"/>
  <c r="V26" i="2" s="1"/>
  <c r="AB26" i="2"/>
  <c r="AC26" i="2" s="1"/>
  <c r="AD26" i="2" s="1"/>
  <c r="AE26" i="2"/>
  <c r="I27" i="2"/>
  <c r="L27" i="2"/>
  <c r="M27" i="2"/>
  <c r="N27" i="2"/>
  <c r="V27" i="2" s="1"/>
  <c r="U27" i="2"/>
  <c r="AB27" i="2"/>
  <c r="AC27" i="2" s="1"/>
  <c r="AE27" i="2"/>
  <c r="AF27" i="2"/>
  <c r="AG27" i="2" s="1"/>
  <c r="L19" i="1"/>
  <c r="L18" i="1"/>
  <c r="L17" i="1"/>
  <c r="L16" i="1"/>
  <c r="L15" i="1"/>
  <c r="AD44" i="8" l="1"/>
  <c r="X44" i="8"/>
  <c r="AD40" i="8"/>
  <c r="X40" i="8"/>
  <c r="AD36" i="8"/>
  <c r="X36" i="8"/>
  <c r="AD32" i="8"/>
  <c r="X32" i="8" s="1"/>
  <c r="O28" i="8"/>
  <c r="O21" i="8"/>
  <c r="O14" i="8"/>
  <c r="O44" i="8"/>
  <c r="O32" i="8"/>
  <c r="O40" i="8"/>
  <c r="O51" i="8"/>
  <c r="O45" i="8"/>
  <c r="O42" i="8"/>
  <c r="O41" i="8"/>
  <c r="O38" i="8"/>
  <c r="O37" i="8"/>
  <c r="O34" i="8"/>
  <c r="O33" i="8"/>
  <c r="O30" i="8"/>
  <c r="O17" i="8"/>
  <c r="O10" i="8"/>
  <c r="O36" i="8"/>
  <c r="O24" i="8"/>
  <c r="O26" i="8"/>
  <c r="O20" i="8"/>
  <c r="AD20" i="8"/>
  <c r="X20" i="8" s="1"/>
  <c r="W27" i="8"/>
  <c r="W15" i="8"/>
  <c r="AD16" i="8"/>
  <c r="X16" i="8" s="1"/>
  <c r="W47" i="8"/>
  <c r="W23" i="8"/>
  <c r="W43" i="8"/>
  <c r="W39" i="8"/>
  <c r="X24" i="8"/>
  <c r="AD24" i="8"/>
  <c r="W11" i="8"/>
  <c r="AD50" i="8"/>
  <c r="X50" i="8" s="1"/>
  <c r="AD12" i="8"/>
  <c r="X12" i="8" s="1"/>
  <c r="W19" i="8"/>
  <c r="O35" i="8"/>
  <c r="O15" i="8"/>
  <c r="W49" i="8"/>
  <c r="AF48" i="8"/>
  <c r="AD47" i="8"/>
  <c r="W45" i="8"/>
  <c r="AF44" i="8"/>
  <c r="AD43" i="8"/>
  <c r="W41" i="8"/>
  <c r="AF40" i="8"/>
  <c r="AD39" i="8"/>
  <c r="X39" i="8" s="1"/>
  <c r="W37" i="8"/>
  <c r="AF36" i="8"/>
  <c r="AD35" i="8"/>
  <c r="X35" i="8" s="1"/>
  <c r="W33" i="8"/>
  <c r="AF32" i="8"/>
  <c r="AG32" i="8" s="1"/>
  <c r="AD31" i="8"/>
  <c r="AF28" i="8"/>
  <c r="AG28" i="8" s="1"/>
  <c r="AD27" i="8"/>
  <c r="AF24" i="8"/>
  <c r="AG24" i="8" s="1"/>
  <c r="AD23" i="8"/>
  <c r="AF20" i="8"/>
  <c r="AG20" i="8" s="1"/>
  <c r="AD19" i="8"/>
  <c r="X19" i="8" s="1"/>
  <c r="AF16" i="8"/>
  <c r="AG16" i="8" s="1"/>
  <c r="AD15" i="8"/>
  <c r="W13" i="8"/>
  <c r="AF12" i="8"/>
  <c r="AG12" i="8" s="1"/>
  <c r="AD11" i="8"/>
  <c r="O11" i="8"/>
  <c r="X51" i="8"/>
  <c r="X42" i="8"/>
  <c r="X38" i="8"/>
  <c r="X34" i="8"/>
  <c r="X30" i="8"/>
  <c r="X26" i="8"/>
  <c r="X22" i="8"/>
  <c r="X18" i="8"/>
  <c r="X14" i="8"/>
  <c r="X10" i="8"/>
  <c r="W46" i="8"/>
  <c r="W30" i="8"/>
  <c r="AF29" i="8"/>
  <c r="AG29" i="8" s="1"/>
  <c r="AD28" i="8"/>
  <c r="X28" i="8" s="1"/>
  <c r="AF25" i="8"/>
  <c r="AG25" i="8" s="1"/>
  <c r="AF21" i="8"/>
  <c r="AG21" i="8" s="1"/>
  <c r="AF17" i="8"/>
  <c r="AG17" i="8" s="1"/>
  <c r="AF13" i="8"/>
  <c r="AG13" i="8" s="1"/>
  <c r="AF9" i="8"/>
  <c r="AG9" i="8" s="1"/>
  <c r="O47" i="8"/>
  <c r="O31" i="8"/>
  <c r="AF50" i="8"/>
  <c r="AG50" i="8" s="1"/>
  <c r="X47" i="8"/>
  <c r="X43" i="8"/>
  <c r="X31" i="8"/>
  <c r="X27" i="8"/>
  <c r="X23" i="8"/>
  <c r="X15" i="8"/>
  <c r="X11" i="8"/>
  <c r="X46" i="8"/>
  <c r="AF51" i="8"/>
  <c r="AG51" i="8" s="1"/>
  <c r="AF42" i="8"/>
  <c r="AG42" i="8" s="1"/>
  <c r="AF38" i="8"/>
  <c r="AG38" i="8" s="1"/>
  <c r="AF34" i="8"/>
  <c r="AG34" i="8" s="1"/>
  <c r="AF30" i="8"/>
  <c r="AG30" i="8" s="1"/>
  <c r="AF26" i="8"/>
  <c r="AG26" i="8" s="1"/>
  <c r="AF22" i="8"/>
  <c r="AG22" i="8" s="1"/>
  <c r="AF18" i="8"/>
  <c r="AG18" i="8" s="1"/>
  <c r="AF14" i="8"/>
  <c r="AG14" i="8" s="1"/>
  <c r="AF10" i="8"/>
  <c r="AG10" i="8" s="1"/>
  <c r="O43" i="8"/>
  <c r="O39" i="8"/>
  <c r="O27" i="8"/>
  <c r="O23" i="8"/>
  <c r="O19" i="8"/>
  <c r="AD23" i="7"/>
  <c r="X23" i="7" s="1"/>
  <c r="W23" i="7"/>
  <c r="AF24" i="7"/>
  <c r="AG24" i="7" s="1"/>
  <c r="W17" i="7"/>
  <c r="O21" i="7"/>
  <c r="AF19" i="7"/>
  <c r="AG19" i="7" s="1"/>
  <c r="W26" i="7"/>
  <c r="O25" i="7"/>
  <c r="O10" i="7"/>
  <c r="AF9" i="7"/>
  <c r="AG9" i="7" s="1"/>
  <c r="AF15" i="7"/>
  <c r="AG15" i="7" s="1"/>
  <c r="W11" i="7"/>
  <c r="W15" i="7"/>
  <c r="AD15" i="7"/>
  <c r="X15" i="7" s="1"/>
  <c r="AD21" i="7"/>
  <c r="X21" i="7" s="1"/>
  <c r="W22" i="7"/>
  <c r="AD19" i="7"/>
  <c r="X19" i="7" s="1"/>
  <c r="W19" i="7"/>
  <c r="AD18" i="7"/>
  <c r="X18" i="7"/>
  <c r="AD13" i="7"/>
  <c r="X13" i="7" s="1"/>
  <c r="AD10" i="7"/>
  <c r="X10" i="7" s="1"/>
  <c r="O22" i="7"/>
  <c r="O14" i="7"/>
  <c r="W9" i="7"/>
  <c r="O26" i="7"/>
  <c r="X22" i="7"/>
  <c r="AD22" i="7"/>
  <c r="AF16" i="7"/>
  <c r="AG16" i="7" s="1"/>
  <c r="AD14" i="7"/>
  <c r="X14" i="7" s="1"/>
  <c r="X11" i="7"/>
  <c r="AD26" i="7"/>
  <c r="X26" i="7" s="1"/>
  <c r="AC25" i="7"/>
  <c r="W24" i="7"/>
  <c r="W20" i="7"/>
  <c r="AF18" i="7"/>
  <c r="AG18" i="7" s="1"/>
  <c r="AD16" i="7"/>
  <c r="X16" i="7" s="1"/>
  <c r="AF10" i="7"/>
  <c r="AG10" i="7" s="1"/>
  <c r="AF12" i="7"/>
  <c r="AG12" i="7" s="1"/>
  <c r="AF21" i="7"/>
  <c r="AG21" i="7" s="1"/>
  <c r="AF13" i="7"/>
  <c r="AG13" i="7" s="1"/>
  <c r="AD32" i="6"/>
  <c r="X32" i="6"/>
  <c r="W9" i="6"/>
  <c r="W30" i="6"/>
  <c r="O32" i="6"/>
  <c r="W23" i="6"/>
  <c r="X16" i="6"/>
  <c r="O15" i="6"/>
  <c r="O12" i="6"/>
  <c r="O10" i="6"/>
  <c r="O26" i="6"/>
  <c r="O31" i="6"/>
  <c r="AF27" i="6"/>
  <c r="AG27" i="6" s="1"/>
  <c r="AD15" i="6"/>
  <c r="X15" i="6" s="1"/>
  <c r="O13" i="6"/>
  <c r="O9" i="6"/>
  <c r="AD28" i="6"/>
  <c r="X28" i="6"/>
  <c r="AD19" i="6"/>
  <c r="X19" i="6" s="1"/>
  <c r="W19" i="6"/>
  <c r="AD13" i="6"/>
  <c r="X13" i="6" s="1"/>
  <c r="W29" i="6"/>
  <c r="AD29" i="6"/>
  <c r="X29" i="6" s="1"/>
  <c r="AD21" i="6"/>
  <c r="X21" i="6"/>
  <c r="AD18" i="6"/>
  <c r="X18" i="6" s="1"/>
  <c r="W18" i="6"/>
  <c r="AD26" i="6"/>
  <c r="W26" i="6"/>
  <c r="X26" i="6"/>
  <c r="AD17" i="6"/>
  <c r="X17" i="6" s="1"/>
  <c r="W17" i="6"/>
  <c r="W22" i="6"/>
  <c r="AD22" i="6"/>
  <c r="X22" i="6" s="1"/>
  <c r="AD34" i="6"/>
  <c r="W34" i="6"/>
  <c r="X34" i="6"/>
  <c r="X33" i="6"/>
  <c r="AD33" i="6"/>
  <c r="W33" i="6"/>
  <c r="AD11" i="6"/>
  <c r="X11" i="6" s="1"/>
  <c r="AD25" i="6"/>
  <c r="X25" i="6"/>
  <c r="W25" i="6"/>
  <c r="AD10" i="6"/>
  <c r="X10" i="6" s="1"/>
  <c r="W10" i="6"/>
  <c r="AF31" i="6"/>
  <c r="AG31" i="6" s="1"/>
  <c r="AF16" i="6"/>
  <c r="AD14" i="6"/>
  <c r="X14" i="6" s="1"/>
  <c r="X35" i="6"/>
  <c r="AF32" i="6"/>
  <c r="AD30" i="6"/>
  <c r="X30" i="6" s="1"/>
  <c r="X27" i="6"/>
  <c r="AF24" i="6"/>
  <c r="AD23" i="6"/>
  <c r="X23" i="6" s="1"/>
  <c r="X20" i="6"/>
  <c r="X12" i="6"/>
  <c r="W27" i="6"/>
  <c r="W12" i="6"/>
  <c r="AF11" i="6"/>
  <c r="AG11" i="6" s="1"/>
  <c r="W35" i="6"/>
  <c r="AF20" i="6"/>
  <c r="AG20" i="6" s="1"/>
  <c r="O29" i="6"/>
  <c r="O22" i="6"/>
  <c r="X31" i="6"/>
  <c r="AF28" i="6"/>
  <c r="AG28" i="6" s="1"/>
  <c r="AF21" i="6"/>
  <c r="AG21" i="6" s="1"/>
  <c r="AF13" i="6"/>
  <c r="AG13" i="6" s="1"/>
  <c r="AF24" i="5"/>
  <c r="AG24" i="5" s="1"/>
  <c r="AF20" i="5"/>
  <c r="AG20" i="5" s="1"/>
  <c r="AF32" i="5"/>
  <c r="AG32" i="5" s="1"/>
  <c r="AF30" i="5"/>
  <c r="AG30" i="5" s="1"/>
  <c r="O29" i="5"/>
  <c r="O28" i="5"/>
  <c r="O26" i="5"/>
  <c r="AF22" i="5"/>
  <c r="AG22" i="5" s="1"/>
  <c r="O21" i="5"/>
  <c r="AF18" i="5"/>
  <c r="AG18" i="5" s="1"/>
  <c r="O17" i="5"/>
  <c r="AF12" i="5"/>
  <c r="AG12" i="5" s="1"/>
  <c r="O9" i="5"/>
  <c r="W28" i="5"/>
  <c r="O41" i="5"/>
  <c r="O40" i="5"/>
  <c r="O38" i="5"/>
  <c r="O44" i="5"/>
  <c r="O42" i="5"/>
  <c r="W32" i="5"/>
  <c r="O46" i="5"/>
  <c r="AG23" i="5"/>
  <c r="W23" i="5"/>
  <c r="AG19" i="5"/>
  <c r="W19" i="5"/>
  <c r="AD29" i="5"/>
  <c r="X29" i="5"/>
  <c r="W29" i="5"/>
  <c r="W27" i="5"/>
  <c r="AD27" i="5"/>
  <c r="X27" i="5" s="1"/>
  <c r="AD47" i="5"/>
  <c r="X47" i="5" s="1"/>
  <c r="W47" i="5"/>
  <c r="W25" i="5"/>
  <c r="AD25" i="5"/>
  <c r="X25" i="5"/>
  <c r="W21" i="5"/>
  <c r="AD21" i="5"/>
  <c r="X21" i="5" s="1"/>
  <c r="AG11" i="5"/>
  <c r="W11" i="5"/>
  <c r="W33" i="5"/>
  <c r="AD33" i="5"/>
  <c r="X33" i="5" s="1"/>
  <c r="AD31" i="5"/>
  <c r="W31" i="5"/>
  <c r="X31" i="5"/>
  <c r="AD37" i="5"/>
  <c r="X37" i="5" s="1"/>
  <c r="W35" i="5"/>
  <c r="AD35" i="5"/>
  <c r="X35" i="5" s="1"/>
  <c r="AD41" i="5"/>
  <c r="X41" i="5"/>
  <c r="W41" i="5"/>
  <c r="W39" i="5"/>
  <c r="AD39" i="5"/>
  <c r="X39" i="5" s="1"/>
  <c r="W15" i="5"/>
  <c r="AD45" i="5"/>
  <c r="X45" i="5" s="1"/>
  <c r="W45" i="5"/>
  <c r="W43" i="5"/>
  <c r="AD43" i="5"/>
  <c r="X43" i="5" s="1"/>
  <c r="O39" i="5"/>
  <c r="O35" i="5"/>
  <c r="O15" i="5"/>
  <c r="O11" i="5"/>
  <c r="X46" i="5"/>
  <c r="X42" i="5"/>
  <c r="X38" i="5"/>
  <c r="X34" i="5"/>
  <c r="X30" i="5"/>
  <c r="X26" i="5"/>
  <c r="X22" i="5"/>
  <c r="X18" i="5"/>
  <c r="X14" i="5"/>
  <c r="X10" i="5"/>
  <c r="O23" i="5"/>
  <c r="W46" i="5"/>
  <c r="AF45" i="5"/>
  <c r="AG45" i="5" s="1"/>
  <c r="AD44" i="5"/>
  <c r="X44" i="5" s="1"/>
  <c r="W42" i="5"/>
  <c r="AF41" i="5"/>
  <c r="AG41" i="5" s="1"/>
  <c r="AD40" i="5"/>
  <c r="W38" i="5"/>
  <c r="AF37" i="5"/>
  <c r="AG37" i="5" s="1"/>
  <c r="AD36" i="5"/>
  <c r="W34" i="5"/>
  <c r="AF33" i="5"/>
  <c r="AG33" i="5" s="1"/>
  <c r="AD32" i="5"/>
  <c r="X32" i="5" s="1"/>
  <c r="W30" i="5"/>
  <c r="AF29" i="5"/>
  <c r="AG29" i="5" s="1"/>
  <c r="AD28" i="5"/>
  <c r="W26" i="5"/>
  <c r="AF25" i="5"/>
  <c r="AG25" i="5" s="1"/>
  <c r="AD24" i="5"/>
  <c r="W22" i="5"/>
  <c r="AF21" i="5"/>
  <c r="AG21" i="5" s="1"/>
  <c r="AD20" i="5"/>
  <c r="W18" i="5"/>
  <c r="AF17" i="5"/>
  <c r="AD16" i="5"/>
  <c r="W14" i="5"/>
  <c r="AF13" i="5"/>
  <c r="AD12" i="5"/>
  <c r="X12" i="5" s="1"/>
  <c r="AF9" i="5"/>
  <c r="O43" i="5"/>
  <c r="O27" i="5"/>
  <c r="O31" i="5"/>
  <c r="O19" i="5"/>
  <c r="AF14" i="5"/>
  <c r="AG14" i="5" s="1"/>
  <c r="AF10" i="5"/>
  <c r="AG10" i="5" s="1"/>
  <c r="X40" i="5"/>
  <c r="X36" i="5"/>
  <c r="X28" i="5"/>
  <c r="X24" i="5"/>
  <c r="X20" i="5"/>
  <c r="X16" i="5"/>
  <c r="O47" i="5"/>
  <c r="W11" i="4"/>
  <c r="AE11" i="4"/>
  <c r="O10" i="4"/>
  <c r="W12" i="4"/>
  <c r="AE12" i="4"/>
  <c r="X12" i="4" s="1"/>
  <c r="X10" i="4"/>
  <c r="AG9" i="4"/>
  <c r="X11" i="4"/>
  <c r="AG10" i="4"/>
  <c r="AH10" i="4" s="1"/>
  <c r="O11" i="4"/>
  <c r="AD17" i="3"/>
  <c r="X17" i="3" s="1"/>
  <c r="W17" i="3"/>
  <c r="W25" i="3"/>
  <c r="AD25" i="3"/>
  <c r="X25" i="3" s="1"/>
  <c r="O27" i="3"/>
  <c r="O25" i="3"/>
  <c r="AF20" i="3"/>
  <c r="AG20" i="3" s="1"/>
  <c r="X33" i="3"/>
  <c r="O24" i="3"/>
  <c r="O19" i="3"/>
  <c r="O18" i="3"/>
  <c r="W41" i="3"/>
  <c r="W33" i="3"/>
  <c r="O23" i="3"/>
  <c r="O17" i="3"/>
  <c r="AF41" i="3"/>
  <c r="AG41" i="3" s="1"/>
  <c r="O13" i="3"/>
  <c r="O12" i="3"/>
  <c r="AF9" i="3"/>
  <c r="AG9" i="3" s="1"/>
  <c r="O37" i="3"/>
  <c r="O36" i="3"/>
  <c r="AF35" i="3"/>
  <c r="AG35" i="3" s="1"/>
  <c r="O16" i="3"/>
  <c r="AF15" i="3"/>
  <c r="AG15" i="3" s="1"/>
  <c r="O11" i="3"/>
  <c r="O10" i="3"/>
  <c r="W15" i="3"/>
  <c r="AD15" i="3"/>
  <c r="X15" i="3" s="1"/>
  <c r="AD39" i="3"/>
  <c r="X39" i="3" s="1"/>
  <c r="AD29" i="3"/>
  <c r="X29" i="3" s="1"/>
  <c r="AD26" i="3"/>
  <c r="W26" i="3"/>
  <c r="X26" i="3"/>
  <c r="W37" i="3"/>
  <c r="AD37" i="3"/>
  <c r="X37" i="3" s="1"/>
  <c r="AD35" i="3"/>
  <c r="X35" i="3"/>
  <c r="W27" i="3"/>
  <c r="AD27" i="3"/>
  <c r="X27" i="3" s="1"/>
  <c r="AD10" i="3"/>
  <c r="X10" i="3"/>
  <c r="AD31" i="3"/>
  <c r="X31" i="3" s="1"/>
  <c r="W21" i="3"/>
  <c r="AD21" i="3"/>
  <c r="X21" i="3" s="1"/>
  <c r="AD34" i="3"/>
  <c r="X34" i="3"/>
  <c r="AD19" i="3"/>
  <c r="X19" i="3" s="1"/>
  <c r="W19" i="3"/>
  <c r="AD18" i="3"/>
  <c r="W18" i="3"/>
  <c r="X18" i="3"/>
  <c r="AD23" i="3"/>
  <c r="W23" i="3"/>
  <c r="X23" i="3"/>
  <c r="W13" i="3"/>
  <c r="AD13" i="3"/>
  <c r="X13" i="3" s="1"/>
  <c r="AF39" i="3"/>
  <c r="AG39" i="3" s="1"/>
  <c r="O38" i="3"/>
  <c r="AF31" i="3"/>
  <c r="AG31" i="3" s="1"/>
  <c r="O30" i="3"/>
  <c r="O22" i="3"/>
  <c r="O14" i="3"/>
  <c r="W9" i="3"/>
  <c r="AF40" i="3"/>
  <c r="AG40" i="3" s="1"/>
  <c r="AD38" i="3"/>
  <c r="X38" i="3" s="1"/>
  <c r="AF32" i="3"/>
  <c r="AG32" i="3" s="1"/>
  <c r="AD30" i="3"/>
  <c r="X30" i="3" s="1"/>
  <c r="AF24" i="3"/>
  <c r="AG24" i="3" s="1"/>
  <c r="AD22" i="3"/>
  <c r="X22" i="3" s="1"/>
  <c r="AF16" i="3"/>
  <c r="AG16" i="3" s="1"/>
  <c r="AD14" i="3"/>
  <c r="X14" i="3" s="1"/>
  <c r="X11" i="3"/>
  <c r="W11" i="3"/>
  <c r="AD40" i="3"/>
  <c r="X40" i="3" s="1"/>
  <c r="W36" i="3"/>
  <c r="AF34" i="3"/>
  <c r="AG34" i="3" s="1"/>
  <c r="AD32" i="3"/>
  <c r="X32" i="3" s="1"/>
  <c r="W28" i="3"/>
  <c r="AF26" i="3"/>
  <c r="AG26" i="3" s="1"/>
  <c r="AD24" i="3"/>
  <c r="W20" i="3"/>
  <c r="AF18" i="3"/>
  <c r="AG18" i="3" s="1"/>
  <c r="AD16" i="3"/>
  <c r="X16" i="3" s="1"/>
  <c r="W12" i="3"/>
  <c r="AF10" i="3"/>
  <c r="AG10" i="3" s="1"/>
  <c r="W38" i="3"/>
  <c r="W22" i="3"/>
  <c r="W14" i="3"/>
  <c r="AF37" i="3"/>
  <c r="AG37" i="3" s="1"/>
  <c r="AF29" i="3"/>
  <c r="AG29" i="3" s="1"/>
  <c r="X24" i="3"/>
  <c r="AF21" i="3"/>
  <c r="AG21" i="3" s="1"/>
  <c r="AF13" i="3"/>
  <c r="AG13" i="3" s="1"/>
  <c r="W19" i="2"/>
  <c r="AD19" i="2"/>
  <c r="W27" i="2"/>
  <c r="AD27" i="2"/>
  <c r="AF16" i="2"/>
  <c r="AG16" i="2" s="1"/>
  <c r="O15" i="2"/>
  <c r="AF24" i="2"/>
  <c r="AG24" i="2" s="1"/>
  <c r="O23" i="2"/>
  <c r="AF22" i="2"/>
  <c r="AG22" i="2" s="1"/>
  <c r="O14" i="2"/>
  <c r="AF13" i="2"/>
  <c r="AG13" i="2" s="1"/>
  <c r="O9" i="2"/>
  <c r="O25" i="2"/>
  <c r="O19" i="2"/>
  <c r="W13" i="2"/>
  <c r="O27" i="2"/>
  <c r="O26" i="2"/>
  <c r="W15" i="2"/>
  <c r="AD15" i="2"/>
  <c r="X15" i="2" s="1"/>
  <c r="AD23" i="2"/>
  <c r="X23" i="2" s="1"/>
  <c r="AD9" i="2"/>
  <c r="X9" i="2" s="1"/>
  <c r="W14" i="2"/>
  <c r="AD14" i="2"/>
  <c r="X14" i="2" s="1"/>
  <c r="AD17" i="2"/>
  <c r="X17" i="2" s="1"/>
  <c r="X25" i="2"/>
  <c r="AD25" i="2"/>
  <c r="W25" i="2"/>
  <c r="W12" i="2"/>
  <c r="W22" i="2"/>
  <c r="AD22" i="2"/>
  <c r="X22" i="2" s="1"/>
  <c r="W20" i="2"/>
  <c r="AD20" i="2"/>
  <c r="X20" i="2" s="1"/>
  <c r="X26" i="2"/>
  <c r="AF23" i="2"/>
  <c r="AG23" i="2" s="1"/>
  <c r="AD21" i="2"/>
  <c r="X18" i="2"/>
  <c r="AF15" i="2"/>
  <c r="AG15" i="2" s="1"/>
  <c r="AD13" i="2"/>
  <c r="X13" i="2" s="1"/>
  <c r="X10" i="2"/>
  <c r="X19" i="2"/>
  <c r="W18" i="2"/>
  <c r="X11" i="2"/>
  <c r="W10" i="2"/>
  <c r="X27" i="2"/>
  <c r="W26" i="2"/>
  <c r="AF25" i="2"/>
  <c r="AG25" i="2" s="1"/>
  <c r="AF17" i="2"/>
  <c r="AG17" i="2" s="1"/>
  <c r="X12" i="2"/>
  <c r="AF9" i="2"/>
  <c r="AG9" i="2" s="1"/>
  <c r="O20" i="2"/>
  <c r="AF26" i="2"/>
  <c r="AG26" i="2" s="1"/>
  <c r="AD24" i="2"/>
  <c r="X24" i="2" s="1"/>
  <c r="X21" i="2"/>
  <c r="AF18" i="2"/>
  <c r="AG18" i="2" s="1"/>
  <c r="AD16" i="2"/>
  <c r="X16" i="2" s="1"/>
  <c r="AF10" i="2"/>
  <c r="AG10" i="2" s="1"/>
  <c r="O12" i="2"/>
  <c r="AF11" i="2"/>
  <c r="AG11" i="2" s="1"/>
  <c r="W42" i="8" l="1"/>
  <c r="W29" i="8"/>
  <c r="W22" i="8"/>
  <c r="W16" i="8"/>
  <c r="W24" i="8"/>
  <c r="W10" i="8"/>
  <c r="W26" i="8"/>
  <c r="W51" i="8"/>
  <c r="W25" i="8"/>
  <c r="W36" i="8"/>
  <c r="AG36" i="8"/>
  <c r="W12" i="8"/>
  <c r="W48" i="8"/>
  <c r="AG48" i="8"/>
  <c r="W44" i="8"/>
  <c r="AG44" i="8"/>
  <c r="W14" i="8"/>
  <c r="W17" i="8"/>
  <c r="W50" i="8"/>
  <c r="W28" i="8"/>
  <c r="W32" i="8"/>
  <c r="W40" i="8"/>
  <c r="AG40" i="8"/>
  <c r="W18" i="8"/>
  <c r="W34" i="8"/>
  <c r="W9" i="8"/>
  <c r="W38" i="8"/>
  <c r="W21" i="8"/>
  <c r="W20" i="8"/>
  <c r="W13" i="7"/>
  <c r="W18" i="7"/>
  <c r="W25" i="7"/>
  <c r="AD25" i="7"/>
  <c r="X25" i="7" s="1"/>
  <c r="W21" i="7"/>
  <c r="W12" i="7"/>
  <c r="W10" i="7"/>
  <c r="W20" i="6"/>
  <c r="W13" i="6"/>
  <c r="W21" i="6"/>
  <c r="W16" i="6"/>
  <c r="AG16" i="6"/>
  <c r="W11" i="6"/>
  <c r="W24" i="6"/>
  <c r="AG24" i="6"/>
  <c r="W32" i="6"/>
  <c r="AG32" i="6"/>
  <c r="W28" i="6"/>
  <c r="W31" i="6"/>
  <c r="W20" i="5"/>
  <c r="W24" i="5"/>
  <c r="W13" i="5"/>
  <c r="AG13" i="5"/>
  <c r="W37" i="5"/>
  <c r="AG17" i="5"/>
  <c r="W17" i="5"/>
  <c r="AG9" i="5"/>
  <c r="W9" i="5"/>
  <c r="W10" i="5"/>
  <c r="W10" i="4"/>
  <c r="AH9" i="4"/>
  <c r="W9" i="4"/>
  <c r="W35" i="3"/>
  <c r="W16" i="3"/>
  <c r="W24" i="3"/>
  <c r="W31" i="3"/>
  <c r="W39" i="3"/>
  <c r="W34" i="3"/>
  <c r="W32" i="3"/>
  <c r="W10" i="3"/>
  <c r="W29" i="3"/>
  <c r="W17" i="2"/>
  <c r="W23" i="2"/>
  <c r="W11" i="2"/>
  <c r="W9" i="2"/>
</calcChain>
</file>

<file path=xl/sharedStrings.xml><?xml version="1.0" encoding="utf-8"?>
<sst xmlns="http://schemas.openxmlformats.org/spreadsheetml/2006/main" count="2315" uniqueCount="475">
  <si>
    <r>
      <t>当</t>
    </r>
    <r>
      <rPr>
        <sz val="8"/>
        <color indexed="8"/>
        <rFont val="ＭＳ Ｐゴシック"/>
        <family val="3"/>
        <charset val="128"/>
      </rPr>
      <t>該自動車の製造又は輸入の事業を行う者の氏名又は名称　</t>
    </r>
  </si>
  <si>
    <t>本田技研工業株式会社</t>
    <phoneticPr fontId="4"/>
  </si>
  <si>
    <t>ガソリン乗用車（軽自動車）</t>
    <rPh sb="8" eb="12">
      <t>ケイジドウシャ</t>
    </rPh>
    <phoneticPr fontId="4"/>
  </si>
  <si>
    <r>
      <t>目</t>
    </r>
    <r>
      <rPr>
        <sz val="8"/>
        <color indexed="8"/>
        <rFont val="ＭＳ Ｐゴシック"/>
        <family val="3"/>
        <charset val="128"/>
      </rPr>
      <t>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令和２年度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12</t>
    </r>
    <r>
      <rPr>
        <sz val="8"/>
        <color indexed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4"/>
  </si>
  <si>
    <t>メーカー入力欄</t>
    <rPh sb="4" eb="6">
      <t>ニュウリョク</t>
    </rPh>
    <rPh sb="6" eb="7">
      <t>ラン</t>
    </rPh>
    <phoneticPr fontId="4"/>
  </si>
  <si>
    <r>
      <t>車</t>
    </r>
    <r>
      <rPr>
        <sz val="8"/>
        <color indexed="8"/>
        <rFont val="ＭＳ Ｐゴシック"/>
        <family val="3"/>
        <charset val="128"/>
      </rPr>
      <t>名</t>
    </r>
    <rPh sb="0" eb="2">
      <t>シャメイ</t>
    </rPh>
    <phoneticPr fontId="4"/>
  </si>
  <si>
    <r>
      <t>通</t>
    </r>
    <r>
      <rPr>
        <sz val="8"/>
        <color indexed="8"/>
        <rFont val="ＭＳ Ｐゴシック"/>
        <family val="3"/>
        <charset val="128"/>
      </rPr>
      <t>称名</t>
    </r>
  </si>
  <si>
    <r>
      <t>原</t>
    </r>
    <r>
      <rPr>
        <sz val="8"/>
        <color indexed="8"/>
        <rFont val="ＭＳ Ｐゴシック"/>
        <family val="3"/>
        <charset val="128"/>
      </rPr>
      <t>動機</t>
    </r>
  </si>
  <si>
    <r>
      <t>変</t>
    </r>
    <r>
      <rPr>
        <sz val="8"/>
        <color indexed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4"/>
  </si>
  <si>
    <r>
      <t>車</t>
    </r>
    <r>
      <rPr>
        <sz val="8"/>
        <color indexed="8"/>
        <rFont val="ＭＳ Ｐゴシック"/>
        <family val="3"/>
        <charset val="128"/>
      </rPr>
      <t>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4"/>
  </si>
  <si>
    <r>
      <t>乗</t>
    </r>
    <r>
      <rPr>
        <sz val="8"/>
        <color indexed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4"/>
  </si>
  <si>
    <r>
      <t>WLTC</t>
    </r>
    <r>
      <rPr>
        <sz val="8"/>
        <color indexed="8"/>
        <rFont val="ＭＳ Ｐゴシック"/>
        <family val="3"/>
        <charset val="128"/>
      </rPr>
      <t>モード</t>
    </r>
    <phoneticPr fontId="4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</si>
  <si>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4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</si>
  <si>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4"/>
  </si>
  <si>
    <t>令和12年度</t>
    <rPh sb="0" eb="2">
      <t>レイワ</t>
    </rPh>
    <rPh sb="4" eb="6">
      <t>ネンド</t>
    </rPh>
    <phoneticPr fontId="4"/>
  </si>
  <si>
    <r>
      <rPr>
        <sz val="8"/>
        <color indexed="30"/>
        <rFont val="ＭＳ Ｐゴシック"/>
        <family val="3"/>
        <charset val="128"/>
      </rPr>
      <t>車両重量
（</t>
    </r>
    <r>
      <rPr>
        <sz val="8"/>
        <color indexed="30"/>
        <rFont val="Arial"/>
        <family val="2"/>
      </rPr>
      <t>kg</t>
    </r>
    <r>
      <rPr>
        <sz val="8"/>
        <color indexed="30"/>
        <rFont val="ＭＳ Ｐゴシック"/>
        <family val="3"/>
        <charset val="128"/>
      </rPr>
      <t xml:space="preserve">）
</t>
    </r>
    <r>
      <rPr>
        <sz val="8"/>
        <color indexed="30"/>
        <rFont val="Arial"/>
        <family val="2"/>
      </rPr>
      <t>1</t>
    </r>
    <r>
      <rPr>
        <sz val="8"/>
        <color indexed="3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4"/>
  </si>
  <si>
    <r>
      <rPr>
        <sz val="8"/>
        <color indexed="30"/>
        <rFont val="ＭＳ Ｐゴシック"/>
        <family val="3"/>
        <charset val="128"/>
      </rPr>
      <t>車両重量
（</t>
    </r>
    <r>
      <rPr>
        <sz val="8"/>
        <color indexed="30"/>
        <rFont val="Arial"/>
        <family val="2"/>
      </rPr>
      <t>kg</t>
    </r>
    <r>
      <rPr>
        <sz val="8"/>
        <color indexed="3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4"/>
  </si>
  <si>
    <r>
      <t>燃</t>
    </r>
    <r>
      <rPr>
        <sz val="8"/>
        <color indexed="8"/>
        <rFont val="ＭＳ Ｐゴシック"/>
        <family val="3"/>
        <charset val="128"/>
      </rPr>
      <t>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4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</si>
  <si>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4"/>
  </si>
  <si>
    <r>
      <t>平</t>
    </r>
    <r>
      <rPr>
        <sz val="8"/>
        <color indexed="8"/>
        <rFont val="ＭＳ Ｐゴシック"/>
        <family val="3"/>
        <charset val="128"/>
      </rPr>
      <t>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4"/>
  </si>
  <si>
    <r>
      <t>令</t>
    </r>
    <r>
      <rPr>
        <sz val="8"/>
        <color indexed="8"/>
        <rFont val="ＭＳ Ｐゴシック"/>
        <family val="3"/>
        <charset val="128"/>
      </rPr>
      <t>和２年度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4"/>
  </si>
  <si>
    <r>
      <t>令</t>
    </r>
    <r>
      <rPr>
        <sz val="8"/>
        <color indexed="8"/>
        <rFont val="ＭＳ Ｐゴシック"/>
        <family val="3"/>
        <charset val="128"/>
      </rPr>
      <t>和</t>
    </r>
    <r>
      <rPr>
        <sz val="8"/>
        <color indexed="8"/>
        <rFont val="Arial"/>
        <family val="2"/>
      </rPr>
      <t>1</t>
    </r>
    <r>
      <rPr>
        <sz val="8"/>
        <color indexed="8"/>
        <rFont val="ＭＳ Ｐゴシック"/>
        <family val="3"/>
        <charset val="128"/>
      </rPr>
      <t>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4"/>
  </si>
  <si>
    <r>
      <t>主</t>
    </r>
    <r>
      <rPr>
        <sz val="8"/>
        <color indexed="8"/>
        <rFont val="ＭＳ Ｐゴシック"/>
        <family val="3"/>
        <charset val="128"/>
      </rPr>
      <t>要</t>
    </r>
    <rPh sb="0" eb="2">
      <t>シュヨウ</t>
    </rPh>
    <phoneticPr fontId="4"/>
  </si>
  <si>
    <r>
      <t>そ</t>
    </r>
    <r>
      <rPr>
        <sz val="8"/>
        <color indexed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4"/>
  </si>
  <si>
    <r>
      <t>（</t>
    </r>
    <r>
      <rPr>
        <sz val="8"/>
        <color indexed="8"/>
        <rFont val="ＭＳ Ｐゴシック"/>
        <family val="3"/>
        <charset val="128"/>
      </rPr>
      <t>参考）</t>
    </r>
    <rPh sb="1" eb="3">
      <t>サンコウ</t>
    </rPh>
    <phoneticPr fontId="4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</si>
  <si>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4"/>
  </si>
  <si>
    <t>多段階評価</t>
    <rPh sb="0" eb="1">
      <t>タ</t>
    </rPh>
    <rPh sb="1" eb="3">
      <t>ダンカイ</t>
    </rPh>
    <rPh sb="3" eb="5">
      <t>ヒョウカ</t>
    </rPh>
    <phoneticPr fontId="4"/>
  </si>
  <si>
    <r>
      <t>型</t>
    </r>
    <r>
      <rPr>
        <sz val="8"/>
        <color indexed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</si>
  <si>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4"/>
  </si>
  <si>
    <r>
      <t>総</t>
    </r>
    <r>
      <rPr>
        <sz val="8"/>
        <color indexed="8"/>
        <rFont val="ＭＳ Ｐゴシック"/>
        <family val="3"/>
        <charset val="128"/>
      </rPr>
      <t>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4"/>
  </si>
  <si>
    <r>
      <t>燃</t>
    </r>
    <r>
      <rPr>
        <sz val="8"/>
        <color indexed="8"/>
        <rFont val="ＭＳ Ｐゴシック"/>
        <family val="3"/>
        <charset val="128"/>
      </rPr>
      <t>費</t>
    </r>
  </si>
  <si>
    <r>
      <t>主</t>
    </r>
    <r>
      <rPr>
        <sz val="8"/>
        <color indexed="8"/>
        <rFont val="ＭＳ Ｐゴシック"/>
        <family val="3"/>
        <charset val="128"/>
      </rPr>
      <t>要排</t>
    </r>
  </si>
  <si>
    <r>
      <t>低</t>
    </r>
    <r>
      <rPr>
        <sz val="8"/>
        <color indexed="8"/>
        <rFont val="ＭＳ Ｐゴシック"/>
        <family val="3"/>
        <charset val="128"/>
      </rPr>
      <t>排出</t>
    </r>
  </si>
  <si>
    <r>
      <t>改</t>
    </r>
    <r>
      <rPr>
        <sz val="8"/>
        <color indexed="8"/>
        <rFont val="ＭＳ Ｐゴシック"/>
        <family val="3"/>
        <charset val="128"/>
      </rPr>
      <t>善</t>
    </r>
    <rPh sb="0" eb="2">
      <t>カイゼン</t>
    </rPh>
    <phoneticPr fontId="4"/>
  </si>
  <si>
    <r>
      <t>出</t>
    </r>
    <r>
      <rPr>
        <sz val="8"/>
        <color indexed="8"/>
        <rFont val="ＭＳ Ｐゴシック"/>
        <family val="3"/>
        <charset val="128"/>
      </rPr>
      <t>ガス</t>
    </r>
  </si>
  <si>
    <r>
      <t>駆</t>
    </r>
    <r>
      <rPr>
        <sz val="8"/>
        <color indexed="8"/>
        <rFont val="ＭＳ Ｐゴシック"/>
        <family val="3"/>
        <charset val="128"/>
      </rPr>
      <t>動</t>
    </r>
  </si>
  <si>
    <r>
      <t>そ</t>
    </r>
    <r>
      <rPr>
        <sz val="8"/>
        <color indexed="8"/>
        <rFont val="ＭＳ Ｐゴシック"/>
        <family val="3"/>
        <charset val="128"/>
      </rPr>
      <t>の他</t>
    </r>
  </si>
  <si>
    <r>
      <t>ガ</t>
    </r>
    <r>
      <rPr>
        <sz val="8"/>
        <color indexed="8"/>
        <rFont val="ＭＳ Ｐゴシック"/>
        <family val="3"/>
        <charset val="128"/>
      </rPr>
      <t>ス認定</t>
    </r>
  </si>
  <si>
    <r>
      <t>対</t>
    </r>
    <r>
      <rPr>
        <sz val="8"/>
        <color indexed="8"/>
        <rFont val="ＭＳ Ｐゴシック"/>
        <family val="3"/>
        <charset val="128"/>
      </rPr>
      <t>策</t>
    </r>
    <rPh sb="0" eb="2">
      <t>タイサク</t>
    </rPh>
    <phoneticPr fontId="4"/>
  </si>
  <si>
    <r>
      <t>対</t>
    </r>
    <r>
      <rPr>
        <sz val="8"/>
        <color indexed="8"/>
        <rFont val="ＭＳ Ｐゴシック"/>
        <family val="3"/>
        <charset val="128"/>
      </rPr>
      <t>策</t>
    </r>
  </si>
  <si>
    <r>
      <t>形</t>
    </r>
    <r>
      <rPr>
        <sz val="8"/>
        <color indexed="8"/>
        <rFont val="ＭＳ Ｐゴシック"/>
        <family val="3"/>
        <charset val="128"/>
      </rPr>
      <t>式</t>
    </r>
  </si>
  <si>
    <r>
      <t>レ</t>
    </r>
    <r>
      <rPr>
        <sz val="8"/>
        <color indexed="8"/>
        <rFont val="ＭＳ Ｐゴシック"/>
        <family val="3"/>
        <charset val="128"/>
      </rPr>
      <t>ベル</t>
    </r>
  </si>
  <si>
    <r>
      <rPr>
        <sz val="8"/>
        <color indexed="8"/>
        <rFont val="ＭＳ Ｐゴシック"/>
        <family val="3"/>
        <charset val="128"/>
      </rPr>
      <t>ホンダ</t>
    </r>
    <phoneticPr fontId="4"/>
  </si>
  <si>
    <t>Ｎ－ＷＧＮ</t>
    <phoneticPr fontId="4"/>
  </si>
  <si>
    <t>6BA-JH3</t>
  </si>
  <si>
    <t>0009～0010</t>
  </si>
  <si>
    <t>S07B</t>
  </si>
  <si>
    <t>CVT
（E･LTC）</t>
  </si>
  <si>
    <t>4</t>
  </si>
  <si>
    <t>I,V,EP,B,C</t>
  </si>
  <si>
    <t>3W,EGR</t>
  </si>
  <si>
    <t>F</t>
  </si>
  <si>
    <t>☆☆☆☆☆</t>
  </si>
  <si>
    <t>★3</t>
  </si>
  <si>
    <t>6BA-JH4</t>
  </si>
  <si>
    <t>A</t>
  </si>
  <si>
    <t>★2.5</t>
  </si>
  <si>
    <t>Ｎ－ＷＧＮ　Ｃｕｓｔｏｍ</t>
    <phoneticPr fontId="4"/>
  </si>
  <si>
    <t>0011</t>
  </si>
  <si>
    <t>0012</t>
  </si>
  <si>
    <t>3W</t>
  </si>
  <si>
    <t>★2</t>
  </si>
  <si>
    <t>Ｎ－ＯＮＥ</t>
    <phoneticPr fontId="4"/>
  </si>
  <si>
    <t>6BA-JG3</t>
  </si>
  <si>
    <r>
      <t>0006</t>
    </r>
    <r>
      <rPr>
        <sz val="8"/>
        <color indexed="8"/>
        <rFont val="Yu Gothic"/>
        <family val="3"/>
        <charset val="128"/>
      </rPr>
      <t>～</t>
    </r>
    <r>
      <rPr>
        <sz val="8"/>
        <color indexed="8"/>
        <rFont val="Arial"/>
        <family val="2"/>
      </rPr>
      <t>0007</t>
    </r>
    <phoneticPr fontId="4"/>
  </si>
  <si>
    <r>
      <t>CVT
(E</t>
    </r>
    <r>
      <rPr>
        <sz val="8"/>
        <color indexed="8"/>
        <rFont val="ＭＳ ゴシック"/>
        <family val="3"/>
        <charset val="128"/>
      </rPr>
      <t>･</t>
    </r>
    <r>
      <rPr>
        <sz val="8"/>
        <color indexed="8"/>
        <rFont val="Arial"/>
        <family val="2"/>
      </rPr>
      <t>LTC)</t>
    </r>
    <phoneticPr fontId="4"/>
  </si>
  <si>
    <t/>
  </si>
  <si>
    <r>
      <t>0008</t>
    </r>
    <r>
      <rPr>
        <sz val="8"/>
        <color indexed="8"/>
        <rFont val="Yu Gothic"/>
        <family val="3"/>
        <charset val="128"/>
      </rPr>
      <t>～</t>
    </r>
    <r>
      <rPr>
        <sz val="8"/>
        <color indexed="8"/>
        <rFont val="Arial"/>
        <family val="2"/>
      </rPr>
      <t>0009</t>
    </r>
    <phoneticPr fontId="4"/>
  </si>
  <si>
    <t>CVT
(E･LTC)</t>
  </si>
  <si>
    <t>0010</t>
    <phoneticPr fontId="4"/>
  </si>
  <si>
    <t>6MT</t>
  </si>
  <si>
    <t>6BA-JG4</t>
  </si>
  <si>
    <r>
      <t>0004</t>
    </r>
    <r>
      <rPr>
        <sz val="8"/>
        <color indexed="8"/>
        <rFont val="Yu Gothic"/>
        <family val="3"/>
        <charset val="128"/>
      </rPr>
      <t>～</t>
    </r>
    <r>
      <rPr>
        <sz val="8"/>
        <color indexed="8"/>
        <rFont val="Arial"/>
        <family val="2"/>
      </rPr>
      <t>0005</t>
    </r>
    <phoneticPr fontId="4"/>
  </si>
  <si>
    <t>0006</t>
    <phoneticPr fontId="4"/>
  </si>
  <si>
    <t>Ｎ－ＢＯＸ</t>
    <phoneticPr fontId="4"/>
  </si>
  <si>
    <t>6BA-JF5</t>
  </si>
  <si>
    <t>0001</t>
  </si>
  <si>
    <t>0004</t>
  </si>
  <si>
    <t>6BA-JF6</t>
  </si>
  <si>
    <t>Ｎ－ＢＯＸ　ＣＵＳＴＯＭ</t>
    <phoneticPr fontId="4"/>
  </si>
  <si>
    <t>0002</t>
  </si>
  <si>
    <t>0003</t>
  </si>
  <si>
    <t>0005</t>
  </si>
  <si>
    <r>
      <rPr>
        <sz val="8"/>
        <color indexed="8"/>
        <rFont val="Segoe UI Symbol"/>
        <family val="2"/>
      </rPr>
      <t>★</t>
    </r>
    <r>
      <rPr>
        <sz val="8"/>
        <color indexed="8"/>
        <rFont val="Arial"/>
        <family val="2"/>
      </rPr>
      <t>1.5</t>
    </r>
    <phoneticPr fontId="4"/>
  </si>
  <si>
    <t>Ｎ－ＢＯＸ　ＪＯＹ</t>
    <phoneticPr fontId="4"/>
  </si>
  <si>
    <t>0006</t>
  </si>
  <si>
    <t>0007</t>
  </si>
  <si>
    <t>★1.5</t>
  </si>
  <si>
    <r>
      <rPr>
        <sz val="8"/>
        <color indexed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4"/>
  </si>
  <si>
    <r>
      <rPr>
        <sz val="8"/>
        <color indexed="8"/>
        <rFont val="ＭＳ Ｐゴシック"/>
        <family val="3"/>
        <charset val="128"/>
      </rPr>
      <t>１．</t>
    </r>
    <r>
      <rPr>
        <sz val="8"/>
        <color indexed="8"/>
        <rFont val="Arial"/>
        <family val="2"/>
      </rPr>
      <t>WLTC</t>
    </r>
    <r>
      <rPr>
        <sz val="8"/>
        <color indexed="8"/>
        <rFont val="ＭＳ Ｐゴシック"/>
        <family val="3"/>
        <charset val="128"/>
      </rPr>
      <t>燃費値欄及び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排出量の文字ポイントは</t>
    </r>
    <r>
      <rPr>
        <sz val="8"/>
        <color indexed="8"/>
        <rFont val="Arial"/>
        <family val="2"/>
      </rPr>
      <t>10</t>
    </r>
    <r>
      <rPr>
        <sz val="8"/>
        <color indexed="8"/>
        <rFont val="ＭＳ Ｐゴシック"/>
        <family val="3"/>
        <charset val="128"/>
      </rPr>
      <t>ポイント、それ以外は</t>
    </r>
    <r>
      <rPr>
        <sz val="8"/>
        <color indexed="8"/>
        <rFont val="Arial"/>
        <family val="2"/>
      </rPr>
      <t>8</t>
    </r>
    <r>
      <rPr>
        <sz val="8"/>
        <color indexed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4"/>
  </si>
  <si>
    <r>
      <rPr>
        <sz val="8"/>
        <color indexed="8"/>
        <rFont val="ＭＳ Ｐゴシック"/>
        <family val="3"/>
        <charset val="128"/>
      </rPr>
      <t>２．一つの通称名に複数の型式がある場合は、通称名は大枠に一つ記入。</t>
    </r>
    <phoneticPr fontId="4"/>
  </si>
  <si>
    <r>
      <rPr>
        <sz val="8"/>
        <color indexed="8"/>
        <rFont val="ＭＳ Ｐゴシック"/>
        <family val="3"/>
        <charset val="128"/>
      </rPr>
      <t>３．「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4"/>
  </si>
  <si>
    <r>
      <rPr>
        <sz val="8"/>
        <color indexed="8"/>
        <rFont val="ＭＳ Ｐゴシック"/>
        <family val="3"/>
        <charset val="128"/>
      </rPr>
      <t>４．</t>
    </r>
    <r>
      <rPr>
        <sz val="8"/>
        <color indexed="8"/>
        <rFont val="Arial"/>
        <family val="2"/>
      </rPr>
      <t>OEM</t>
    </r>
    <r>
      <rPr>
        <sz val="8"/>
        <color indexed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color indexed="8"/>
        <rFont val="Arial"/>
        <family val="2"/>
      </rPr>
      <t>OEM</t>
    </r>
    <r>
      <rPr>
        <sz val="8"/>
        <color indexed="8"/>
        <rFont val="ＭＳ Ｐゴシック"/>
        <family val="3"/>
        <charset val="128"/>
      </rPr>
      <t>製造事業者名を記載する。</t>
    </r>
    <rPh sb="43" eb="44">
      <t>メイ</t>
    </rPh>
    <phoneticPr fontId="4"/>
  </si>
  <si>
    <r>
      <rPr>
        <sz val="8"/>
        <color indexed="8"/>
        <rFont val="ＭＳ Ｐゴシック"/>
        <family val="3"/>
        <charset val="128"/>
      </rPr>
      <t>５．「その他」について、以下に留意し記載する。</t>
    </r>
    <phoneticPr fontId="4"/>
  </si>
  <si>
    <r>
      <rPr>
        <sz val="8"/>
        <color indexed="8"/>
        <rFont val="ＭＳ Ｐゴシック"/>
        <family val="3"/>
        <charset val="128"/>
      </rPr>
      <t>　①燃費の異なる要因と関係のない事項は記入しない。</t>
    </r>
    <phoneticPr fontId="4"/>
  </si>
  <si>
    <r>
      <rPr>
        <sz val="8"/>
        <color indexed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4"/>
  </si>
  <si>
    <t>※1印の付いている通称名については、スズキ株式会社が製造事業者である。</t>
    <rPh sb="21" eb="25">
      <t>カブシキガイシャ</t>
    </rPh>
    <phoneticPr fontId="13"/>
  </si>
  <si>
    <t>（注）</t>
    <rPh sb="1" eb="2">
      <t>チュウ</t>
    </rPh>
    <phoneticPr fontId="13"/>
  </si>
  <si>
    <t>ﾀｰﾎﾞﾁｬｰｼﾞｬ付</t>
  </si>
  <si>
    <t>I,V,EP</t>
  </si>
  <si>
    <t>R06A</t>
  </si>
  <si>
    <t>0639,0641</t>
    <phoneticPr fontId="4"/>
  </si>
  <si>
    <t>3BA-DG17W</t>
  </si>
  <si>
    <t>R</t>
  </si>
  <si>
    <t>0039,0041</t>
    <phoneticPr fontId="4"/>
  </si>
  <si>
    <t>スクラム</t>
  </si>
  <si>
    <t>※1</t>
  </si>
  <si>
    <t>☆☆☆</t>
  </si>
  <si>
    <t>H,I,V,EP,B,C</t>
  </si>
  <si>
    <t>R06A
-WA05A</t>
  </si>
  <si>
    <t>0601</t>
  </si>
  <si>
    <t>4AA-MM54S</t>
  </si>
  <si>
    <t>☆☆☆☆</t>
  </si>
  <si>
    <t>R06D
-WA04C</t>
  </si>
  <si>
    <t>0601～0605</t>
  </si>
  <si>
    <t>5AA-MM94S</t>
  </si>
  <si>
    <t>0002～0005</t>
  </si>
  <si>
    <t>フレア　ワゴン</t>
  </si>
  <si>
    <t>0609</t>
  </si>
  <si>
    <t>4AA-MS52S</t>
  </si>
  <si>
    <t>0009</t>
  </si>
  <si>
    <t>3W+EGR</t>
  </si>
  <si>
    <t>0605</t>
  </si>
  <si>
    <t>5AA-MS92S</t>
  </si>
  <si>
    <t>0005,0006</t>
  </si>
  <si>
    <t>フレア　クロスオーバー</t>
  </si>
  <si>
    <t>0602</t>
  </si>
  <si>
    <t>4AA-MJ55S</t>
  </si>
  <si>
    <t>0604,0605</t>
  </si>
  <si>
    <t>5AA-MJ95S</t>
  </si>
  <si>
    <t>0004,0005</t>
  </si>
  <si>
    <t>フレア</t>
  </si>
  <si>
    <t>I,EP,B,C</t>
  </si>
  <si>
    <t>0601,0602</t>
  </si>
  <si>
    <t>3BA-HB37S</t>
  </si>
  <si>
    <t>0001,0002</t>
  </si>
  <si>
    <t>5AA-HB97S</t>
  </si>
  <si>
    <t>キャロル</t>
  </si>
  <si>
    <t>マツダ</t>
  </si>
  <si>
    <t>低排出ガス
認定レベル</t>
    <rPh sb="6" eb="8">
      <t>ニンテイ</t>
    </rPh>
    <phoneticPr fontId="4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</si>
  <si>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</si>
  <si>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4"/>
  </si>
  <si>
    <t>主要排出
ガス対策</t>
    <phoneticPr fontId="4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</si>
  <si>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4"/>
  </si>
  <si>
    <r>
      <t>型</t>
    </r>
    <r>
      <rPr>
        <sz val="8"/>
        <rFont val="ＭＳ Ｐゴシック"/>
        <family val="3"/>
        <charset val="128"/>
      </rPr>
      <t>式</t>
    </r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</si>
  <si>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4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</si>
  <si>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4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</si>
  <si>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4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</si>
  <si>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4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</si>
  <si>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4"/>
  </si>
  <si>
    <t>多段階評価2</t>
    <rPh sb="0" eb="1">
      <t>タ</t>
    </rPh>
    <rPh sb="1" eb="3">
      <t>ダンカイ</t>
    </rPh>
    <rPh sb="3" eb="5">
      <t>ヒョウカ</t>
    </rPh>
    <phoneticPr fontId="4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</si>
  <si>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4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</si>
  <si>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4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</si>
  <si>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4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</si>
  <si>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4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</si>
  <si>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4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</si>
  <si>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4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</si>
  <si>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4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</si>
  <si>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4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</si>
  <si>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4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</si>
  <si>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</si>
  <si>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</si>
  <si>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4"/>
  </si>
  <si>
    <t>最大車両重量（自動計算）</t>
    <rPh sb="1" eb="2">
      <t>ダイ</t>
    </rPh>
    <rPh sb="7" eb="9">
      <t>ジドウ</t>
    </rPh>
    <phoneticPr fontId="4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</si>
  <si>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4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</si>
  <si>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4"/>
  </si>
  <si>
    <r>
      <rPr>
        <b/>
        <sz val="12"/>
        <rFont val="ＭＳ ゴシック"/>
        <family val="3"/>
        <charset val="128"/>
      </rPr>
      <t>ガ</t>
    </r>
    <r>
      <rPr>
        <b/>
        <sz val="12"/>
        <rFont val="ＭＳ Ｐゴシック"/>
        <family val="3"/>
        <charset val="128"/>
      </rPr>
      <t>ソリン乗用車（軽自動車）</t>
    </r>
    <rPh sb="8" eb="12">
      <t>ケイジドウシャ</t>
    </rPh>
    <phoneticPr fontId="4"/>
  </si>
  <si>
    <t>マツダ株式会社</t>
    <phoneticPr fontId="4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</si>
  <si>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</si>
  <si>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4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</si>
  <si>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4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</si>
  <si>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4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</si>
  <si>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4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</si>
  <si>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4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</si>
  <si>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4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</si>
  <si>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4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</si>
  <si>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4"/>
  </si>
  <si>
    <t>4AT×2
(E･LTC)</t>
  </si>
  <si>
    <t>3BA-JB64W</t>
  </si>
  <si>
    <t>5MT×2</t>
  </si>
  <si>
    <t>ジムニー</t>
  </si>
  <si>
    <t>I,V,EP,C</t>
    <phoneticPr fontId="4"/>
  </si>
  <si>
    <t>CVT</t>
    <phoneticPr fontId="4"/>
  </si>
  <si>
    <t>R06A</t>
    <phoneticPr fontId="4"/>
  </si>
  <si>
    <t>0637~0641</t>
    <phoneticPr fontId="4"/>
  </si>
  <si>
    <t>3BA-DA17W</t>
    <phoneticPr fontId="4"/>
  </si>
  <si>
    <t>0037~0041</t>
    <phoneticPr fontId="4"/>
  </si>
  <si>
    <t>エブリイ</t>
    <phoneticPr fontId="4"/>
  </si>
  <si>
    <r>
      <rPr>
        <u/>
        <sz val="8"/>
        <rFont val="ＭＳ Ｐゴシック"/>
        <family val="3"/>
        <charset val="128"/>
      </rPr>
      <t>☆☆☆</t>
    </r>
  </si>
  <si>
    <r>
      <t>CVT
(E</t>
    </r>
    <r>
      <rPr>
        <sz val="8"/>
        <rFont val="ＭＳ ゴシック"/>
        <family val="3"/>
        <charset val="128"/>
      </rPr>
      <t>･</t>
    </r>
    <r>
      <rPr>
        <sz val="8"/>
        <rFont val="Arial"/>
        <family val="2"/>
      </rPr>
      <t>LTC)</t>
    </r>
    <phoneticPr fontId="4"/>
  </si>
  <si>
    <t>4AA-MK54S</t>
  </si>
  <si>
    <r>
      <rPr>
        <u/>
        <sz val="8"/>
        <rFont val="ＭＳ Ｐゴシック"/>
        <family val="3"/>
        <charset val="128"/>
      </rPr>
      <t>☆☆☆☆</t>
    </r>
  </si>
  <si>
    <t>0601~0605</t>
    <phoneticPr fontId="4"/>
  </si>
  <si>
    <t>5AA-MK94S</t>
  </si>
  <si>
    <t>0002~0005</t>
  </si>
  <si>
    <t>スペーシア</t>
    <phoneticPr fontId="4"/>
  </si>
  <si>
    <t>0607～0609</t>
  </si>
  <si>
    <t>4AA-MR52S</t>
  </si>
  <si>
    <t>0008,0009</t>
  </si>
  <si>
    <t>3W,EGR</t>
    <phoneticPr fontId="4"/>
  </si>
  <si>
    <t>0604～0606</t>
  </si>
  <si>
    <t>5AA-MR92S</t>
  </si>
  <si>
    <t>0004～0006</t>
  </si>
  <si>
    <t>ハスラー</t>
  </si>
  <si>
    <t>V,EP,C</t>
  </si>
  <si>
    <t>R06D</t>
  </si>
  <si>
    <t>5BA-MX81S</t>
  </si>
  <si>
    <t>5AA-MX91S</t>
  </si>
  <si>
    <t>ワゴンＲ　スマイル</t>
  </si>
  <si>
    <t>0602,0603</t>
  </si>
  <si>
    <t>4AA-MH55S</t>
  </si>
  <si>
    <t>0002,0003</t>
  </si>
  <si>
    <t>0604</t>
  </si>
  <si>
    <t>5BA-MH85S</t>
  </si>
  <si>
    <t>V,EP</t>
  </si>
  <si>
    <t>5MT</t>
  </si>
  <si>
    <t>0603</t>
  </si>
  <si>
    <t>5AA-MH95S</t>
  </si>
  <si>
    <t>ワゴンＲ</t>
  </si>
  <si>
    <t>5BA-HE33S</t>
  </si>
  <si>
    <t>アルト　ラパン</t>
  </si>
  <si>
    <t>3BA-HA37S</t>
  </si>
  <si>
    <t>5AA-HA97S</t>
  </si>
  <si>
    <t>H,I,V,EP,B,C</t>
    <phoneticPr fontId="4"/>
  </si>
  <si>
    <r>
      <rPr>
        <sz val="8"/>
        <rFont val="ＭＳ Ｐゴシック"/>
        <family val="3"/>
        <charset val="128"/>
      </rPr>
      <t>アルト</t>
    </r>
  </si>
  <si>
    <r>
      <rPr>
        <sz val="8"/>
        <rFont val="Yu Gothic"/>
        <family val="2"/>
        <charset val="128"/>
      </rPr>
      <t>スズキ</t>
    </r>
    <phoneticPr fontId="4"/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</si>
  <si>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4"/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</si>
  <si>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4"/>
  </si>
  <si>
    <r>
      <rPr>
        <sz val="8"/>
        <rFont val="ＭＳ Ｐゴシック"/>
        <family val="3"/>
        <charset val="128"/>
      </rPr>
      <t>主要排出
ガス対策</t>
    </r>
    <phoneticPr fontId="4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</si>
  <si>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4"/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</si>
  <si>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4"/>
  </si>
  <si>
    <r>
      <rPr>
        <sz val="8"/>
        <rFont val="ＭＳ Ｐゴシック"/>
        <family val="3"/>
        <charset val="128"/>
      </rPr>
      <t>多段階評価</t>
    </r>
    <rPh sb="0" eb="1">
      <t>タ</t>
    </rPh>
    <rPh sb="1" eb="3">
      <t>ダンカイ</t>
    </rPh>
    <rPh sb="3" eb="5">
      <t>ヒョウカ</t>
    </rPh>
    <phoneticPr fontId="4"/>
  </si>
  <si>
    <r>
      <rPr>
        <sz val="8"/>
        <rFont val="ＭＳ Ｐゴシック"/>
        <family val="3"/>
        <charset val="128"/>
      </rPr>
      <t>燃費基準
達成・向上
達成レベル</t>
    </r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4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</si>
  <si>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4"/>
  </si>
  <si>
    <r>
      <rPr>
        <sz val="8"/>
        <rFont val="ＭＳ Ｐゴシック"/>
        <family val="3"/>
        <charset val="128"/>
      </rPr>
      <t>多段階評価</t>
    </r>
    <r>
      <rPr>
        <sz val="8"/>
        <rFont val="Arial"/>
        <family val="2"/>
      </rPr>
      <t>2</t>
    </r>
    <rPh sb="0" eb="1">
      <t>タ</t>
    </rPh>
    <rPh sb="1" eb="3">
      <t>ダンカイ</t>
    </rPh>
    <rPh sb="3" eb="5">
      <t>ヒョウカ</t>
    </rPh>
    <phoneticPr fontId="4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</si>
  <si>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4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</si>
  <si>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4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</si>
  <si>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</t>
    </r>
    <rPh sb="0" eb="2">
      <t>レイワ</t>
    </rPh>
    <rPh sb="4" eb="6">
      <t>ネンド</t>
    </rPh>
    <phoneticPr fontId="4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</si>
  <si>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4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</si>
  <si>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4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</si>
  <si>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4"/>
  </si>
  <si>
    <r>
      <t>WLTC</t>
    </r>
    <r>
      <rPr>
        <sz val="8"/>
        <rFont val="ＭＳ Ｐゴシック"/>
        <family val="3"/>
        <charset val="128"/>
      </rPr>
      <t>モード</t>
    </r>
    <phoneticPr fontId="4"/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</si>
  <si>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4"/>
  </si>
  <si>
    <r>
      <rPr>
        <sz val="8"/>
        <rFont val="ＭＳ Ｐゴシック"/>
        <family val="3"/>
        <charset val="128"/>
      </rPr>
      <t>最大車両重量（自動計算）</t>
    </r>
    <rPh sb="1" eb="2">
      <t>ダイ</t>
    </rPh>
    <rPh sb="7" eb="9">
      <t>ジドウ</t>
    </rPh>
    <phoneticPr fontId="4"/>
  </si>
  <si>
    <r>
      <rPr>
        <sz val="8"/>
        <rFont val="ＭＳ Ｐゴシック"/>
        <family val="3"/>
        <charset val="128"/>
      </rPr>
      <t>最小車両重量（自動計算）</t>
    </r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4"/>
  </si>
  <si>
    <r>
      <rPr>
        <sz val="8"/>
        <rFont val="ＭＳ Ｐゴシック"/>
        <family val="3"/>
        <charset val="128"/>
      </rPr>
      <t>メーカー入力欄</t>
    </r>
    <rPh sb="4" eb="6">
      <t>ニュウリョク</t>
    </rPh>
    <rPh sb="6" eb="7">
      <t>ラン</t>
    </rPh>
    <phoneticPr fontId="4"/>
  </si>
  <si>
    <r>
      <rPr>
        <sz val="8"/>
        <rFont val="ＭＳ Ｐゴシック"/>
        <family val="3"/>
        <charset val="128"/>
      </rPr>
      <t>スズキ株式会社</t>
    </r>
    <phoneticPr fontId="4"/>
  </si>
  <si>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</t>
    </r>
    <phoneticPr fontId="4"/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</si>
  <si>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※印の付いている通称名については、ﾀﾞｲﾊﾂ工業株式会社が製造事業者である。</t>
    </r>
    <phoneticPr fontId="13"/>
  </si>
  <si>
    <t>0003,0007</t>
    <phoneticPr fontId="4"/>
  </si>
  <si>
    <t>V,EP,B</t>
  </si>
  <si>
    <t>KF</t>
  </si>
  <si>
    <t>3BA-LA400A</t>
    <phoneticPr fontId="4"/>
  </si>
  <si>
    <t>0004,0008</t>
    <phoneticPr fontId="4"/>
  </si>
  <si>
    <t>コペン</t>
    <phoneticPr fontId="42"/>
  </si>
  <si>
    <t>※</t>
    <phoneticPr fontId="4"/>
  </si>
  <si>
    <t>※</t>
    <phoneticPr fontId="42"/>
  </si>
  <si>
    <t>0009～0016</t>
    <phoneticPr fontId="42"/>
  </si>
  <si>
    <t>720～740</t>
  </si>
  <si>
    <t>5BA-LA360A</t>
    <phoneticPr fontId="4"/>
  </si>
  <si>
    <t>650～670</t>
  </si>
  <si>
    <t>5BA-LA350A</t>
    <phoneticPr fontId="4"/>
  </si>
  <si>
    <t>ピクシス　エポック</t>
    <phoneticPr fontId="4"/>
  </si>
  <si>
    <t>トヨタ</t>
    <phoneticPr fontId="4"/>
  </si>
  <si>
    <r>
      <rPr>
        <b/>
        <sz val="12"/>
        <rFont val="ＭＳ Ｐゴシック"/>
        <family val="3"/>
        <charset val="128"/>
      </rPr>
      <t>ガ</t>
    </r>
    <r>
      <rPr>
        <b/>
        <sz val="12"/>
        <rFont val="ＭＳ Ｐゴシック"/>
        <family val="3"/>
        <charset val="128"/>
      </rPr>
      <t>ソリン乗用車（軽自動車）</t>
    </r>
    <rPh sb="8" eb="12">
      <t>ケイジドウシャ</t>
    </rPh>
    <phoneticPr fontId="4"/>
  </si>
  <si>
    <t>トヨタ自動車株式会社</t>
    <phoneticPr fontId="4"/>
  </si>
  <si>
    <t>V,EP,B,C</t>
  </si>
  <si>
    <t>0018,0019</t>
  </si>
  <si>
    <t>5BA-LA910S</t>
  </si>
  <si>
    <t>0016,0017</t>
  </si>
  <si>
    <t>0001,0011,0014,0015</t>
  </si>
  <si>
    <t>0012,0013</t>
  </si>
  <si>
    <t>5BA-LA900S</t>
  </si>
  <si>
    <t>タフト</t>
  </si>
  <si>
    <t>0002,0004,0006,0008</t>
  </si>
  <si>
    <t>3BA-LA400K</t>
  </si>
  <si>
    <t>0001,0003,0005,0007</t>
  </si>
  <si>
    <t>コペン</t>
  </si>
  <si>
    <t>980～990</t>
  </si>
  <si>
    <t>0128,0129,0132,0133</t>
  </si>
  <si>
    <t>5BA-LA660S</t>
  </si>
  <si>
    <t>0124,0125</t>
  </si>
  <si>
    <t>930～970</t>
  </si>
  <si>
    <t>0121,0122,0123,0126,0127,0130.0131</t>
  </si>
  <si>
    <t>108,109,0112,0113</t>
  </si>
  <si>
    <t>0104,0105</t>
  </si>
  <si>
    <t>0101,0102,0103,0106,0107,0110.0111</t>
  </si>
  <si>
    <t>0013,0014</t>
  </si>
  <si>
    <t>960～970</t>
  </si>
  <si>
    <t>0001,0002,0011,0012</t>
  </si>
  <si>
    <t>0137,0138</t>
  </si>
  <si>
    <t>5BA-LA650S</t>
  </si>
  <si>
    <t>920～940</t>
  </si>
  <si>
    <t>0124,0125,0128,0129,0132,0133</t>
  </si>
  <si>
    <t>880～960</t>
  </si>
  <si>
    <t>0121,0122,0123,0126,0127,0130,0131,0134,0135,0136</t>
  </si>
  <si>
    <t>0117,0118</t>
  </si>
  <si>
    <t>0112,0113</t>
  </si>
  <si>
    <t>920～930</t>
  </si>
  <si>
    <t>0104,0105,108,109</t>
  </si>
  <si>
    <t>920～960</t>
  </si>
  <si>
    <t>0106,0107,0110,0111,0114,0115,0116</t>
  </si>
  <si>
    <t>880～910</t>
  </si>
  <si>
    <t>0101,0102,0103</t>
  </si>
  <si>
    <t>0015,0016</t>
  </si>
  <si>
    <t>0011,0012,0013,0014</t>
  </si>
  <si>
    <t>910～970</t>
  </si>
  <si>
    <t>0001,0002,0003,0004,0005</t>
  </si>
  <si>
    <t>タント</t>
  </si>
  <si>
    <t>0013</t>
  </si>
  <si>
    <t>5BA-LA860S</t>
  </si>
  <si>
    <t>0011,0012</t>
  </si>
  <si>
    <t>5BA-LA850S</t>
  </si>
  <si>
    <t>870～880</t>
  </si>
  <si>
    <t>ムーヴ　キャンバス</t>
  </si>
  <si>
    <t>0001,0002,0004,0006,0007,0008,0009,0010,0011,0012,0013,0014,0015,0016</t>
  </si>
  <si>
    <t>5BA-LA360S</t>
  </si>
  <si>
    <t>5BA-LA350S</t>
  </si>
  <si>
    <t>ミラ　イース</t>
  </si>
  <si>
    <t>ダイハツ</t>
  </si>
  <si>
    <t>ダイハツ工業株式会社</t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</si>
  <si>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4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</si>
  <si>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4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</si>
  <si>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2</t>
    </r>
    <r>
      <rPr>
        <sz val="8"/>
        <rFont val="ＭＳ Ｐゴシック"/>
        <family val="3"/>
        <charset val="128"/>
      </rPr>
      <t>印の付いている通称名については、スズキ株式会社が製造事業者である。</t>
    </r>
    <phoneticPr fontId="4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</si>
  <si>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印の付いている通称名については、三菱自動車工業株式会社が製造事業者である。</t>
    </r>
    <phoneticPr fontId="4"/>
  </si>
  <si>
    <t>3BA-DR17W</t>
  </si>
  <si>
    <t>クリッパーリオ</t>
    <phoneticPr fontId="4"/>
  </si>
  <si>
    <r>
      <rPr>
        <sz val="8"/>
        <rFont val="ＭＳ ゴシック"/>
        <family val="3"/>
        <charset val="128"/>
      </rPr>
      <t>※</t>
    </r>
    <r>
      <rPr>
        <sz val="8"/>
        <rFont val="Arial"/>
        <family val="3"/>
      </rPr>
      <t>2</t>
    </r>
    <phoneticPr fontId="42"/>
  </si>
  <si>
    <t>CVT(E･LTC)</t>
  </si>
  <si>
    <t>0.659</t>
  </si>
  <si>
    <t>BR06-SM21</t>
  </si>
  <si>
    <r>
      <t>0049,0050,0055,0056,0059,
0060,,0061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0064</t>
    </r>
    <phoneticPr fontId="4"/>
  </si>
  <si>
    <t>4AA-B48A</t>
    <phoneticPr fontId="4"/>
  </si>
  <si>
    <r>
      <t>0076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0080,0087,
0088,0101,0102</t>
    </r>
    <phoneticPr fontId="4"/>
  </si>
  <si>
    <t>5AA-B47A</t>
  </si>
  <si>
    <t>0095,0096,0103,0104</t>
    <phoneticPr fontId="4"/>
  </si>
  <si>
    <t>0059,0060,0065,0066</t>
    <phoneticPr fontId="4"/>
  </si>
  <si>
    <t>4AA-B45A</t>
  </si>
  <si>
    <t>0061～0064</t>
  </si>
  <si>
    <t>0049,0050</t>
  </si>
  <si>
    <r>
      <t>0076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0080,0087,0088,
0101,0102,0104</t>
    </r>
    <phoneticPr fontId="4"/>
  </si>
  <si>
    <t>5AA-B44A</t>
  </si>
  <si>
    <t>0095,0096,0103</t>
    <phoneticPr fontId="4"/>
  </si>
  <si>
    <t>ＲＯＯＸ</t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</si>
  <si>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phoneticPr fontId="4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</si>
  <si>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0002,
0003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</t>
    </r>
    <phoneticPr fontId="48"/>
  </si>
  <si>
    <t>4AA-B48W</t>
    <phoneticPr fontId="4"/>
  </si>
  <si>
    <t>930～940</t>
  </si>
  <si>
    <r>
      <t>0007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0010</t>
    </r>
    <phoneticPr fontId="42"/>
  </si>
  <si>
    <t>4AA-B48W</t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</si>
  <si>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0004,
0005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</t>
    </r>
    <phoneticPr fontId="48"/>
  </si>
  <si>
    <t>5AA-B47W</t>
    <phoneticPr fontId="4"/>
  </si>
  <si>
    <t>0013,0015,0017,0018</t>
    <phoneticPr fontId="42"/>
  </si>
  <si>
    <t>5AA-B47W</t>
  </si>
  <si>
    <t>BR06</t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</si>
  <si>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0003,
0004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</t>
    </r>
    <phoneticPr fontId="4"/>
  </si>
  <si>
    <t>5BA-B46W</t>
    <phoneticPr fontId="4"/>
  </si>
  <si>
    <t>0007～0009</t>
  </si>
  <si>
    <t>5BA-B46W</t>
  </si>
  <si>
    <t>4AA-B45W</t>
    <phoneticPr fontId="4"/>
  </si>
  <si>
    <t>4AA-B45W</t>
  </si>
  <si>
    <t>5BA-B43W</t>
    <phoneticPr fontId="4"/>
  </si>
  <si>
    <t>5BA-B43W</t>
  </si>
  <si>
    <r>
      <t>15</t>
    </r>
    <r>
      <rPr>
        <sz val="8"/>
        <rFont val="ＭＳ Ｐゴシック"/>
        <family val="3"/>
        <charset val="128"/>
      </rPr>
      <t>インチタイヤ</t>
    </r>
    <phoneticPr fontId="48"/>
  </si>
  <si>
    <t>0004,0010,0012</t>
    <phoneticPr fontId="42"/>
  </si>
  <si>
    <t>5AA-B44W</t>
    <phoneticPr fontId="4"/>
  </si>
  <si>
    <t>0006,0008</t>
    <phoneticPr fontId="42"/>
  </si>
  <si>
    <t>0002</t>
    <phoneticPr fontId="4"/>
  </si>
  <si>
    <r>
      <t>14</t>
    </r>
    <r>
      <rPr>
        <sz val="8"/>
        <rFont val="ＭＳ Ｐゴシック"/>
        <family val="3"/>
        <charset val="128"/>
      </rPr>
      <t>インチタイヤ</t>
    </r>
    <phoneticPr fontId="48"/>
  </si>
  <si>
    <t>0003,0009,0011</t>
    <phoneticPr fontId="4"/>
  </si>
  <si>
    <t>0001,0005,0007</t>
    <phoneticPr fontId="4"/>
  </si>
  <si>
    <t>0015,0018</t>
    <phoneticPr fontId="42"/>
  </si>
  <si>
    <t>5AA-B44W</t>
  </si>
  <si>
    <t>0013,0017</t>
    <phoneticPr fontId="42"/>
  </si>
  <si>
    <t>ＤＡＹＺ</t>
    <phoneticPr fontId="42"/>
  </si>
  <si>
    <t>ニッサン</t>
  </si>
  <si>
    <r>
      <t>レ</t>
    </r>
    <r>
      <rPr>
        <sz val="8"/>
        <rFont val="ＭＳ Ｐゴシック"/>
        <family val="3"/>
        <charset val="128"/>
      </rPr>
      <t>ベル</t>
    </r>
  </si>
  <si>
    <r>
      <t>形</t>
    </r>
    <r>
      <rPr>
        <sz val="8"/>
        <rFont val="ＭＳ Ｐゴシック"/>
        <family val="3"/>
        <charset val="128"/>
      </rPr>
      <t>式</t>
    </r>
  </si>
  <si>
    <r>
      <t>対</t>
    </r>
    <r>
      <rPr>
        <sz val="8"/>
        <rFont val="ＭＳ Ｐゴシック"/>
        <family val="3"/>
        <charset val="128"/>
      </rPr>
      <t>策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</si>
  <si>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4"/>
  </si>
  <si>
    <r>
      <t>ガ</t>
    </r>
    <r>
      <rPr>
        <sz val="8"/>
        <rFont val="ＭＳ Ｐゴシック"/>
        <family val="3"/>
        <charset val="128"/>
      </rPr>
      <t>ス認定</t>
    </r>
  </si>
  <si>
    <r>
      <t>駆</t>
    </r>
    <r>
      <rPr>
        <sz val="8"/>
        <rFont val="ＭＳ Ｐゴシック"/>
        <family val="3"/>
        <charset val="128"/>
      </rPr>
      <t>動</t>
    </r>
  </si>
  <si>
    <r>
      <t>出</t>
    </r>
    <r>
      <rPr>
        <sz val="8"/>
        <rFont val="ＭＳ Ｐゴシック"/>
        <family val="3"/>
        <charset val="128"/>
      </rPr>
      <t>ガス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</si>
  <si>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4"/>
  </si>
  <si>
    <r>
      <t>低</t>
    </r>
    <r>
      <rPr>
        <sz val="8"/>
        <rFont val="ＭＳ Ｐゴシック"/>
        <family val="3"/>
        <charset val="128"/>
      </rPr>
      <t>排出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</si>
  <si>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</si>
  <si>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燃</t>
    </r>
    <r>
      <rPr>
        <sz val="8"/>
        <rFont val="ＭＳ Ｐゴシック"/>
        <family val="3"/>
        <charset val="128"/>
      </rPr>
      <t>費</t>
    </r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</si>
  <si>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4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</si>
  <si>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4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</si>
  <si>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4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</si>
  <si>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4"/>
  </si>
  <si>
    <r>
      <rPr>
        <b/>
        <sz val="12"/>
        <rFont val="ＭＳ Ｐゴシック"/>
        <family val="3"/>
        <charset val="128"/>
      </rPr>
      <t>ガソリン乗用車（軽自動車）</t>
    </r>
    <rPh sb="8" eb="12">
      <t>ケイジドウシャ</t>
    </rPh>
    <phoneticPr fontId="4"/>
  </si>
  <si>
    <r>
      <rPr>
        <sz val="8"/>
        <rFont val="ＭＳ Ｐゴシック"/>
        <family val="3"/>
        <charset val="128"/>
      </rPr>
      <t>日産自動車株式会社</t>
    </r>
    <phoneticPr fontId="4"/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</si>
  <si>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※印の付いている通称名については、ダイハツ工業株式会社が製造事業者です。</t>
    </r>
    <rPh sb="4" eb="5">
      <t>シルシ</t>
    </rPh>
    <phoneticPr fontId="4"/>
  </si>
  <si>
    <t>0002、0004、0006～0018</t>
  </si>
  <si>
    <t>5BA-LA160F</t>
  </si>
  <si>
    <t>5BA-LA150F</t>
  </si>
  <si>
    <t>ステラ</t>
  </si>
  <si>
    <t>※</t>
  </si>
  <si>
    <t>0108～0109、0112～0113</t>
  </si>
  <si>
    <t>5BA-LA660F</t>
  </si>
  <si>
    <t>0104～0105</t>
  </si>
  <si>
    <t>0101～0103、0106～0107、0110～0111</t>
  </si>
  <si>
    <t>0011～0024</t>
  </si>
  <si>
    <t>6BA-LA660F</t>
  </si>
  <si>
    <t>0001、0003、0005</t>
  </si>
  <si>
    <t>0117～0118</t>
  </si>
  <si>
    <t>5BA-LA650F</t>
  </si>
  <si>
    <t>0114～0116</t>
  </si>
  <si>
    <t>0112～0113</t>
  </si>
  <si>
    <t>0106～0107、0110～0111</t>
  </si>
  <si>
    <t>0104～0105、0108～0109</t>
  </si>
  <si>
    <t>0101～0103</t>
  </si>
  <si>
    <t>0001～0004、0011～0016</t>
  </si>
  <si>
    <t>0011～0032</t>
  </si>
  <si>
    <t>6BA-LA650F</t>
  </si>
  <si>
    <t>0001、0003、0005、0008</t>
  </si>
  <si>
    <t>シフォン</t>
  </si>
  <si>
    <t>0001～0002、0004、0006</t>
  </si>
  <si>
    <t>5BA-LA360F</t>
  </si>
  <si>
    <t>5BA-LA350F</t>
  </si>
  <si>
    <t xml:space="preserve">プレオ プラス </t>
  </si>
  <si>
    <t>スバル</t>
  </si>
  <si>
    <r>
      <rPr>
        <sz val="8"/>
        <rFont val="ＭＳ Ｐゴシック"/>
        <family val="3"/>
        <charset val="128"/>
      </rPr>
      <t>株式会社</t>
    </r>
    <r>
      <rPr>
        <sz val="8"/>
        <rFont val="Arial"/>
        <family val="2"/>
      </rPr>
      <t>SUBARU</t>
    </r>
    <rPh sb="0" eb="2">
      <t>カブシキ</t>
    </rPh>
    <rPh sb="2" eb="4">
      <t>カイシャ</t>
    </rPh>
    <phoneticPr fontId="4"/>
  </si>
  <si>
    <t>I,V,EP,C</t>
  </si>
  <si>
    <t>CVT</t>
  </si>
  <si>
    <t>0637~0641</t>
  </si>
  <si>
    <t>3BA-DS17W</t>
  </si>
  <si>
    <t>0037~0041</t>
  </si>
  <si>
    <t>タウンボックス</t>
  </si>
  <si>
    <t>0101,0102</t>
  </si>
  <si>
    <t>4AA-B38A</t>
    <phoneticPr fontId="50"/>
  </si>
  <si>
    <t>0098～0100</t>
  </si>
  <si>
    <t>0097</t>
  </si>
  <si>
    <t>0114,0115</t>
  </si>
  <si>
    <t>5AA-B37A</t>
    <phoneticPr fontId="50"/>
  </si>
  <si>
    <r>
      <t>0110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0113</t>
    </r>
    <phoneticPr fontId="50"/>
  </si>
  <si>
    <t>4AA-B35A</t>
    <phoneticPr fontId="50"/>
  </si>
  <si>
    <t>5AA-B34A</t>
    <phoneticPr fontId="50"/>
  </si>
  <si>
    <t>ＤＥＬＩＣＡ　ＭＩＮＩ</t>
  </si>
  <si>
    <t>0082</t>
    <phoneticPr fontId="4"/>
  </si>
  <si>
    <t>5AA-B37A</t>
  </si>
  <si>
    <t>1020～1030</t>
  </si>
  <si>
    <t>0086,0089,0090,0109</t>
    <phoneticPr fontId="4"/>
  </si>
  <si>
    <r>
      <t>950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960</t>
    </r>
    <phoneticPr fontId="4"/>
  </si>
  <si>
    <t>0082,0086,0109</t>
    <phoneticPr fontId="4"/>
  </si>
  <si>
    <t>5AA-B34A</t>
  </si>
  <si>
    <t>0089,0090</t>
    <phoneticPr fontId="50"/>
  </si>
  <si>
    <t>ｅＫ　ＳＰＡＣＥ</t>
  </si>
  <si>
    <r>
      <t>0009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0012</t>
    </r>
    <phoneticPr fontId="4"/>
  </si>
  <si>
    <t>4AA-B38W</t>
    <phoneticPr fontId="4"/>
  </si>
  <si>
    <t>0007,0008</t>
    <phoneticPr fontId="4"/>
  </si>
  <si>
    <t>4AA-B38W</t>
  </si>
  <si>
    <t>0005,0006</t>
    <phoneticPr fontId="4"/>
  </si>
  <si>
    <t>0016～0018</t>
  </si>
  <si>
    <t>5AA-B37W</t>
    <phoneticPr fontId="4"/>
  </si>
  <si>
    <t>910～920</t>
  </si>
  <si>
    <t>0013～0015</t>
  </si>
  <si>
    <t>0008,0009</t>
    <phoneticPr fontId="4"/>
  </si>
  <si>
    <t>5AA-B37W</t>
  </si>
  <si>
    <t>0010,0011</t>
    <phoneticPr fontId="4"/>
  </si>
  <si>
    <t>5BA-B36W</t>
    <phoneticPr fontId="4"/>
  </si>
  <si>
    <t>0009～0012</t>
  </si>
  <si>
    <r>
      <t>0003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</t>
    </r>
    <phoneticPr fontId="4"/>
  </si>
  <si>
    <t>5BA-B36W</t>
  </si>
  <si>
    <t>4AA-B35W</t>
    <phoneticPr fontId="4"/>
  </si>
  <si>
    <t>4AA-B35W</t>
  </si>
  <si>
    <t>5AA-B34W</t>
    <phoneticPr fontId="4"/>
  </si>
  <si>
    <t>0014,0015</t>
  </si>
  <si>
    <t>5AA-B34W</t>
  </si>
  <si>
    <t>5BA-B33W</t>
    <phoneticPr fontId="4"/>
  </si>
  <si>
    <t>5BA-B33W</t>
  </si>
  <si>
    <t>ｅＫ</t>
  </si>
  <si>
    <t>三菱</t>
  </si>
  <si>
    <t>三菱自動車工業株式会社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</si>
</sst>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"/>
    <numFmt numFmtId="177" formatCode="0.0"/>
    <numFmt numFmtId="178" formatCode="0_);[Red]\(0\)"/>
    <numFmt numFmtId="179" formatCode="0_ "/>
    <numFmt numFmtId="180" formatCode="0.0_ "/>
    <numFmt numFmtId="181" formatCode="0.0_);[Red]\(0.0\)"/>
  </numFmts>
  <fonts count="5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color theme="1"/>
      <name val="Arial"/>
      <family val="2"/>
    </font>
    <font>
      <sz val="6"/>
      <name val="ＭＳ Ｐゴシック"/>
      <family val="3"/>
      <charset val="128"/>
    </font>
    <font>
      <sz val="8"/>
      <color theme="1"/>
      <name val="Arial"/>
      <family val="2"/>
    </font>
    <font>
      <sz val="12"/>
      <color theme="1"/>
      <name val="Arial"/>
      <family val="2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Arial"/>
      <family val="2"/>
    </font>
    <font>
      <sz val="8"/>
      <color indexed="8"/>
      <name val="Arial"/>
      <family val="2"/>
    </font>
    <font>
      <sz val="8"/>
      <name val="ＭＳ Ｐゴシック"/>
      <family val="3"/>
      <charset val="128"/>
    </font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8"/>
      <color rgb="FF0070C0"/>
      <name val="Arial"/>
      <family val="2"/>
    </font>
    <font>
      <sz val="8"/>
      <color indexed="30"/>
      <name val="ＭＳ Ｐゴシック"/>
      <family val="3"/>
      <charset val="128"/>
    </font>
    <font>
      <sz val="8"/>
      <color indexed="30"/>
      <name val="Arial"/>
      <family val="2"/>
    </font>
    <font>
      <sz val="8"/>
      <color theme="1"/>
      <name val="ＭＳ ゴシック"/>
      <family val="3"/>
      <charset val="128"/>
    </font>
    <font>
      <b/>
      <sz val="10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ＭＳ ゴシック"/>
      <family val="3"/>
      <charset val="128"/>
    </font>
    <font>
      <sz val="8"/>
      <color indexed="8"/>
      <name val="Yu Gothic"/>
      <family val="3"/>
      <charset val="128"/>
    </font>
    <font>
      <sz val="8"/>
      <color indexed="8"/>
      <name val="Segoe UI Symbol"/>
      <family val="2"/>
    </font>
    <font>
      <sz val="8"/>
      <name val="ＭＳ ゴシック"/>
      <family val="3"/>
      <charset val="128"/>
    </font>
    <font>
      <b/>
      <sz val="10"/>
      <name val="Arial"/>
      <family val="2"/>
    </font>
    <font>
      <u/>
      <sz val="8"/>
      <name val="Arial"/>
      <family val="2"/>
    </font>
    <font>
      <u/>
      <sz val="8"/>
      <name val="ＭＳ Ｐゴシック"/>
      <family val="3"/>
      <charset val="128"/>
    </font>
    <font>
      <sz val="11"/>
      <name val="Arial"/>
      <family val="2"/>
    </font>
    <font>
      <sz val="8"/>
      <color rgb="FF0070C0"/>
      <name val="ＭＳ Ｐゴシック"/>
      <family val="3"/>
      <charset val="128"/>
    </font>
    <font>
      <b/>
      <sz val="12"/>
      <name val="Arial"/>
      <family val="2"/>
    </font>
    <font>
      <b/>
      <sz val="12"/>
      <name val="Arial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Arial"/>
      <family val="2"/>
    </font>
    <font>
      <b/>
      <u/>
      <sz val="12"/>
      <name val="Arial"/>
      <family val="2"/>
    </font>
    <font>
      <b/>
      <sz val="8"/>
      <name val="Arial"/>
      <family val="2"/>
    </font>
    <font>
      <sz val="8"/>
      <name val="游ゴシック"/>
      <family val="2"/>
      <charset val="128"/>
    </font>
    <font>
      <sz val="8"/>
      <name val="Yu Gothic"/>
      <family val="2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8"/>
      <name val="MS UI Gothic"/>
      <family val="2"/>
      <charset val="1"/>
    </font>
    <font>
      <sz val="11"/>
      <color theme="1"/>
      <name val="游ゴシック"/>
      <family val="3"/>
      <charset val="128"/>
      <scheme val="minor"/>
    </font>
    <font>
      <sz val="8"/>
      <name val="Arial"/>
      <family val="3"/>
      <charset val="128"/>
    </font>
    <font>
      <sz val="8"/>
      <name val="Arial"/>
      <family val="3"/>
    </font>
    <font>
      <sz val="10"/>
      <name val="Arial"/>
      <family val="2"/>
    </font>
    <font>
      <sz val="6"/>
      <name val="游ゴシック"/>
      <family val="3"/>
      <charset val="128"/>
    </font>
    <font>
      <b/>
      <sz val="11"/>
      <name val="Arial"/>
      <family val="2"/>
    </font>
    <font>
      <sz val="6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5" fillId="0" borderId="0">
      <alignment vertical="center"/>
    </xf>
    <xf numFmtId="0" fontId="15" fillId="0" borderId="0">
      <alignment vertical="center"/>
    </xf>
    <xf numFmtId="0" fontId="44" fillId="0" borderId="0">
      <alignment vertical="center"/>
    </xf>
    <xf numFmtId="0" fontId="1" fillId="0" borderId="0">
      <alignment vertical="center"/>
    </xf>
  </cellStyleXfs>
  <cellXfs count="56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5" fillId="0" borderId="1" xfId="0" applyFont="1" applyBorder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right"/>
    </xf>
    <xf numFmtId="0" fontId="12" fillId="0" borderId="3" xfId="1" applyFont="1" applyBorder="1" applyAlignment="1">
      <alignment horizontal="centerContinuous"/>
    </xf>
    <xf numFmtId="0" fontId="13" fillId="0" borderId="4" xfId="1" applyFont="1" applyBorder="1" applyAlignment="1">
      <alignment horizontal="centerContinuous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/>
    <xf numFmtId="0" fontId="5" fillId="0" borderId="1" xfId="0" applyFont="1" applyBorder="1" applyAlignment="1">
      <alignment horizontal="center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49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176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77" fontId="20" fillId="0" borderId="28" xfId="0" quotePrefix="1" applyNumberFormat="1" applyFont="1" applyBorder="1" applyAlignment="1" applyProtection="1">
      <alignment horizontal="center" vertical="center" wrapText="1"/>
      <protection locked="0"/>
    </xf>
    <xf numFmtId="178" fontId="20" fillId="0" borderId="29" xfId="0" applyNumberFormat="1" applyFont="1" applyBorder="1" applyAlignment="1">
      <alignment horizontal="center" vertical="center" wrapText="1"/>
    </xf>
    <xf numFmtId="177" fontId="20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179" fontId="5" fillId="0" borderId="30" xfId="0" applyNumberFormat="1" applyFont="1" applyBorder="1" applyAlignment="1">
      <alignment horizontal="center" vertical="center"/>
    </xf>
    <xf numFmtId="179" fontId="5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/>
    <xf numFmtId="0" fontId="5" fillId="0" borderId="11" xfId="0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49" fontId="5" fillId="0" borderId="5" xfId="0" applyNumberFormat="1" applyFont="1" applyBorder="1" applyAlignment="1" applyProtection="1">
      <alignment horizontal="left" vertical="center"/>
      <protection locked="0"/>
    </xf>
    <xf numFmtId="176" fontId="5" fillId="0" borderId="27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vertical="center"/>
      <protection locked="0"/>
    </xf>
    <xf numFmtId="49" fontId="5" fillId="0" borderId="27" xfId="0" applyNumberFormat="1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49" fontId="5" fillId="0" borderId="23" xfId="0" applyNumberFormat="1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176" fontId="5" fillId="0" borderId="23" xfId="0" applyNumberFormat="1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177" fontId="20" fillId="0" borderId="24" xfId="0" quotePrefix="1" applyNumberFormat="1" applyFont="1" applyBorder="1" applyAlignment="1" applyProtection="1">
      <alignment horizontal="center" vertical="center" wrapText="1"/>
      <protection locked="0"/>
    </xf>
    <xf numFmtId="178" fontId="20" fillId="0" borderId="25" xfId="0" applyNumberFormat="1" applyFont="1" applyBorder="1" applyAlignment="1">
      <alignment horizontal="center" vertical="center" wrapText="1"/>
    </xf>
    <xf numFmtId="177" fontId="20" fillId="0" borderId="23" xfId="0" quotePrefix="1" applyNumberFormat="1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179" fontId="5" fillId="0" borderId="26" xfId="0" applyNumberFormat="1" applyFont="1" applyBorder="1" applyAlignment="1">
      <alignment horizontal="center" vertical="center"/>
    </xf>
    <xf numFmtId="179" fontId="5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177" fontId="20" fillId="0" borderId="4" xfId="0" quotePrefix="1" applyNumberFormat="1" applyFont="1" applyBorder="1" applyAlignment="1" applyProtection="1">
      <alignment horizontal="center" vertical="center" wrapText="1"/>
      <protection locked="0"/>
    </xf>
    <xf numFmtId="177" fontId="5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76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77" fontId="20" fillId="0" borderId="0" xfId="0" quotePrefix="1" applyNumberFormat="1" applyFont="1" applyAlignment="1" applyProtection="1">
      <alignment horizontal="center" vertical="center" wrapText="1"/>
      <protection locked="0"/>
    </xf>
    <xf numFmtId="178" fontId="20" fillId="0" borderId="0" xfId="0" applyNumberFormat="1" applyFont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  <protection locked="0"/>
    </xf>
    <xf numFmtId="17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5" fillId="0" borderId="8" xfId="0" applyFont="1" applyBorder="1" applyAlignment="1" applyProtection="1">
      <alignment horizontal="left" vertical="center"/>
      <protection locked="0"/>
    </xf>
    <xf numFmtId="0" fontId="13" fillId="0" borderId="27" xfId="0" applyFont="1" applyBorder="1" applyAlignment="1" applyProtection="1">
      <alignment horizontal="left" vertical="center"/>
      <protection locked="0"/>
    </xf>
    <xf numFmtId="49" fontId="13" fillId="0" borderId="27" xfId="0" applyNumberFormat="1" applyFont="1" applyBorder="1" applyAlignment="1" applyProtection="1">
      <alignment horizontal="left" vertical="center" wrapText="1"/>
      <protection locked="0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176" fontId="13" fillId="0" borderId="27" xfId="0" applyNumberFormat="1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177" fontId="26" fillId="0" borderId="28" xfId="0" quotePrefix="1" applyNumberFormat="1" applyFont="1" applyBorder="1" applyAlignment="1" applyProtection="1">
      <alignment horizontal="center" vertical="center" wrapText="1"/>
      <protection locked="0"/>
    </xf>
    <xf numFmtId="178" fontId="26" fillId="0" borderId="29" xfId="0" applyNumberFormat="1" applyFont="1" applyBorder="1" applyAlignment="1">
      <alignment horizontal="center" vertical="center" wrapText="1"/>
    </xf>
    <xf numFmtId="177" fontId="26" fillId="0" borderId="4" xfId="0" quotePrefix="1" applyNumberFormat="1" applyFont="1" applyBorder="1" applyAlignment="1" applyProtection="1">
      <alignment horizontal="center" vertical="center" wrapText="1"/>
      <protection locked="0"/>
    </xf>
    <xf numFmtId="177" fontId="26" fillId="0" borderId="27" xfId="0" quotePrefix="1" applyNumberFormat="1" applyFont="1" applyBorder="1" applyAlignment="1" applyProtection="1">
      <alignment horizontal="center" vertical="center" wrapText="1"/>
      <protection locked="0"/>
    </xf>
    <xf numFmtId="177" fontId="26" fillId="0" borderId="23" xfId="0" quotePrefix="1" applyNumberFormat="1" applyFont="1" applyBorder="1" applyAlignment="1" applyProtection="1">
      <alignment horizontal="center" vertical="center" wrapText="1"/>
      <protection locked="0"/>
    </xf>
    <xf numFmtId="177" fontId="13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27" fillId="0" borderId="31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179" fontId="13" fillId="0" borderId="27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0" xfId="0" applyFont="1"/>
    <xf numFmtId="0" fontId="13" fillId="0" borderId="27" xfId="0" applyFont="1" applyBorder="1"/>
    <xf numFmtId="0" fontId="13" fillId="0" borderId="22" xfId="0" applyFont="1" applyBorder="1" applyAlignment="1" applyProtection="1">
      <alignment vertical="center"/>
      <protection locked="0"/>
    </xf>
    <xf numFmtId="0" fontId="13" fillId="0" borderId="23" xfId="0" applyFont="1" applyBorder="1" applyAlignment="1">
      <alignment horizontal="center" vertical="center"/>
    </xf>
    <xf numFmtId="0" fontId="13" fillId="0" borderId="22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0" xfId="2" applyFont="1" applyAlignment="1"/>
    <xf numFmtId="0" fontId="13" fillId="3" borderId="0" xfId="2" applyFont="1" applyFill="1" applyAlignment="1"/>
    <xf numFmtId="0" fontId="13" fillId="0" borderId="0" xfId="2" applyFont="1">
      <alignment vertical="center"/>
    </xf>
    <xf numFmtId="0" fontId="12" fillId="0" borderId="12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  <xf numFmtId="180" fontId="20" fillId="0" borderId="27" xfId="2" applyNumberFormat="1" applyFont="1" applyBorder="1" applyAlignment="1">
      <alignment horizontal="center" vertical="center"/>
    </xf>
    <xf numFmtId="3" fontId="13" fillId="0" borderId="27" xfId="2" applyNumberFormat="1" applyFont="1" applyBorder="1" applyAlignment="1" applyProtection="1">
      <alignment horizontal="center" vertical="center"/>
      <protection locked="0"/>
    </xf>
    <xf numFmtId="179" fontId="13" fillId="4" borderId="27" xfId="2" quotePrefix="1" applyNumberFormat="1" applyFont="1" applyFill="1" applyBorder="1" applyAlignment="1" applyProtection="1">
      <alignment horizontal="center" vertical="center"/>
      <protection locked="0"/>
    </xf>
    <xf numFmtId="179" fontId="13" fillId="4" borderId="27" xfId="2" applyNumberFormat="1" applyFont="1" applyFill="1" applyBorder="1" applyAlignment="1" applyProtection="1">
      <alignment horizontal="center" vertical="center"/>
      <protection locked="0"/>
    </xf>
    <xf numFmtId="179" fontId="13" fillId="4" borderId="30" xfId="2" applyNumberFormat="1" applyFont="1" applyFill="1" applyBorder="1" applyAlignment="1" applyProtection="1">
      <alignment horizontal="center" vertical="center"/>
      <protection locked="0"/>
    </xf>
    <xf numFmtId="0" fontId="28" fillId="4" borderId="32" xfId="2" applyFont="1" applyFill="1" applyBorder="1" applyAlignment="1" applyProtection="1">
      <alignment horizontal="center" vertical="center" wrapText="1"/>
      <protection locked="0"/>
    </xf>
    <xf numFmtId="0" fontId="13" fillId="4" borderId="27" xfId="2" applyFont="1" applyFill="1" applyBorder="1" applyAlignment="1" applyProtection="1">
      <alignment horizontal="left" vertical="center"/>
      <protection locked="0"/>
    </xf>
    <xf numFmtId="0" fontId="13" fillId="4" borderId="27" xfId="2" applyFont="1" applyFill="1" applyBorder="1" applyAlignment="1" applyProtection="1">
      <alignment horizontal="center" vertical="center"/>
      <protection locked="0"/>
    </xf>
    <xf numFmtId="0" fontId="13" fillId="4" borderId="27" xfId="2" applyFont="1" applyFill="1" applyBorder="1" applyAlignment="1" applyProtection="1">
      <alignment horizontal="center" vertical="center" wrapText="1"/>
      <protection locked="0"/>
    </xf>
    <xf numFmtId="177" fontId="26" fillId="4" borderId="27" xfId="2" quotePrefix="1" applyNumberFormat="1" applyFont="1" applyFill="1" applyBorder="1" applyAlignment="1" applyProtection="1">
      <alignment horizontal="center" vertical="center"/>
      <protection locked="0"/>
    </xf>
    <xf numFmtId="177" fontId="26" fillId="4" borderId="27" xfId="2" quotePrefix="1" applyNumberFormat="1" applyFont="1" applyFill="1" applyBorder="1" applyAlignment="1" applyProtection="1">
      <alignment horizontal="center" vertical="center" wrapText="1"/>
      <protection locked="0"/>
    </xf>
    <xf numFmtId="177" fontId="26" fillId="4" borderId="28" xfId="2" quotePrefix="1" applyNumberFormat="1" applyFont="1" applyFill="1" applyBorder="1" applyAlignment="1" applyProtection="1">
      <alignment horizontal="center" vertical="center" wrapText="1"/>
      <protection locked="0"/>
    </xf>
    <xf numFmtId="178" fontId="26" fillId="4" borderId="33" xfId="2" applyNumberFormat="1" applyFont="1" applyFill="1" applyBorder="1" applyAlignment="1" applyProtection="1">
      <alignment horizontal="center" vertical="center" wrapText="1"/>
      <protection locked="0"/>
    </xf>
    <xf numFmtId="177" fontId="26" fillId="4" borderId="34" xfId="2" quotePrefix="1" applyNumberFormat="1" applyFont="1" applyFill="1" applyBorder="1" applyAlignment="1" applyProtection="1">
      <alignment horizontal="center" vertical="center" wrapText="1"/>
      <protection locked="0"/>
    </xf>
    <xf numFmtId="0" fontId="13" fillId="4" borderId="29" xfId="2" applyFont="1" applyFill="1" applyBorder="1" applyAlignment="1" applyProtection="1">
      <alignment horizontal="center" vertical="center"/>
      <protection locked="0"/>
    </xf>
    <xf numFmtId="0" fontId="13" fillId="4" borderId="3" xfId="2" applyFont="1" applyFill="1" applyBorder="1" applyAlignment="1" applyProtection="1">
      <alignment horizontal="center" vertical="center" wrapText="1"/>
      <protection locked="0"/>
    </xf>
    <xf numFmtId="0" fontId="13" fillId="0" borderId="27" xfId="2" applyFont="1" applyBorder="1" applyAlignment="1" applyProtection="1">
      <alignment horizontal="center" vertical="center" wrapText="1"/>
      <protection locked="0"/>
    </xf>
    <xf numFmtId="0" fontId="13" fillId="0" borderId="27" xfId="2" applyFont="1" applyBorder="1" applyAlignment="1" applyProtection="1">
      <alignment horizontal="center" vertical="center"/>
      <protection locked="0"/>
    </xf>
    <xf numFmtId="49" fontId="13" fillId="0" borderId="27" xfId="2" quotePrefix="1" applyNumberFormat="1" applyFont="1" applyBorder="1" applyAlignment="1" applyProtection="1">
      <alignment horizontal="left" vertical="center" wrapText="1"/>
      <protection locked="0"/>
    </xf>
    <xf numFmtId="0" fontId="13" fillId="0" borderId="27" xfId="2" applyFont="1" applyBorder="1" applyAlignment="1" applyProtection="1">
      <alignment horizontal="left" vertical="center"/>
      <protection locked="0"/>
    </xf>
    <xf numFmtId="0" fontId="13" fillId="0" borderId="13" xfId="2" applyFont="1" applyBorder="1" applyAlignment="1" applyProtection="1">
      <alignment horizontal="left" vertical="center"/>
      <protection locked="0"/>
    </xf>
    <xf numFmtId="0" fontId="13" fillId="0" borderId="14" xfId="2" applyFont="1" applyBorder="1" applyProtection="1">
      <alignment vertical="center"/>
      <protection locked="0"/>
    </xf>
    <xf numFmtId="0" fontId="13" fillId="0" borderId="23" xfId="2" applyFont="1" applyBorder="1" applyProtection="1">
      <alignment vertical="center"/>
      <protection locked="0"/>
    </xf>
    <xf numFmtId="178" fontId="26" fillId="4" borderId="29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2" applyFont="1" applyBorder="1" applyAlignment="1" applyProtection="1">
      <alignment horizontal="left" vertical="center"/>
      <protection locked="0"/>
    </xf>
    <xf numFmtId="0" fontId="13" fillId="0" borderId="6" xfId="2" applyFont="1" applyBorder="1" applyProtection="1">
      <alignment vertical="center"/>
      <protection locked="0"/>
    </xf>
    <xf numFmtId="0" fontId="13" fillId="0" borderId="11" xfId="2" applyFont="1" applyBorder="1" applyProtection="1">
      <alignment vertical="center"/>
      <protection locked="0"/>
    </xf>
    <xf numFmtId="0" fontId="13" fillId="0" borderId="22" xfId="2" applyFont="1" applyBorder="1" applyAlignment="1" applyProtection="1">
      <alignment horizontal="left" vertical="center"/>
      <protection locked="0"/>
    </xf>
    <xf numFmtId="0" fontId="13" fillId="0" borderId="12" xfId="2" applyFont="1" applyBorder="1" applyProtection="1">
      <alignment vertical="center"/>
      <protection locked="0"/>
    </xf>
    <xf numFmtId="0" fontId="13" fillId="0" borderId="5" xfId="2" applyFont="1" applyBorder="1" applyProtection="1">
      <alignment vertical="center"/>
      <protection locked="0"/>
    </xf>
    <xf numFmtId="0" fontId="13" fillId="0" borderId="12" xfId="2" applyFont="1" applyBorder="1" applyAlignment="1"/>
    <xf numFmtId="0" fontId="13" fillId="0" borderId="4" xfId="2" applyFont="1" applyBorder="1" applyAlignment="1">
      <alignment horizontal="centerContinuous"/>
    </xf>
    <xf numFmtId="0" fontId="13" fillId="0" borderId="2" xfId="2" applyFont="1" applyBorder="1" applyAlignment="1">
      <alignment horizontal="centerContinuous"/>
    </xf>
    <xf numFmtId="0" fontId="12" fillId="0" borderId="3" xfId="2" applyFont="1" applyBorder="1" applyAlignment="1">
      <alignment horizontal="centerContinuous"/>
    </xf>
    <xf numFmtId="0" fontId="12" fillId="0" borderId="3" xfId="2" applyFont="1" applyBorder="1" applyAlignment="1">
      <alignment horizontal="centerContinuous" wrapText="1"/>
    </xf>
    <xf numFmtId="0" fontId="13" fillId="0" borderId="0" xfId="2" applyFont="1" applyAlignment="1">
      <alignment horizontal="right"/>
    </xf>
    <xf numFmtId="0" fontId="13" fillId="0" borderId="1" xfId="2" applyFont="1" applyBorder="1" applyAlignment="1"/>
    <xf numFmtId="0" fontId="31" fillId="0" borderId="0" xfId="2" applyFont="1" applyAlignment="1"/>
    <xf numFmtId="0" fontId="32" fillId="0" borderId="0" xfId="2" applyFont="1" applyAlignment="1"/>
    <xf numFmtId="0" fontId="35" fillId="0" borderId="0" xfId="2" applyFont="1" applyAlignment="1"/>
    <xf numFmtId="0" fontId="35" fillId="0" borderId="0" xfId="2" applyFont="1" applyAlignment="1">
      <alignment horizontal="right"/>
    </xf>
    <xf numFmtId="0" fontId="13" fillId="4" borderId="0" xfId="2" applyFont="1" applyFill="1" applyAlignment="1"/>
    <xf numFmtId="0" fontId="36" fillId="0" borderId="0" xfId="2" applyFont="1" applyAlignment="1"/>
    <xf numFmtId="0" fontId="13" fillId="0" borderId="12" xfId="2" applyFont="1" applyBorder="1" applyAlignment="1">
      <alignment horizontal="center" vertical="center" wrapText="1"/>
    </xf>
    <xf numFmtId="0" fontId="13" fillId="0" borderId="23" xfId="2" applyFont="1" applyBorder="1" applyAlignment="1">
      <alignment horizontal="center" vertical="center" wrapText="1"/>
    </xf>
    <xf numFmtId="180" fontId="26" fillId="0" borderId="27" xfId="2" applyNumberFormat="1" applyFont="1" applyBorder="1" applyAlignment="1">
      <alignment horizontal="center" vertical="center"/>
    </xf>
    <xf numFmtId="179" fontId="13" fillId="0" borderId="27" xfId="2" quotePrefix="1" applyNumberFormat="1" applyFont="1" applyBorder="1" applyAlignment="1" applyProtection="1">
      <alignment horizontal="center" vertical="center"/>
      <protection locked="0"/>
    </xf>
    <xf numFmtId="179" fontId="13" fillId="0" borderId="27" xfId="2" applyNumberFormat="1" applyFont="1" applyBorder="1" applyAlignment="1" applyProtection="1">
      <alignment horizontal="center" vertical="center"/>
      <protection locked="0"/>
    </xf>
    <xf numFmtId="179" fontId="13" fillId="0" borderId="30" xfId="2" applyNumberFormat="1" applyFont="1" applyBorder="1" applyAlignment="1" applyProtection="1">
      <alignment horizontal="center" vertical="center"/>
      <protection locked="0"/>
    </xf>
    <xf numFmtId="0" fontId="27" fillId="0" borderId="32" xfId="2" applyFont="1" applyBorder="1" applyAlignment="1" applyProtection="1">
      <alignment horizontal="center" vertical="center" wrapText="1"/>
      <protection locked="0"/>
    </xf>
    <xf numFmtId="177" fontId="37" fillId="0" borderId="27" xfId="2" quotePrefix="1" applyNumberFormat="1" applyFont="1" applyBorder="1" applyAlignment="1" applyProtection="1">
      <alignment horizontal="center" vertical="center"/>
      <protection locked="0"/>
    </xf>
    <xf numFmtId="177" fontId="37" fillId="0" borderId="27" xfId="2" quotePrefix="1" applyNumberFormat="1" applyFont="1" applyBorder="1" applyAlignment="1" applyProtection="1">
      <alignment horizontal="center" vertical="center" wrapText="1"/>
      <protection locked="0"/>
    </xf>
    <xf numFmtId="177" fontId="37" fillId="0" borderId="28" xfId="2" quotePrefix="1" applyNumberFormat="1" applyFont="1" applyBorder="1" applyAlignment="1" applyProtection="1">
      <alignment horizontal="center" vertical="center" wrapText="1"/>
      <protection locked="0"/>
    </xf>
    <xf numFmtId="178" fontId="26" fillId="0" borderId="33" xfId="2" applyNumberFormat="1" applyFont="1" applyBorder="1" applyAlignment="1" applyProtection="1">
      <alignment horizontal="center" vertical="center" wrapText="1"/>
      <protection locked="0"/>
    </xf>
    <xf numFmtId="177" fontId="26" fillId="0" borderId="34" xfId="2" quotePrefix="1" applyNumberFormat="1" applyFont="1" applyBorder="1" applyAlignment="1" applyProtection="1">
      <alignment horizontal="center" vertical="center" wrapText="1"/>
      <protection locked="0"/>
    </xf>
    <xf numFmtId="0" fontId="13" fillId="0" borderId="29" xfId="2" applyFont="1" applyBorder="1" applyAlignment="1" applyProtection="1">
      <alignment horizontal="center" vertical="center"/>
      <protection locked="0"/>
    </xf>
    <xf numFmtId="0" fontId="13" fillId="0" borderId="3" xfId="2" applyFont="1" applyBorder="1" applyAlignment="1" applyProtection="1">
      <alignment horizontal="center" vertical="center" wrapText="1"/>
      <protection locked="0"/>
    </xf>
    <xf numFmtId="0" fontId="13" fillId="0" borderId="4" xfId="2" applyFont="1" applyBorder="1" applyAlignment="1" applyProtection="1">
      <alignment horizontal="left" vertical="center"/>
      <protection locked="0"/>
    </xf>
    <xf numFmtId="178" fontId="26" fillId="0" borderId="29" xfId="2" applyNumberFormat="1" applyFont="1" applyBorder="1" applyAlignment="1" applyProtection="1">
      <alignment horizontal="center" vertical="center" wrapText="1"/>
      <protection locked="0"/>
    </xf>
    <xf numFmtId="177" fontId="26" fillId="0" borderId="28" xfId="2" quotePrefix="1" applyNumberFormat="1" applyFont="1" applyBorder="1" applyAlignment="1" applyProtection="1">
      <alignment horizontal="center" vertical="center" wrapText="1"/>
      <protection locked="0"/>
    </xf>
    <xf numFmtId="0" fontId="25" fillId="0" borderId="8" xfId="2" applyFont="1" applyBorder="1" applyAlignment="1" applyProtection="1">
      <alignment horizontal="left" vertical="center"/>
      <protection locked="0"/>
    </xf>
    <xf numFmtId="0" fontId="38" fillId="0" borderId="8" xfId="2" applyFont="1" applyBorder="1" applyAlignment="1" applyProtection="1">
      <alignment horizontal="left" vertical="center"/>
      <protection locked="0"/>
    </xf>
    <xf numFmtId="0" fontId="13" fillId="0" borderId="36" xfId="2" applyFont="1" applyBorder="1" applyAlignment="1" applyProtection="1">
      <alignment horizontal="center" vertical="center"/>
      <protection locked="0"/>
    </xf>
    <xf numFmtId="0" fontId="13" fillId="0" borderId="4" xfId="2" applyFont="1" applyBorder="1" applyAlignment="1" applyProtection="1">
      <alignment horizontal="center" vertical="center"/>
      <protection locked="0"/>
    </xf>
    <xf numFmtId="0" fontId="13" fillId="0" borderId="3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 wrapText="1"/>
    </xf>
    <xf numFmtId="0" fontId="13" fillId="0" borderId="3" xfId="1" applyFont="1" applyBorder="1" applyAlignment="1">
      <alignment horizontal="centerContinuous"/>
    </xf>
    <xf numFmtId="0" fontId="13" fillId="0" borderId="0" xfId="3" applyFont="1" applyAlignment="1"/>
    <xf numFmtId="0" fontId="13" fillId="3" borderId="0" xfId="3" applyFont="1" applyFill="1" applyAlignment="1"/>
    <xf numFmtId="0" fontId="13" fillId="0" borderId="0" xfId="3" applyFont="1">
      <alignment vertical="center"/>
    </xf>
    <xf numFmtId="0" fontId="13" fillId="0" borderId="0" xfId="1" applyFont="1" applyAlignment="1">
      <alignment vertical="center"/>
    </xf>
    <xf numFmtId="0" fontId="12" fillId="0" borderId="12" xfId="3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wrapText="1"/>
    </xf>
    <xf numFmtId="180" fontId="20" fillId="0" borderId="27" xfId="3" applyNumberFormat="1" applyFont="1" applyBorder="1" applyAlignment="1">
      <alignment horizontal="center" vertical="center"/>
    </xf>
    <xf numFmtId="3" fontId="13" fillId="0" borderId="27" xfId="3" applyNumberFormat="1" applyFont="1" applyBorder="1" applyAlignment="1" applyProtection="1">
      <alignment horizontal="center" vertical="center"/>
      <protection locked="0"/>
    </xf>
    <xf numFmtId="49" fontId="12" fillId="0" borderId="27" xfId="3" quotePrefix="1" applyNumberFormat="1" applyFont="1" applyBorder="1" applyAlignment="1" applyProtection="1">
      <alignment horizontal="left" vertical="center" wrapText="1"/>
      <protection locked="0"/>
    </xf>
    <xf numFmtId="179" fontId="12" fillId="4" borderId="27" xfId="3" quotePrefix="1" applyNumberFormat="1" applyFont="1" applyFill="1" applyBorder="1" applyAlignment="1" applyProtection="1">
      <alignment horizontal="center" vertical="center"/>
      <protection locked="0"/>
    </xf>
    <xf numFmtId="179" fontId="12" fillId="4" borderId="27" xfId="3" applyNumberFormat="1" applyFont="1" applyFill="1" applyBorder="1" applyAlignment="1" applyProtection="1">
      <alignment horizontal="center" vertical="center"/>
      <protection locked="0"/>
    </xf>
    <xf numFmtId="179" fontId="12" fillId="4" borderId="30" xfId="3" applyNumberFormat="1" applyFont="1" applyFill="1" applyBorder="1" applyAlignment="1" applyProtection="1">
      <alignment horizontal="center" vertical="center"/>
      <protection locked="0"/>
    </xf>
    <xf numFmtId="0" fontId="28" fillId="4" borderId="32" xfId="3" applyFont="1" applyFill="1" applyBorder="1" applyAlignment="1" applyProtection="1">
      <alignment horizontal="center" vertical="center" wrapText="1"/>
      <protection locked="0"/>
    </xf>
    <xf numFmtId="0" fontId="12" fillId="4" borderId="27" xfId="3" applyFont="1" applyFill="1" applyBorder="1" applyAlignment="1" applyProtection="1">
      <alignment horizontal="left" vertical="center"/>
      <protection locked="0"/>
    </xf>
    <xf numFmtId="0" fontId="12" fillId="4" borderId="27" xfId="3" applyFont="1" applyFill="1" applyBorder="1" applyAlignment="1" applyProtection="1">
      <alignment horizontal="center" vertical="center"/>
      <protection locked="0"/>
    </xf>
    <xf numFmtId="0" fontId="12" fillId="4" borderId="27" xfId="3" applyFont="1" applyFill="1" applyBorder="1" applyAlignment="1" applyProtection="1">
      <alignment horizontal="center" vertical="center" wrapText="1"/>
      <protection locked="0"/>
    </xf>
    <xf numFmtId="177" fontId="40" fillId="4" borderId="27" xfId="3" quotePrefix="1" applyNumberFormat="1" applyFont="1" applyFill="1" applyBorder="1" applyAlignment="1" applyProtection="1">
      <alignment horizontal="center" vertical="center"/>
      <protection locked="0"/>
    </xf>
    <xf numFmtId="177" fontId="40" fillId="4" borderId="27" xfId="3" quotePrefix="1" applyNumberFormat="1" applyFont="1" applyFill="1" applyBorder="1" applyAlignment="1" applyProtection="1">
      <alignment horizontal="center" vertical="center" wrapText="1"/>
      <protection locked="0"/>
    </xf>
    <xf numFmtId="177" fontId="40" fillId="4" borderId="28" xfId="3" quotePrefix="1" applyNumberFormat="1" applyFont="1" applyFill="1" applyBorder="1" applyAlignment="1" applyProtection="1">
      <alignment horizontal="center" vertical="center" wrapText="1"/>
      <protection locked="0"/>
    </xf>
    <xf numFmtId="178" fontId="40" fillId="4" borderId="29" xfId="3" applyNumberFormat="1" applyFont="1" applyFill="1" applyBorder="1" applyAlignment="1" applyProtection="1">
      <alignment horizontal="center" vertical="center" wrapText="1"/>
      <protection locked="0"/>
    </xf>
    <xf numFmtId="0" fontId="12" fillId="4" borderId="29" xfId="3" applyFont="1" applyFill="1" applyBorder="1" applyAlignment="1" applyProtection="1">
      <alignment horizontal="center" vertical="center"/>
      <protection locked="0"/>
    </xf>
    <xf numFmtId="0" fontId="12" fillId="4" borderId="3" xfId="3" applyFont="1" applyFill="1" applyBorder="1" applyAlignment="1" applyProtection="1">
      <alignment horizontal="center" vertical="center" wrapText="1"/>
      <protection locked="0"/>
    </xf>
    <xf numFmtId="0" fontId="12" fillId="0" borderId="27" xfId="3" applyFont="1" applyBorder="1" applyAlignment="1" applyProtection="1">
      <alignment horizontal="center" vertical="center" wrapText="1"/>
      <protection locked="0"/>
    </xf>
    <xf numFmtId="0" fontId="12" fillId="0" borderId="27" xfId="3" applyFont="1" applyBorder="1" applyAlignment="1" applyProtection="1">
      <alignment horizontal="center" vertical="center"/>
      <protection locked="0"/>
    </xf>
    <xf numFmtId="0" fontId="12" fillId="0" borderId="27" xfId="3" applyFont="1" applyBorder="1" applyAlignment="1" applyProtection="1">
      <alignment horizontal="left" vertical="center"/>
      <protection locked="0"/>
    </xf>
    <xf numFmtId="0" fontId="12" fillId="0" borderId="13" xfId="1" applyFont="1" applyBorder="1" applyAlignment="1" applyProtection="1">
      <alignment horizontal="left" vertical="center"/>
      <protection locked="0"/>
    </xf>
    <xf numFmtId="0" fontId="12" fillId="0" borderId="14" xfId="1" applyFont="1" applyBorder="1" applyAlignment="1" applyProtection="1">
      <alignment horizontal="center" vertical="center"/>
      <protection locked="0"/>
    </xf>
    <xf numFmtId="0" fontId="13" fillId="0" borderId="23" xfId="3" applyFont="1" applyBorder="1" applyProtection="1">
      <alignment vertical="center"/>
      <protection locked="0"/>
    </xf>
    <xf numFmtId="0" fontId="41" fillId="0" borderId="22" xfId="3" applyFont="1" applyBorder="1" applyAlignment="1" applyProtection="1">
      <alignment horizontal="left" vertical="center"/>
      <protection locked="0"/>
    </xf>
    <xf numFmtId="0" fontId="43" fillId="0" borderId="12" xfId="3" applyFont="1" applyBorder="1" applyProtection="1">
      <alignment vertical="center"/>
      <protection locked="0"/>
    </xf>
    <xf numFmtId="0" fontId="13" fillId="0" borderId="11" xfId="3" applyFont="1" applyBorder="1" applyProtection="1">
      <alignment vertical="center"/>
      <protection locked="0"/>
    </xf>
    <xf numFmtId="49" fontId="12" fillId="4" borderId="27" xfId="3" quotePrefix="1" applyNumberFormat="1" applyFont="1" applyFill="1" applyBorder="1" applyAlignment="1" applyProtection="1">
      <alignment horizontal="left" vertical="center" wrapText="1"/>
      <protection locked="0"/>
    </xf>
    <xf numFmtId="0" fontId="13" fillId="0" borderId="13" xfId="3" applyFont="1" applyBorder="1" applyAlignment="1" applyProtection="1">
      <alignment horizontal="left" vertical="center"/>
      <protection locked="0"/>
    </xf>
    <xf numFmtId="0" fontId="13" fillId="0" borderId="14" xfId="3" applyFont="1" applyBorder="1" applyProtection="1">
      <alignment vertical="center"/>
      <protection locked="0"/>
    </xf>
    <xf numFmtId="0" fontId="12" fillId="0" borderId="22" xfId="1" applyFont="1" applyBorder="1" applyAlignment="1" applyProtection="1">
      <alignment horizontal="left" vertical="center"/>
      <protection locked="0"/>
    </xf>
    <xf numFmtId="0" fontId="12" fillId="0" borderId="6" xfId="1" applyFont="1" applyBorder="1" applyAlignment="1" applyProtection="1">
      <alignment horizontal="center" vertical="center"/>
      <protection locked="0"/>
    </xf>
    <xf numFmtId="0" fontId="12" fillId="0" borderId="5" xfId="3" applyFont="1" applyBorder="1" applyProtection="1">
      <alignment vertical="center"/>
      <protection locked="0"/>
    </xf>
    <xf numFmtId="0" fontId="41" fillId="0" borderId="27" xfId="3" applyFont="1" applyBorder="1" applyAlignment="1"/>
    <xf numFmtId="0" fontId="13" fillId="0" borderId="12" xfId="3" applyFont="1" applyBorder="1" applyAlignment="1"/>
    <xf numFmtId="0" fontId="13" fillId="0" borderId="4" xfId="3" applyFont="1" applyBorder="1" applyAlignment="1">
      <alignment horizontal="centerContinuous"/>
    </xf>
    <xf numFmtId="0" fontId="13" fillId="0" borderId="2" xfId="3" applyFont="1" applyBorder="1" applyAlignment="1">
      <alignment horizontal="centerContinuous"/>
    </xf>
    <xf numFmtId="0" fontId="12" fillId="0" borderId="3" xfId="3" applyFont="1" applyBorder="1" applyAlignment="1">
      <alignment horizontal="centerContinuous"/>
    </xf>
    <xf numFmtId="0" fontId="12" fillId="0" borderId="3" xfId="3" applyFont="1" applyBorder="1" applyAlignment="1">
      <alignment horizontal="centerContinuous" wrapText="1"/>
    </xf>
    <xf numFmtId="0" fontId="13" fillId="0" borderId="0" xfId="3" applyFont="1" applyAlignment="1">
      <alignment horizontal="right"/>
    </xf>
    <xf numFmtId="0" fontId="13" fillId="0" borderId="1" xfId="3" applyFont="1" applyBorder="1" applyAlignment="1"/>
    <xf numFmtId="0" fontId="31" fillId="0" borderId="0" xfId="3" applyFont="1" applyAlignment="1"/>
    <xf numFmtId="0" fontId="34" fillId="0" borderId="0" xfId="3" applyFont="1" applyAlignment="1"/>
    <xf numFmtId="0" fontId="12" fillId="0" borderId="0" xfId="3" applyFont="1" applyAlignment="1">
      <alignment horizontal="right"/>
    </xf>
    <xf numFmtId="0" fontId="35" fillId="0" borderId="0" xfId="3" applyFont="1" applyAlignment="1"/>
    <xf numFmtId="0" fontId="35" fillId="0" borderId="0" xfId="3" applyFont="1" applyAlignment="1">
      <alignment horizontal="right"/>
    </xf>
    <xf numFmtId="0" fontId="13" fillId="4" borderId="0" xfId="3" applyFont="1" applyFill="1" applyAlignment="1"/>
    <xf numFmtId="0" fontId="36" fillId="0" borderId="0" xfId="3" applyFont="1" applyAlignment="1"/>
    <xf numFmtId="0" fontId="34" fillId="0" borderId="0" xfId="2" applyFont="1" applyAlignme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0" borderId="23" xfId="1" applyFont="1" applyBorder="1" applyAlignment="1">
      <alignment horizontal="center" vertical="center" wrapText="1"/>
    </xf>
    <xf numFmtId="180" fontId="26" fillId="0" borderId="27" xfId="1" applyNumberFormat="1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 wrapText="1"/>
    </xf>
    <xf numFmtId="0" fontId="13" fillId="0" borderId="0" xfId="4" applyFont="1">
      <alignment vertical="center"/>
    </xf>
    <xf numFmtId="3" fontId="13" fillId="0" borderId="27" xfId="1" applyNumberFormat="1" applyFont="1" applyBorder="1" applyAlignment="1" applyProtection="1">
      <alignment horizontal="center" vertical="center"/>
      <protection locked="0"/>
    </xf>
    <xf numFmtId="0" fontId="13" fillId="0" borderId="27" xfId="4" quotePrefix="1" applyFont="1" applyBorder="1" applyAlignment="1">
      <alignment horizontal="center" vertical="center" wrapText="1"/>
    </xf>
    <xf numFmtId="0" fontId="13" fillId="0" borderId="0" xfId="1" quotePrefix="1" applyFont="1" applyAlignment="1">
      <alignment horizontal="left"/>
    </xf>
    <xf numFmtId="181" fontId="37" fillId="0" borderId="0" xfId="4" applyNumberFormat="1" applyFont="1" applyAlignment="1">
      <alignment horizontal="center" vertical="center" wrapText="1"/>
    </xf>
    <xf numFmtId="0" fontId="26" fillId="0" borderId="0" xfId="4" applyFont="1" applyAlignment="1">
      <alignment horizontal="center" vertical="center" wrapText="1"/>
    </xf>
    <xf numFmtId="181" fontId="26" fillId="0" borderId="0" xfId="4" applyNumberFormat="1" applyFont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3" fillId="0" borderId="0" xfId="5" applyFont="1" applyAlignment="1"/>
    <xf numFmtId="0" fontId="13" fillId="0" borderId="12" xfId="5" applyFont="1" applyBorder="1" applyAlignment="1">
      <alignment horizontal="center" vertical="center" wrapText="1"/>
    </xf>
    <xf numFmtId="0" fontId="13" fillId="0" borderId="23" xfId="5" applyFont="1" applyBorder="1" applyAlignment="1">
      <alignment horizontal="center" vertical="center" wrapText="1"/>
    </xf>
    <xf numFmtId="180" fontId="26" fillId="0" borderId="27" xfId="5" applyNumberFormat="1" applyFont="1" applyBorder="1" applyAlignment="1">
      <alignment horizontal="center" vertical="center"/>
    </xf>
    <xf numFmtId="3" fontId="13" fillId="0" borderId="27" xfId="5" applyNumberFormat="1" applyFont="1" applyBorder="1" applyAlignment="1" applyProtection="1">
      <alignment horizontal="center" vertical="center"/>
      <protection locked="0"/>
    </xf>
    <xf numFmtId="179" fontId="13" fillId="0" borderId="27" xfId="5" quotePrefix="1" applyNumberFormat="1" applyFont="1" applyBorder="1" applyAlignment="1" applyProtection="1">
      <alignment horizontal="center" vertical="center"/>
      <protection locked="0"/>
    </xf>
    <xf numFmtId="179" fontId="13" fillId="0" borderId="27" xfId="5" applyNumberFormat="1" applyFont="1" applyBorder="1" applyAlignment="1" applyProtection="1">
      <alignment horizontal="center" vertical="center"/>
      <protection locked="0"/>
    </xf>
    <xf numFmtId="179" fontId="13" fillId="0" borderId="30" xfId="5" applyNumberFormat="1" applyFont="1" applyBorder="1" applyAlignment="1" applyProtection="1">
      <alignment horizontal="center" vertical="center"/>
      <protection locked="0"/>
    </xf>
    <xf numFmtId="0" fontId="27" fillId="0" borderId="32" xfId="5" applyFont="1" applyBorder="1" applyAlignment="1" applyProtection="1">
      <alignment horizontal="center" vertical="center" wrapText="1"/>
      <protection locked="0"/>
    </xf>
    <xf numFmtId="0" fontId="13" fillId="0" borderId="27" xfId="5" applyFont="1" applyBorder="1" applyAlignment="1" applyProtection="1">
      <alignment horizontal="left" vertical="center"/>
      <protection locked="0"/>
    </xf>
    <xf numFmtId="0" fontId="13" fillId="0" borderId="27" xfId="5" applyFont="1" applyBorder="1" applyAlignment="1" applyProtection="1">
      <alignment horizontal="center" vertical="center"/>
      <protection locked="0"/>
    </xf>
    <xf numFmtId="0" fontId="13" fillId="0" borderId="27" xfId="5" applyFont="1" applyBorder="1" applyAlignment="1" applyProtection="1">
      <alignment horizontal="center" vertical="center" wrapText="1"/>
      <protection locked="0"/>
    </xf>
    <xf numFmtId="177" fontId="13" fillId="0" borderId="27" xfId="5" quotePrefix="1" applyNumberFormat="1" applyFont="1" applyBorder="1" applyAlignment="1" applyProtection="1">
      <alignment horizontal="center" vertical="center"/>
      <protection locked="0"/>
    </xf>
    <xf numFmtId="177" fontId="13" fillId="0" borderId="27" xfId="5" quotePrefix="1" applyNumberFormat="1" applyFont="1" applyBorder="1" applyAlignment="1" applyProtection="1">
      <alignment horizontal="center" vertical="center" wrapText="1"/>
      <protection locked="0"/>
    </xf>
    <xf numFmtId="177" fontId="13" fillId="0" borderId="28" xfId="5" quotePrefix="1" applyNumberFormat="1" applyFont="1" applyBorder="1" applyAlignment="1" applyProtection="1">
      <alignment horizontal="center" vertical="center" wrapText="1"/>
      <protection locked="0"/>
    </xf>
    <xf numFmtId="178" fontId="26" fillId="0" borderId="33" xfId="5" applyNumberFormat="1" applyFont="1" applyBorder="1" applyAlignment="1" applyProtection="1">
      <alignment horizontal="center" vertical="center" wrapText="1"/>
      <protection locked="0"/>
    </xf>
    <xf numFmtId="177" fontId="26" fillId="0" borderId="34" xfId="5" quotePrefix="1" applyNumberFormat="1" applyFont="1" applyBorder="1" applyAlignment="1" applyProtection="1">
      <alignment horizontal="center" vertical="center" wrapText="1"/>
      <protection locked="0"/>
    </xf>
    <xf numFmtId="0" fontId="13" fillId="0" borderId="29" xfId="5" applyFont="1" applyBorder="1" applyAlignment="1" applyProtection="1">
      <alignment horizontal="center" vertical="center"/>
      <protection locked="0"/>
    </xf>
    <xf numFmtId="0" fontId="13" fillId="0" borderId="3" xfId="5" applyFont="1" applyBorder="1" applyAlignment="1" applyProtection="1">
      <alignment horizontal="center" vertical="center" wrapText="1"/>
      <protection locked="0"/>
    </xf>
    <xf numFmtId="49" fontId="13" fillId="0" borderId="27" xfId="5" quotePrefix="1" applyNumberFormat="1" applyFont="1" applyBorder="1" applyAlignment="1" applyProtection="1">
      <alignment horizontal="left" vertical="center" wrapText="1"/>
      <protection locked="0"/>
    </xf>
    <xf numFmtId="0" fontId="13" fillId="0" borderId="4" xfId="5" applyFont="1" applyBorder="1" applyAlignment="1" applyProtection="1">
      <alignment horizontal="left" vertical="center"/>
      <protection locked="0"/>
    </xf>
    <xf numFmtId="0" fontId="13" fillId="0" borderId="13" xfId="5" applyFont="1" applyBorder="1" applyAlignment="1" applyProtection="1">
      <alignment horizontal="left" vertical="center"/>
      <protection locked="0"/>
    </xf>
    <xf numFmtId="0" fontId="13" fillId="0" borderId="14" xfId="5" applyFont="1" applyBorder="1" applyProtection="1">
      <alignment vertical="center"/>
      <protection locked="0"/>
    </xf>
    <xf numFmtId="178" fontId="26" fillId="0" borderId="29" xfId="5" applyNumberFormat="1" applyFont="1" applyBorder="1" applyAlignment="1" applyProtection="1">
      <alignment horizontal="center" vertical="center" wrapText="1"/>
      <protection locked="0"/>
    </xf>
    <xf numFmtId="177" fontId="26" fillId="0" borderId="28" xfId="5" quotePrefix="1" applyNumberFormat="1" applyFont="1" applyBorder="1" applyAlignment="1" applyProtection="1">
      <alignment horizontal="center" vertical="center" wrapText="1"/>
      <protection locked="0"/>
    </xf>
    <xf numFmtId="0" fontId="25" fillId="0" borderId="8" xfId="5" applyFont="1" applyBorder="1" applyAlignment="1" applyProtection="1">
      <alignment horizontal="left" vertical="center"/>
      <protection locked="0"/>
    </xf>
    <xf numFmtId="0" fontId="45" fillId="0" borderId="6" xfId="5" applyFont="1" applyBorder="1" applyProtection="1">
      <alignment vertical="center"/>
      <protection locked="0"/>
    </xf>
    <xf numFmtId="0" fontId="13" fillId="0" borderId="11" xfId="1" applyFont="1" applyBorder="1" applyAlignment="1" applyProtection="1">
      <alignment vertical="center"/>
      <protection locked="0"/>
    </xf>
    <xf numFmtId="0" fontId="12" fillId="0" borderId="23" xfId="5" applyFont="1" applyBorder="1" applyAlignment="1">
      <alignment horizontal="center" vertical="center" wrapText="1"/>
    </xf>
    <xf numFmtId="180" fontId="47" fillId="0" borderId="27" xfId="5" applyNumberFormat="1" applyFont="1" applyBorder="1" applyAlignment="1">
      <alignment horizontal="center" vertical="center"/>
    </xf>
    <xf numFmtId="179" fontId="13" fillId="4" borderId="27" xfId="5" quotePrefix="1" applyNumberFormat="1" applyFont="1" applyFill="1" applyBorder="1" applyAlignment="1" applyProtection="1">
      <alignment horizontal="center" vertical="center"/>
      <protection locked="0"/>
    </xf>
    <xf numFmtId="179" fontId="13" fillId="4" borderId="27" xfId="5" applyNumberFormat="1" applyFont="1" applyFill="1" applyBorder="1" applyAlignment="1" applyProtection="1">
      <alignment horizontal="center" vertical="center"/>
      <protection locked="0"/>
    </xf>
    <xf numFmtId="179" fontId="13" fillId="4" borderId="30" xfId="5" applyNumberFormat="1" applyFont="1" applyFill="1" applyBorder="1" applyAlignment="1" applyProtection="1">
      <alignment horizontal="center" vertical="center"/>
      <protection locked="0"/>
    </xf>
    <xf numFmtId="0" fontId="27" fillId="0" borderId="3" xfId="4" applyFont="1" applyBorder="1" applyAlignment="1">
      <alignment horizontal="center" vertical="center" wrapText="1"/>
    </xf>
    <xf numFmtId="177" fontId="13" fillId="0" borderId="27" xfId="4" applyNumberFormat="1" applyFont="1" applyBorder="1" applyAlignment="1">
      <alignment horizontal="center" vertical="center" wrapText="1"/>
    </xf>
    <xf numFmtId="181" fontId="13" fillId="0" borderId="4" xfId="4" applyNumberFormat="1" applyFont="1" applyBorder="1" applyAlignment="1">
      <alignment horizontal="center" vertical="center" wrapText="1"/>
    </xf>
    <xf numFmtId="178" fontId="26" fillId="4" borderId="29" xfId="1" applyNumberFormat="1" applyFont="1" applyFill="1" applyBorder="1" applyAlignment="1" applyProtection="1">
      <alignment horizontal="center" vertical="center" wrapText="1"/>
      <protection locked="0"/>
    </xf>
    <xf numFmtId="181" fontId="26" fillId="0" borderId="28" xfId="4" applyNumberFormat="1" applyFont="1" applyBorder="1" applyAlignment="1">
      <alignment horizontal="center" vertical="center" wrapText="1"/>
    </xf>
    <xf numFmtId="0" fontId="13" fillId="0" borderId="3" xfId="4" applyFont="1" applyBorder="1" applyAlignment="1">
      <alignment horizontal="center" vertical="center" wrapText="1"/>
    </xf>
    <xf numFmtId="0" fontId="13" fillId="0" borderId="27" xfId="4" quotePrefix="1" applyFont="1" applyBorder="1" applyAlignment="1">
      <alignment horizontal="left" vertical="center" wrapText="1"/>
    </xf>
    <xf numFmtId="0" fontId="13" fillId="0" borderId="27" xfId="4" applyFont="1" applyBorder="1" applyAlignment="1">
      <alignment vertical="center" wrapText="1"/>
    </xf>
    <xf numFmtId="0" fontId="13" fillId="0" borderId="22" xfId="4" applyFont="1" applyBorder="1" applyAlignment="1">
      <alignment vertical="center" wrapText="1"/>
    </xf>
    <xf numFmtId="0" fontId="13" fillId="0" borderId="12" xfId="4" applyFont="1" applyBorder="1" applyAlignment="1">
      <alignment vertical="center" wrapText="1"/>
    </xf>
    <xf numFmtId="0" fontId="13" fillId="0" borderId="11" xfId="4" applyFont="1" applyBorder="1" applyAlignment="1">
      <alignment vertical="center" wrapText="1"/>
    </xf>
    <xf numFmtId="0" fontId="13" fillId="0" borderId="12" xfId="1" applyFont="1" applyBorder="1" applyAlignment="1" applyProtection="1">
      <alignment vertical="center"/>
      <protection locked="0"/>
    </xf>
    <xf numFmtId="0" fontId="27" fillId="0" borderId="31" xfId="4" applyFont="1" applyBorder="1" applyAlignment="1">
      <alignment horizontal="center" vertical="center" wrapText="1"/>
    </xf>
    <xf numFmtId="0" fontId="13" fillId="0" borderId="13" xfId="4" applyFont="1" applyBorder="1" applyAlignment="1">
      <alignment vertical="center" wrapText="1"/>
    </xf>
    <xf numFmtId="0" fontId="13" fillId="0" borderId="14" xfId="4" applyFont="1" applyBorder="1" applyAlignment="1">
      <alignment vertical="center" wrapText="1"/>
    </xf>
    <xf numFmtId="3" fontId="13" fillId="0" borderId="0" xfId="1" applyNumberFormat="1" applyFont="1" applyAlignment="1" applyProtection="1">
      <alignment horizontal="center" vertical="center"/>
      <protection locked="0"/>
    </xf>
    <xf numFmtId="177" fontId="13" fillId="0" borderId="4" xfId="4" applyNumberFormat="1" applyFont="1" applyBorder="1" applyAlignment="1">
      <alignment horizontal="center" vertical="center" wrapText="1"/>
    </xf>
    <xf numFmtId="178" fontId="26" fillId="0" borderId="29" xfId="1" applyNumberFormat="1" applyFont="1" applyBorder="1" applyAlignment="1" applyProtection="1">
      <alignment horizontal="center" vertical="center" wrapText="1"/>
      <protection locked="0"/>
    </xf>
    <xf numFmtId="0" fontId="13" fillId="0" borderId="27" xfId="4" quotePrefix="1" applyFont="1" applyBorder="1" applyAlignment="1">
      <alignment vertical="center" wrapText="1"/>
    </xf>
    <xf numFmtId="0" fontId="25" fillId="0" borderId="8" xfId="4" applyFont="1" applyBorder="1" applyAlignment="1">
      <alignment vertical="center" wrapText="1"/>
    </xf>
    <xf numFmtId="0" fontId="13" fillId="0" borderId="6" xfId="1" applyFont="1" applyBorder="1" applyAlignment="1" applyProtection="1">
      <alignment vertical="center"/>
      <protection locked="0"/>
    </xf>
    <xf numFmtId="0" fontId="13" fillId="0" borderId="5" xfId="4" applyFont="1" applyBorder="1" applyAlignment="1">
      <alignment vertical="center" wrapText="1"/>
    </xf>
    <xf numFmtId="0" fontId="13" fillId="0" borderId="1" xfId="1" applyFont="1" applyBorder="1" applyAlignment="1">
      <alignment horizontal="center"/>
    </xf>
    <xf numFmtId="0" fontId="13" fillId="0" borderId="13" xfId="1" applyFont="1" applyBorder="1"/>
    <xf numFmtId="0" fontId="13" fillId="0" borderId="13" xfId="1" applyFont="1" applyBorder="1" applyAlignment="1">
      <alignment horizontal="center"/>
    </xf>
    <xf numFmtId="0" fontId="13" fillId="0" borderId="22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0" borderId="11" xfId="1" applyFont="1" applyBorder="1" applyAlignment="1">
      <alignment horizontal="center"/>
    </xf>
    <xf numFmtId="0" fontId="13" fillId="0" borderId="9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3" fillId="0" borderId="2" xfId="1" applyFont="1" applyBorder="1" applyAlignment="1">
      <alignment horizontal="centerContinuous"/>
    </xf>
    <xf numFmtId="0" fontId="12" fillId="0" borderId="3" xfId="1" applyFont="1" applyBorder="1" applyAlignment="1">
      <alignment horizontal="centerContinuous" wrapText="1"/>
    </xf>
    <xf numFmtId="0" fontId="13" fillId="0" borderId="0" xfId="1" applyFont="1" applyAlignment="1">
      <alignment horizontal="right"/>
    </xf>
    <xf numFmtId="0" fontId="13" fillId="0" borderId="1" xfId="1" applyFont="1" applyBorder="1"/>
    <xf numFmtId="0" fontId="31" fillId="0" borderId="0" xfId="1" applyFont="1"/>
    <xf numFmtId="0" fontId="31" fillId="0" borderId="0" xfId="1" quotePrefix="1" applyFont="1" applyAlignment="1">
      <alignment horizontal="left"/>
    </xf>
    <xf numFmtId="0" fontId="35" fillId="0" borderId="0" xfId="1" applyFont="1"/>
    <xf numFmtId="0" fontId="35" fillId="0" borderId="0" xfId="1" applyFont="1" applyAlignment="1">
      <alignment horizontal="right"/>
    </xf>
    <xf numFmtId="0" fontId="36" fillId="0" borderId="0" xfId="1" applyFont="1"/>
    <xf numFmtId="0" fontId="49" fillId="0" borderId="0" xfId="1" applyFont="1"/>
    <xf numFmtId="0" fontId="27" fillId="4" borderId="32" xfId="2" applyFont="1" applyFill="1" applyBorder="1" applyAlignment="1" applyProtection="1">
      <alignment horizontal="center" vertical="center" wrapText="1"/>
      <protection locked="0"/>
    </xf>
    <xf numFmtId="0" fontId="13" fillId="4" borderId="27" xfId="2" applyFont="1" applyFill="1" applyBorder="1" applyAlignment="1" applyProtection="1">
      <alignment horizontal="left" vertical="center" wrapText="1"/>
      <protection locked="0"/>
    </xf>
    <xf numFmtId="0" fontId="13" fillId="0" borderId="12" xfId="1" applyFont="1" applyBorder="1" applyAlignment="1">
      <alignment vertical="center" wrapText="1"/>
    </xf>
    <xf numFmtId="0" fontId="13" fillId="0" borderId="11" xfId="1" applyFont="1" applyBorder="1" applyAlignment="1">
      <alignment vertical="center" wrapText="1"/>
    </xf>
    <xf numFmtId="0" fontId="13" fillId="0" borderId="11" xfId="4" applyFont="1" applyBorder="1" applyProtection="1">
      <alignment vertical="center"/>
      <protection locked="0"/>
    </xf>
    <xf numFmtId="0" fontId="13" fillId="0" borderId="8" xfId="1" applyFont="1" applyBorder="1" applyAlignment="1">
      <alignment vertical="center" wrapText="1"/>
    </xf>
    <xf numFmtId="0" fontId="13" fillId="0" borderId="1" xfId="2" applyFont="1" applyBorder="1" applyAlignment="1" applyProtection="1">
      <protection locked="0"/>
    </xf>
    <xf numFmtId="0" fontId="13" fillId="0" borderId="5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 wrapText="1"/>
    </xf>
    <xf numFmtId="0" fontId="13" fillId="0" borderId="23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23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 wrapText="1"/>
    </xf>
    <xf numFmtId="0" fontId="13" fillId="0" borderId="21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11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13" fillId="0" borderId="19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 wrapText="1"/>
    </xf>
    <xf numFmtId="0" fontId="12" fillId="0" borderId="35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5" borderId="6" xfId="2" applyFont="1" applyFill="1" applyBorder="1" applyAlignment="1">
      <alignment horizontal="center"/>
    </xf>
    <xf numFmtId="0" fontId="13" fillId="5" borderId="7" xfId="2" applyFont="1" applyFill="1" applyBorder="1" applyAlignment="1">
      <alignment horizontal="center"/>
    </xf>
    <xf numFmtId="0" fontId="13" fillId="5" borderId="8" xfId="2" applyFont="1" applyFill="1" applyBorder="1" applyAlignment="1">
      <alignment horizontal="center"/>
    </xf>
    <xf numFmtId="0" fontId="13" fillId="0" borderId="6" xfId="2" applyFont="1" applyBorder="1" applyAlignment="1">
      <alignment horizontal="center" shrinkToFit="1"/>
    </xf>
    <xf numFmtId="0" fontId="13" fillId="0" borderId="7" xfId="2" applyFont="1" applyBorder="1" applyAlignment="1">
      <alignment horizontal="center" shrinkToFit="1"/>
    </xf>
    <xf numFmtId="0" fontId="13" fillId="0" borderId="8" xfId="2" applyFont="1" applyBorder="1" applyAlignment="1">
      <alignment horizontal="center" shrinkToFit="1"/>
    </xf>
    <xf numFmtId="0" fontId="13" fillId="0" borderId="14" xfId="2" applyFont="1" applyBorder="1" applyAlignment="1">
      <alignment horizontal="center" shrinkToFit="1"/>
    </xf>
    <xf numFmtId="0" fontId="13" fillId="0" borderId="1" xfId="2" applyFont="1" applyBorder="1" applyAlignment="1">
      <alignment horizontal="center" shrinkToFit="1"/>
    </xf>
    <xf numFmtId="0" fontId="13" fillId="0" borderId="13" xfId="2" applyFont="1" applyBorder="1" applyAlignment="1">
      <alignment horizontal="center" shrinkToFit="1"/>
    </xf>
    <xf numFmtId="0" fontId="13" fillId="0" borderId="9" xfId="2" applyFont="1" applyBorder="1" applyAlignment="1">
      <alignment horizontal="center"/>
    </xf>
    <xf numFmtId="0" fontId="13" fillId="0" borderId="18" xfId="2" applyFont="1" applyBorder="1" applyAlignment="1">
      <alignment horizontal="center"/>
    </xf>
    <xf numFmtId="0" fontId="13" fillId="0" borderId="1" xfId="2" applyFont="1" applyBorder="1" applyAlignment="1">
      <alignment horizontal="left"/>
    </xf>
    <xf numFmtId="0" fontId="12" fillId="0" borderId="1" xfId="1" applyFont="1" applyBorder="1" applyProtection="1">
      <protection locked="0"/>
    </xf>
    <xf numFmtId="0" fontId="13" fillId="0" borderId="2" xfId="2" applyFont="1" applyBorder="1" applyAlignment="1">
      <alignment horizontal="right"/>
    </xf>
    <xf numFmtId="0" fontId="13" fillId="0" borderId="6" xfId="2" applyFont="1" applyBorder="1" applyAlignment="1">
      <alignment horizontal="center" vertical="center"/>
    </xf>
    <xf numFmtId="0" fontId="29" fillId="0" borderId="7" xfId="2" applyFont="1" applyBorder="1" applyAlignment="1"/>
    <xf numFmtId="0" fontId="29" fillId="0" borderId="12" xfId="2" applyFont="1" applyBorder="1" applyAlignment="1"/>
    <xf numFmtId="0" fontId="29" fillId="0" borderId="0" xfId="2" applyFont="1" applyAlignment="1"/>
    <xf numFmtId="0" fontId="29" fillId="0" borderId="14" xfId="2" applyFont="1" applyBorder="1" applyAlignment="1"/>
    <xf numFmtId="0" fontId="29" fillId="0" borderId="1" xfId="2" applyFont="1" applyBorder="1" applyAlignment="1"/>
    <xf numFmtId="0" fontId="13" fillId="0" borderId="7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3" fillId="0" borderId="8" xfId="2" applyFont="1" applyBorder="1" applyAlignment="1">
      <alignment horizontal="center"/>
    </xf>
    <xf numFmtId="0" fontId="13" fillId="0" borderId="13" xfId="2" applyFont="1" applyBorder="1" applyAlignment="1">
      <alignment horizontal="center"/>
    </xf>
    <xf numFmtId="0" fontId="13" fillId="0" borderId="8" xfId="2" applyFont="1" applyBorder="1" applyAlignment="1">
      <alignment horizontal="center" vertical="center"/>
    </xf>
    <xf numFmtId="0" fontId="13" fillId="0" borderId="1" xfId="2" applyFont="1" applyBorder="1" applyAlignment="1" applyProtection="1">
      <protection locked="0"/>
    </xf>
    <xf numFmtId="0" fontId="13" fillId="0" borderId="5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shrinkToFit="1"/>
    </xf>
    <xf numFmtId="0" fontId="13" fillId="0" borderId="7" xfId="1" applyFont="1" applyBorder="1" applyAlignment="1">
      <alignment horizontal="center" shrinkToFit="1"/>
    </xf>
    <xf numFmtId="0" fontId="13" fillId="0" borderId="8" xfId="1" applyFont="1" applyBorder="1" applyAlignment="1">
      <alignment horizontal="center" shrinkToFit="1"/>
    </xf>
    <xf numFmtId="0" fontId="13" fillId="6" borderId="10" xfId="1" applyFont="1" applyFill="1" applyBorder="1" applyAlignment="1">
      <alignment horizontal="center" vertical="center" wrapText="1"/>
    </xf>
    <xf numFmtId="0" fontId="13" fillId="6" borderId="19" xfId="1" applyFont="1" applyFill="1" applyBorder="1" applyAlignment="1">
      <alignment horizontal="center" vertical="center"/>
    </xf>
    <xf numFmtId="0" fontId="13" fillId="6" borderId="26" xfId="1" applyFont="1" applyFill="1" applyBorder="1" applyAlignment="1">
      <alignment horizontal="center" vertical="center"/>
    </xf>
    <xf numFmtId="0" fontId="13" fillId="6" borderId="5" xfId="1" applyFont="1" applyFill="1" applyBorder="1" applyAlignment="1">
      <alignment horizontal="center" vertical="center" wrapText="1"/>
    </xf>
    <xf numFmtId="0" fontId="13" fillId="6" borderId="11" xfId="1" applyFont="1" applyFill="1" applyBorder="1" applyAlignment="1">
      <alignment horizontal="center" vertical="center"/>
    </xf>
    <xf numFmtId="0" fontId="13" fillId="6" borderId="23" xfId="1" applyFont="1" applyFill="1" applyBorder="1" applyAlignment="1">
      <alignment horizontal="center" vertical="center"/>
    </xf>
    <xf numFmtId="0" fontId="13" fillId="6" borderId="3" xfId="1" applyFont="1" applyFill="1" applyBorder="1" applyAlignment="1">
      <alignment horizontal="center" vertical="center" wrapText="1"/>
    </xf>
    <xf numFmtId="0" fontId="13" fillId="6" borderId="4" xfId="1" applyFont="1" applyFill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13" fillId="2" borderId="8" xfId="1" applyFont="1" applyFill="1" applyBorder="1" applyAlignment="1">
      <alignment horizontal="center"/>
    </xf>
    <xf numFmtId="0" fontId="13" fillId="0" borderId="15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6" borderId="16" xfId="1" applyFont="1" applyFill="1" applyBorder="1" applyAlignment="1">
      <alignment horizontal="center" vertical="center" wrapText="1"/>
    </xf>
    <xf numFmtId="0" fontId="13" fillId="6" borderId="21" xfId="1" applyFont="1" applyFill="1" applyBorder="1" applyAlignment="1">
      <alignment horizontal="center" vertical="center" wrapText="1"/>
    </xf>
    <xf numFmtId="0" fontId="13" fillId="6" borderId="25" xfId="1" applyFont="1" applyFill="1" applyBorder="1" applyAlignment="1">
      <alignment horizontal="center" vertical="center" wrapText="1"/>
    </xf>
    <xf numFmtId="0" fontId="13" fillId="6" borderId="17" xfId="1" applyFont="1" applyFill="1" applyBorder="1" applyAlignment="1">
      <alignment horizontal="center" vertical="center" wrapText="1"/>
    </xf>
    <xf numFmtId="0" fontId="13" fillId="6" borderId="20" xfId="1" applyFont="1" applyFill="1" applyBorder="1" applyAlignment="1">
      <alignment horizontal="center" vertical="center"/>
    </xf>
    <xf numFmtId="0" fontId="13" fillId="6" borderId="24" xfId="1" applyFont="1" applyFill="1" applyBorder="1" applyAlignment="1">
      <alignment horizontal="center" vertical="center"/>
    </xf>
    <xf numFmtId="0" fontId="13" fillId="6" borderId="8" xfId="1" applyFont="1" applyFill="1" applyBorder="1" applyAlignment="1">
      <alignment horizontal="center" vertical="center" wrapText="1"/>
    </xf>
    <xf numFmtId="0" fontId="13" fillId="6" borderId="22" xfId="1" applyFont="1" applyFill="1" applyBorder="1" applyAlignment="1">
      <alignment horizontal="center" vertical="center"/>
    </xf>
    <xf numFmtId="0" fontId="13" fillId="6" borderId="13" xfId="1" applyFont="1" applyFill="1" applyBorder="1" applyAlignment="1">
      <alignment horizontal="center" vertical="center"/>
    </xf>
    <xf numFmtId="0" fontId="13" fillId="0" borderId="14" xfId="1" applyFont="1" applyBorder="1" applyAlignment="1">
      <alignment horizontal="center" shrinkToFit="1"/>
    </xf>
    <xf numFmtId="0" fontId="13" fillId="0" borderId="1" xfId="1" applyFont="1" applyBorder="1" applyAlignment="1">
      <alignment horizontal="center" shrinkToFit="1"/>
    </xf>
    <xf numFmtId="0" fontId="13" fillId="0" borderId="13" xfId="1" applyFont="1" applyBorder="1" applyAlignment="1">
      <alignment horizontal="center" shrinkToFit="1"/>
    </xf>
    <xf numFmtId="0" fontId="13" fillId="6" borderId="11" xfId="1" applyFont="1" applyFill="1" applyBorder="1" applyAlignment="1">
      <alignment horizontal="center" vertical="center" wrapText="1"/>
    </xf>
    <xf numFmtId="0" fontId="13" fillId="6" borderId="23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left"/>
    </xf>
    <xf numFmtId="0" fontId="13" fillId="0" borderId="1" xfId="1" applyFont="1" applyBorder="1" applyProtection="1">
      <protection locked="0"/>
    </xf>
    <xf numFmtId="0" fontId="13" fillId="0" borderId="2" xfId="1" applyFont="1" applyBorder="1" applyAlignment="1">
      <alignment horizontal="right"/>
    </xf>
    <xf numFmtId="0" fontId="13" fillId="0" borderId="6" xfId="1" applyFont="1" applyBorder="1" applyAlignment="1">
      <alignment horizontal="center" vertical="center"/>
    </xf>
    <xf numFmtId="0" fontId="29" fillId="0" borderId="7" xfId="1" applyFont="1" applyBorder="1"/>
    <xf numFmtId="0" fontId="29" fillId="0" borderId="12" xfId="1" applyFont="1" applyBorder="1"/>
    <xf numFmtId="0" fontId="29" fillId="0" borderId="0" xfId="1" applyFont="1"/>
    <xf numFmtId="0" fontId="29" fillId="0" borderId="14" xfId="1" applyFont="1" applyBorder="1"/>
    <xf numFmtId="0" fontId="29" fillId="0" borderId="1" xfId="1" applyFont="1" applyBorder="1"/>
    <xf numFmtId="0" fontId="13" fillId="0" borderId="7" xfId="1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8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2" fillId="0" borderId="1" xfId="2" applyFont="1" applyBorder="1" applyAlignment="1" applyProtection="1">
      <protection locked="0"/>
    </xf>
    <xf numFmtId="0" fontId="13" fillId="0" borderId="5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 wrapText="1"/>
    </xf>
    <xf numFmtId="0" fontId="13" fillId="0" borderId="23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center" wrapText="1"/>
    </xf>
    <xf numFmtId="0" fontId="13" fillId="0" borderId="20" xfId="3" applyFont="1" applyBorder="1" applyAlignment="1">
      <alignment horizontal="center" vertical="center"/>
    </xf>
    <xf numFmtId="0" fontId="13" fillId="0" borderId="24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/>
    </xf>
    <xf numFmtId="0" fontId="13" fillId="0" borderId="21" xfId="3" applyFont="1" applyBorder="1" applyAlignment="1">
      <alignment horizontal="center" vertical="center" wrapText="1"/>
    </xf>
    <xf numFmtId="0" fontId="13" fillId="0" borderId="25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23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0" fontId="12" fillId="0" borderId="9" xfId="3" applyFont="1" applyBorder="1" applyAlignment="1">
      <alignment horizontal="center" vertical="center" wrapText="1"/>
    </xf>
    <xf numFmtId="0" fontId="12" fillId="0" borderId="35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16" fillId="0" borderId="11" xfId="3" applyFont="1" applyBorder="1" applyAlignment="1">
      <alignment horizontal="center" vertical="center" wrapText="1"/>
    </xf>
    <xf numFmtId="0" fontId="16" fillId="0" borderId="23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 wrapText="1"/>
    </xf>
    <xf numFmtId="0" fontId="13" fillId="0" borderId="22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center" vertical="center" wrapText="1"/>
    </xf>
    <xf numFmtId="0" fontId="12" fillId="0" borderId="10" xfId="3" applyFont="1" applyBorder="1" applyAlignment="1">
      <alignment horizontal="center" vertical="center" wrapText="1"/>
    </xf>
    <xf numFmtId="0" fontId="13" fillId="0" borderId="19" xfId="3" applyFont="1" applyBorder="1" applyAlignment="1">
      <alignment horizontal="center" vertical="center"/>
    </xf>
    <xf numFmtId="0" fontId="13" fillId="0" borderId="26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13" fillId="5" borderId="6" xfId="3" applyFont="1" applyFill="1" applyBorder="1" applyAlignment="1">
      <alignment horizontal="center"/>
    </xf>
    <xf numFmtId="0" fontId="13" fillId="5" borderId="7" xfId="3" applyFont="1" applyFill="1" applyBorder="1" applyAlignment="1">
      <alignment horizontal="center"/>
    </xf>
    <xf numFmtId="0" fontId="13" fillId="5" borderId="8" xfId="3" applyFont="1" applyFill="1" applyBorder="1" applyAlignment="1">
      <alignment horizontal="center"/>
    </xf>
    <xf numFmtId="0" fontId="13" fillId="0" borderId="6" xfId="3" applyFont="1" applyBorder="1" applyAlignment="1">
      <alignment horizontal="center" shrinkToFit="1"/>
    </xf>
    <xf numFmtId="0" fontId="13" fillId="0" borderId="7" xfId="3" applyFont="1" applyBorder="1" applyAlignment="1">
      <alignment horizontal="center" shrinkToFit="1"/>
    </xf>
    <xf numFmtId="0" fontId="13" fillId="0" borderId="8" xfId="3" applyFont="1" applyBorder="1" applyAlignment="1">
      <alignment horizontal="center" shrinkToFit="1"/>
    </xf>
    <xf numFmtId="0" fontId="13" fillId="0" borderId="14" xfId="3" applyFont="1" applyBorder="1" applyAlignment="1">
      <alignment horizontal="center" shrinkToFit="1"/>
    </xf>
    <xf numFmtId="0" fontId="13" fillId="0" borderId="1" xfId="3" applyFont="1" applyBorder="1" applyAlignment="1">
      <alignment horizontal="center" shrinkToFit="1"/>
    </xf>
    <xf numFmtId="0" fontId="13" fillId="0" borderId="13" xfId="3" applyFont="1" applyBorder="1" applyAlignment="1">
      <alignment horizontal="center" shrinkToFit="1"/>
    </xf>
    <xf numFmtId="0" fontId="13" fillId="0" borderId="9" xfId="3" applyFont="1" applyBorder="1" applyAlignment="1">
      <alignment horizontal="center"/>
    </xf>
    <xf numFmtId="0" fontId="13" fillId="0" borderId="18" xfId="3" applyFont="1" applyBorder="1" applyAlignment="1">
      <alignment horizontal="center"/>
    </xf>
    <xf numFmtId="0" fontId="13" fillId="0" borderId="1" xfId="3" applyFont="1" applyBorder="1" applyAlignment="1">
      <alignment horizontal="left"/>
    </xf>
    <xf numFmtId="0" fontId="12" fillId="0" borderId="1" xfId="3" applyFont="1" applyBorder="1" applyAlignment="1" applyProtection="1">
      <protection locked="0"/>
    </xf>
    <xf numFmtId="0" fontId="13" fillId="0" borderId="1" xfId="3" applyFont="1" applyBorder="1" applyAlignment="1" applyProtection="1">
      <protection locked="0"/>
    </xf>
    <xf numFmtId="0" fontId="13" fillId="0" borderId="2" xfId="3" applyFont="1" applyBorder="1" applyAlignment="1">
      <alignment horizontal="right"/>
    </xf>
    <xf numFmtId="0" fontId="13" fillId="0" borderId="6" xfId="3" applyFont="1" applyBorder="1" applyAlignment="1">
      <alignment horizontal="center" vertical="center"/>
    </xf>
    <xf numFmtId="0" fontId="29" fillId="0" borderId="7" xfId="3" applyFont="1" applyBorder="1" applyAlignment="1"/>
    <xf numFmtId="0" fontId="29" fillId="0" borderId="12" xfId="3" applyFont="1" applyBorder="1" applyAlignment="1"/>
    <xf numFmtId="0" fontId="29" fillId="0" borderId="0" xfId="3" applyFont="1" applyAlignment="1"/>
    <xf numFmtId="0" fontId="29" fillId="0" borderId="14" xfId="3" applyFont="1" applyBorder="1" applyAlignment="1"/>
    <xf numFmtId="0" fontId="29" fillId="0" borderId="1" xfId="3" applyFont="1" applyBorder="1" applyAlignment="1"/>
    <xf numFmtId="0" fontId="13" fillId="0" borderId="7" xfId="3" applyFont="1" applyBorder="1" applyAlignment="1">
      <alignment horizontal="center"/>
    </xf>
    <xf numFmtId="0" fontId="13" fillId="0" borderId="1" xfId="3" applyFont="1" applyBorder="1" applyAlignment="1">
      <alignment horizontal="center"/>
    </xf>
    <xf numFmtId="0" fontId="13" fillId="0" borderId="8" xfId="3" applyFont="1" applyBorder="1" applyAlignment="1">
      <alignment horizontal="center"/>
    </xf>
    <xf numFmtId="0" fontId="13" fillId="0" borderId="13" xfId="3" applyFont="1" applyBorder="1" applyAlignment="1">
      <alignment horizontal="center"/>
    </xf>
    <xf numFmtId="0" fontId="13" fillId="0" borderId="8" xfId="3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4" fillId="0" borderId="7" xfId="0" applyFont="1" applyBorder="1"/>
    <xf numFmtId="0" fontId="14" fillId="0" borderId="12" xfId="0" applyFont="1" applyBorder="1"/>
    <xf numFmtId="0" fontId="14" fillId="0" borderId="0" xfId="0" applyFont="1"/>
    <xf numFmtId="0" fontId="14" fillId="0" borderId="14" xfId="0" applyFont="1" applyBorder="1"/>
    <xf numFmtId="0" fontId="14" fillId="0" borderId="1" xfId="0" applyFont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right"/>
    </xf>
    <xf numFmtId="0" fontId="8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3" xfId="0" applyFont="1" applyBorder="1" applyAlignment="1">
      <alignment horizontal="center" shrinkToFit="1"/>
    </xf>
    <xf numFmtId="0" fontId="8" fillId="0" borderId="1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6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8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6">
    <cellStyle name="標準" xfId="0" builtinId="0"/>
    <cellStyle name="標準 2" xfId="5" xr:uid="{C9AA2323-3CDF-4D03-A16F-F7459A9AC713}"/>
    <cellStyle name="標準 2 2" xfId="4" xr:uid="{D15A8F2A-A610-4D33-9C1F-DEEE3AF9001D}"/>
    <cellStyle name="標準 2 3" xfId="1" xr:uid="{6D4D6EA4-2F5D-4D00-8D5E-1424CA69700F}"/>
    <cellStyle name="標準 3" xfId="2" xr:uid="{F591ED45-1A8B-4D62-8C6E-42334492833C}"/>
    <cellStyle name="標準 99" xfId="3" xr:uid="{A4B4909C-88AE-486F-A03D-E50A5874BADE}"/>
  </cellStyles>
  <dxfs count="4"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2.xml" Type="http://schemas.openxmlformats.org/officeDocument/2006/relationships/externalLink"/><Relationship Id="rId11" Target="externalLinks/externalLink3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externalLinks/externalLink1.xml" Type="http://schemas.openxmlformats.org/officeDocument/2006/relationships/externalLink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558800</xdr:colOff>
      <xdr:row>50</xdr:row>
      <xdr:rowOff>6350</xdr:rowOff>
    </xdr:from>
    <xdr:ext cx="4009693" cy="2429249"/>
    <xdr:pic>
      <xdr:nvPicPr>
        <xdr:cNvPr id="2" name="図 3">
          <a:extLst>
            <a:ext uri="{FF2B5EF4-FFF2-40B4-BE49-F238E27FC236}">
              <a16:creationId xmlns:a16="http://schemas.microsoft.com/office/drawing/2014/main" id="{4B7EAFCE-1CCF-4A83-8463-371A9469B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8105775"/>
          <a:ext cx="4009693" cy="2429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1568450</xdr:colOff>
      <xdr:row>49</xdr:row>
      <xdr:rowOff>120650</xdr:rowOff>
    </xdr:from>
    <xdr:ext cx="3906293" cy="2840504"/>
    <xdr:pic>
      <xdr:nvPicPr>
        <xdr:cNvPr id="3" name="図 4">
          <a:extLst>
            <a:ext uri="{FF2B5EF4-FFF2-40B4-BE49-F238E27FC236}">
              <a16:creationId xmlns:a16="http://schemas.microsoft.com/office/drawing/2014/main" id="{E92CCDC8-25B5-430B-BDA0-7E5799F8D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8058150"/>
          <a:ext cx="3906293" cy="2840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70716-B7AA-4F10-A171-6F6F2F14094A}">
  <sheetPr>
    <tabColor rgb="FFFFFF00"/>
  </sheetPr>
  <dimension ref="A1:AH50"/>
  <sheetViews>
    <sheetView view="pageBreakPreview" topLeftCell="A13" zoomScale="85" zoomScaleNormal="100" zoomScaleSheetLayoutView="85" workbookViewId="0">
      <selection activeCell="H25" sqref="H25"/>
    </sheetView>
  </sheetViews>
  <sheetFormatPr defaultColWidth="9" defaultRowHeight="10"/>
  <cols>
    <col min="1" max="1" width="15.90625" style="108" customWidth="1"/>
    <col min="2" max="2" width="3.90625" style="106" bestFit="1" customWidth="1"/>
    <col min="3" max="3" width="38.1796875" style="106" customWidth="1"/>
    <col min="4" max="4" width="13.90625" style="106" bestFit="1" customWidth="1"/>
    <col min="5" max="5" width="16.90625" style="107" customWidth="1"/>
    <col min="6" max="6" width="13.08984375" style="106" bestFit="1" customWidth="1"/>
    <col min="7" max="7" width="7.36328125" style="106" customWidth="1"/>
    <col min="8" max="8" width="12.08984375" style="106" bestFit="1" customWidth="1"/>
    <col min="9" max="9" width="10.6328125" style="106" customWidth="1"/>
    <col min="10" max="10" width="7" style="106" bestFit="1" customWidth="1"/>
    <col min="11" max="11" width="6.36328125" style="106" bestFit="1" customWidth="1"/>
    <col min="12" max="12" width="8.81640625" style="106" bestFit="1" customWidth="1"/>
    <col min="13" max="13" width="8.453125" style="106" bestFit="1" customWidth="1"/>
    <col min="14" max="14" width="8.6328125" style="106" bestFit="1" customWidth="1"/>
    <col min="15" max="15" width="8.6328125" style="106" customWidth="1"/>
    <col min="16" max="16" width="14.36328125" style="106" bestFit="1" customWidth="1"/>
    <col min="17" max="17" width="10" style="106" bestFit="1" customWidth="1"/>
    <col min="18" max="18" width="6" style="106" customWidth="1"/>
    <col min="19" max="19" width="25.1796875" style="106" bestFit="1" customWidth="1"/>
    <col min="20" max="20" width="11" style="106" bestFit="1" customWidth="1"/>
    <col min="21" max="22" width="8.1796875" style="106" bestFit="1" customWidth="1"/>
    <col min="23" max="24" width="9" style="106"/>
    <col min="25" max="25" width="9" style="106" customWidth="1"/>
    <col min="26" max="27" width="10.6328125" style="106" customWidth="1"/>
    <col min="28" max="33" width="9" style="106" hidden="1" customWidth="1"/>
    <col min="34" max="34" width="9" style="106" customWidth="1"/>
    <col min="35" max="16384" width="9" style="106"/>
  </cols>
  <sheetData>
    <row r="1" spans="1:34" ht="15.5">
      <c r="A1" s="153"/>
      <c r="B1" s="153"/>
      <c r="E1" s="152"/>
      <c r="R1" s="151"/>
    </row>
    <row r="2" spans="1:34" ht="15.5">
      <c r="A2" s="106"/>
      <c r="E2" s="106"/>
      <c r="F2" s="150"/>
      <c r="J2" s="370" t="s">
        <v>247</v>
      </c>
      <c r="K2" s="370"/>
      <c r="L2" s="370"/>
      <c r="M2" s="370"/>
      <c r="N2" s="370"/>
      <c r="O2" s="370"/>
      <c r="P2" s="370"/>
      <c r="Q2" s="147"/>
      <c r="R2" s="384" t="s">
        <v>246</v>
      </c>
      <c r="S2" s="384"/>
      <c r="T2" s="384"/>
      <c r="U2" s="384"/>
      <c r="V2" s="384"/>
    </row>
    <row r="3" spans="1:34" ht="15.75" customHeight="1">
      <c r="A3" s="148" t="s">
        <v>166</v>
      </c>
      <c r="B3" s="148"/>
      <c r="E3" s="106"/>
      <c r="J3" s="147"/>
      <c r="R3" s="146"/>
      <c r="S3" s="372" t="s">
        <v>165</v>
      </c>
      <c r="T3" s="372"/>
      <c r="U3" s="372"/>
      <c r="V3" s="372"/>
      <c r="W3" s="372"/>
      <c r="X3" s="372"/>
      <c r="Z3" s="177" t="s">
        <v>245</v>
      </c>
      <c r="AA3" s="10"/>
      <c r="AB3" s="176" t="s">
        <v>244</v>
      </c>
      <c r="AC3" s="143"/>
      <c r="AD3" s="143"/>
      <c r="AE3" s="175" t="s">
        <v>243</v>
      </c>
      <c r="AF3" s="143"/>
      <c r="AG3" s="142"/>
    </row>
    <row r="4" spans="1:34" ht="14.25" customHeight="1" thickBot="1">
      <c r="A4" s="349" t="s">
        <v>162</v>
      </c>
      <c r="B4" s="373" t="s">
        <v>161</v>
      </c>
      <c r="C4" s="374"/>
      <c r="D4" s="379"/>
      <c r="E4" s="381"/>
      <c r="F4" s="373" t="s">
        <v>160</v>
      </c>
      <c r="G4" s="383"/>
      <c r="H4" s="325" t="s">
        <v>242</v>
      </c>
      <c r="I4" s="325" t="s">
        <v>158</v>
      </c>
      <c r="J4" s="356" t="s">
        <v>157</v>
      </c>
      <c r="K4" s="359" t="s">
        <v>241</v>
      </c>
      <c r="L4" s="360"/>
      <c r="M4" s="360"/>
      <c r="N4" s="360"/>
      <c r="O4" s="361"/>
      <c r="P4" s="325" t="s">
        <v>240</v>
      </c>
      <c r="Q4" s="362" t="s">
        <v>154</v>
      </c>
      <c r="R4" s="363"/>
      <c r="S4" s="364"/>
      <c r="T4" s="368" t="s">
        <v>153</v>
      </c>
      <c r="U4" s="508" t="s">
        <v>239</v>
      </c>
      <c r="V4" s="325" t="s">
        <v>238</v>
      </c>
      <c r="W4" s="506" t="s">
        <v>237</v>
      </c>
      <c r="X4" s="507"/>
      <c r="Z4" s="326" t="s">
        <v>236</v>
      </c>
      <c r="AA4" s="326" t="s">
        <v>235</v>
      </c>
      <c r="AB4" s="325" t="s">
        <v>145</v>
      </c>
      <c r="AC4" s="325" t="s">
        <v>232</v>
      </c>
      <c r="AD4" s="325" t="s">
        <v>231</v>
      </c>
      <c r="AE4" s="325" t="s">
        <v>145</v>
      </c>
      <c r="AF4" s="325" t="s">
        <v>232</v>
      </c>
      <c r="AG4" s="325" t="s">
        <v>234</v>
      </c>
      <c r="AH4" s="141"/>
    </row>
    <row r="5" spans="1:34" ht="11.25" customHeight="1">
      <c r="A5" s="338"/>
      <c r="B5" s="375"/>
      <c r="C5" s="376"/>
      <c r="D5" s="380"/>
      <c r="E5" s="382"/>
      <c r="F5" s="358"/>
      <c r="G5" s="347"/>
      <c r="H5" s="338"/>
      <c r="I5" s="326"/>
      <c r="J5" s="357"/>
      <c r="K5" s="331" t="s">
        <v>149</v>
      </c>
      <c r="L5" s="334" t="s">
        <v>233</v>
      </c>
      <c r="M5" s="337" t="s">
        <v>147</v>
      </c>
      <c r="N5" s="345" t="s">
        <v>146</v>
      </c>
      <c r="O5" s="345" t="s">
        <v>145</v>
      </c>
      <c r="P5" s="338"/>
      <c r="Q5" s="365"/>
      <c r="R5" s="366"/>
      <c r="S5" s="367"/>
      <c r="T5" s="369"/>
      <c r="U5" s="343"/>
      <c r="V5" s="338"/>
      <c r="W5" s="325" t="s">
        <v>232</v>
      </c>
      <c r="X5" s="325" t="s">
        <v>231</v>
      </c>
      <c r="Z5" s="326"/>
      <c r="AA5" s="326"/>
      <c r="AB5" s="326"/>
      <c r="AC5" s="326"/>
      <c r="AD5" s="326"/>
      <c r="AE5" s="326"/>
      <c r="AF5" s="326"/>
      <c r="AG5" s="326"/>
      <c r="AH5" s="509"/>
    </row>
    <row r="6" spans="1:34">
      <c r="A6" s="338"/>
      <c r="B6" s="375"/>
      <c r="C6" s="376"/>
      <c r="D6" s="349" t="s">
        <v>144</v>
      </c>
      <c r="E6" s="349" t="s">
        <v>230</v>
      </c>
      <c r="F6" s="349" t="s">
        <v>144</v>
      </c>
      <c r="G6" s="325" t="s">
        <v>229</v>
      </c>
      <c r="H6" s="338"/>
      <c r="I6" s="326"/>
      <c r="J6" s="357"/>
      <c r="K6" s="332"/>
      <c r="L6" s="335"/>
      <c r="M6" s="332"/>
      <c r="N6" s="346"/>
      <c r="O6" s="346"/>
      <c r="P6" s="338"/>
      <c r="Q6" s="325" t="s">
        <v>228</v>
      </c>
      <c r="R6" s="325" t="s">
        <v>227</v>
      </c>
      <c r="S6" s="349" t="s">
        <v>140</v>
      </c>
      <c r="T6" s="510" t="s">
        <v>226</v>
      </c>
      <c r="U6" s="343"/>
      <c r="V6" s="338"/>
      <c r="W6" s="326"/>
      <c r="X6" s="326"/>
      <c r="Z6" s="326"/>
      <c r="AA6" s="326"/>
      <c r="AB6" s="326"/>
      <c r="AC6" s="326"/>
      <c r="AD6" s="326"/>
      <c r="AE6" s="326"/>
      <c r="AF6" s="326"/>
      <c r="AG6" s="326"/>
      <c r="AH6" s="509"/>
    </row>
    <row r="7" spans="1:34">
      <c r="A7" s="338"/>
      <c r="B7" s="375"/>
      <c r="C7" s="376"/>
      <c r="D7" s="338"/>
      <c r="E7" s="338"/>
      <c r="F7" s="338"/>
      <c r="G7" s="338"/>
      <c r="H7" s="338"/>
      <c r="I7" s="326"/>
      <c r="J7" s="357"/>
      <c r="K7" s="332"/>
      <c r="L7" s="335"/>
      <c r="M7" s="332"/>
      <c r="N7" s="346"/>
      <c r="O7" s="346"/>
      <c r="P7" s="338"/>
      <c r="Q7" s="338"/>
      <c r="R7" s="338"/>
      <c r="S7" s="338"/>
      <c r="T7" s="511"/>
      <c r="U7" s="343"/>
      <c r="V7" s="338"/>
      <c r="W7" s="326"/>
      <c r="X7" s="326"/>
      <c r="Z7" s="326"/>
      <c r="AA7" s="326"/>
      <c r="AB7" s="326"/>
      <c r="AC7" s="326"/>
      <c r="AD7" s="326"/>
      <c r="AE7" s="326"/>
      <c r="AF7" s="326"/>
      <c r="AG7" s="326"/>
      <c r="AH7" s="509"/>
    </row>
    <row r="8" spans="1:34">
      <c r="A8" s="338"/>
      <c r="B8" s="375"/>
      <c r="C8" s="376"/>
      <c r="D8" s="339"/>
      <c r="E8" s="339"/>
      <c r="F8" s="339"/>
      <c r="G8" s="339"/>
      <c r="H8" s="339"/>
      <c r="I8" s="327"/>
      <c r="J8" s="358"/>
      <c r="K8" s="333"/>
      <c r="L8" s="336"/>
      <c r="M8" s="333"/>
      <c r="N8" s="347"/>
      <c r="O8" s="347"/>
      <c r="P8" s="339"/>
      <c r="Q8" s="339"/>
      <c r="R8" s="339"/>
      <c r="S8" s="339"/>
      <c r="T8" s="512"/>
      <c r="U8" s="344"/>
      <c r="V8" s="339"/>
      <c r="W8" s="327"/>
      <c r="X8" s="327"/>
      <c r="Z8" s="327"/>
      <c r="AA8" s="327"/>
      <c r="AB8" s="327"/>
      <c r="AC8" s="327"/>
      <c r="AD8" s="327"/>
      <c r="AE8" s="327"/>
      <c r="AF8" s="327"/>
      <c r="AG8" s="327"/>
      <c r="AH8" s="509"/>
    </row>
    <row r="9" spans="1:34" ht="24" customHeight="1">
      <c r="A9" s="136" t="s">
        <v>225</v>
      </c>
      <c r="B9" s="136"/>
      <c r="C9" s="135" t="s">
        <v>224</v>
      </c>
      <c r="D9" s="168" t="s">
        <v>222</v>
      </c>
      <c r="E9" s="129" t="s">
        <v>135</v>
      </c>
      <c r="F9" s="127" t="s">
        <v>113</v>
      </c>
      <c r="G9" s="128">
        <v>0.65700000000000003</v>
      </c>
      <c r="H9" s="127" t="s">
        <v>68</v>
      </c>
      <c r="I9" s="127" t="str">
        <f t="shared" ref="I9:I41" si="0">IF(Z9="","",(IF(AA9-Z9&gt;0,CONCATENATE(TEXT(Z9,"#,##0"),"~",TEXT(AA9,"#,##0")),TEXT(Z9,"#,##0"))))</f>
        <v>700~710</v>
      </c>
      <c r="J9" s="174">
        <v>4</v>
      </c>
      <c r="K9" s="170">
        <v>27.7</v>
      </c>
      <c r="L9" s="169">
        <f t="shared" ref="L9:L41" si="1">IF(K9&gt;0,1/K9*34.6*67.1,"")</f>
        <v>83.814440433212994</v>
      </c>
      <c r="M9" s="163">
        <f t="shared" ref="M9:M41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21.8</v>
      </c>
      <c r="N9" s="162">
        <f t="shared" ref="N9:N41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24.6</v>
      </c>
      <c r="O9" s="161" t="str">
        <f t="shared" ref="O9:O41" si="4">IF(Z9="","",IF(AE9="",TEXT(AB9,"#,##0.0"),IF(AB9-AE9&gt;0,CONCATENATE(TEXT(AE9,"#,##0.0"),"~",TEXT(AB9,"#,##0.0")),TEXT(AB9,"#,##0.0"))))</f>
        <v>28.8</v>
      </c>
      <c r="P9" s="128" t="s">
        <v>223</v>
      </c>
      <c r="Q9" s="127" t="s">
        <v>199</v>
      </c>
      <c r="R9" s="128" t="s">
        <v>51</v>
      </c>
      <c r="S9" s="130"/>
      <c r="T9" s="160" t="s">
        <v>191</v>
      </c>
      <c r="U9" s="159">
        <f t="shared" ref="U9:U41" si="5">IFERROR(IF(K9&lt;M9,"",(ROUNDDOWN(K9/M9*100,0))),"")</f>
        <v>127</v>
      </c>
      <c r="V9" s="158">
        <f t="shared" ref="V9:V41" si="6">IFERROR(IF(K9&lt;N9,"",(ROUNDDOWN(K9/N9*100,0))),"")</f>
        <v>112</v>
      </c>
      <c r="W9" s="158">
        <f t="shared" ref="W9:W41" si="7">IF(AC9&lt;55,"",IF(AA9="",AC9,IF(AF9-AC9&gt;0,CONCATENATE(AC9,"~",AF9),AC9)))</f>
        <v>96</v>
      </c>
      <c r="X9" s="157" t="str">
        <f t="shared" ref="X9:X41" si="8">IF(AC9&lt;55,"",AD9)</f>
        <v>★4.5</v>
      </c>
      <c r="Z9" s="112">
        <v>700</v>
      </c>
      <c r="AA9" s="112">
        <v>710</v>
      </c>
      <c r="AB9" s="156">
        <f t="shared" ref="AB9:AB41" si="9">IF(Z9="","",(ROUND(IF(Z9&gt;=2759,9.5,IF(Z9&lt;2759,(-2.47/1000000*Z9*Z9)-(8.52/10000*Z9)+30.65)),1)))</f>
        <v>28.8</v>
      </c>
      <c r="AC9" s="155">
        <f t="shared" ref="AC9:AC41" si="10">IF(K9="","",ROUNDDOWN(K9/AB9*100,0))</f>
        <v>96</v>
      </c>
      <c r="AD9" s="155" t="str">
        <f t="shared" ref="AD9:AD41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★4.5</v>
      </c>
      <c r="AE9" s="156">
        <f t="shared" ref="AE9:AE41" si="12">IF(AA9="","",(ROUND(IF(AA9&gt;=2759,9.5,IF(AA9&lt;2759,(-2.47/1000000*AA9*AA9)-(8.52/10000*AA9)+30.65)),1)))</f>
        <v>28.8</v>
      </c>
      <c r="AF9" s="155">
        <f t="shared" ref="AF9:AF41" si="13">IF(AE9="","",IF(K9="","",ROUNDDOWN(K9/AE9*100,0)))</f>
        <v>96</v>
      </c>
      <c r="AG9" s="155" t="str">
        <f t="shared" ref="AG9:AG41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★4.5</v>
      </c>
      <c r="AH9" s="154"/>
    </row>
    <row r="10" spans="1:34" ht="24" customHeight="1">
      <c r="A10" s="139"/>
      <c r="B10" s="139"/>
      <c r="C10" s="138"/>
      <c r="D10" s="168" t="s">
        <v>222</v>
      </c>
      <c r="E10" s="129" t="s">
        <v>133</v>
      </c>
      <c r="F10" s="127" t="s">
        <v>113</v>
      </c>
      <c r="G10" s="128">
        <v>0.65700000000000003</v>
      </c>
      <c r="H10" s="127" t="s">
        <v>68</v>
      </c>
      <c r="I10" s="127" t="str">
        <f t="shared" si="0"/>
        <v>750~760</v>
      </c>
      <c r="J10" s="174">
        <v>4</v>
      </c>
      <c r="K10" s="170">
        <v>25.7</v>
      </c>
      <c r="L10" s="169">
        <f t="shared" si="1"/>
        <v>90.336964980544749</v>
      </c>
      <c r="M10" s="163">
        <f t="shared" si="2"/>
        <v>21</v>
      </c>
      <c r="N10" s="162">
        <f t="shared" si="3"/>
        <v>24.5</v>
      </c>
      <c r="O10" s="161" t="str">
        <f t="shared" si="4"/>
        <v>28.6</v>
      </c>
      <c r="P10" s="128" t="s">
        <v>108</v>
      </c>
      <c r="Q10" s="127" t="s">
        <v>199</v>
      </c>
      <c r="R10" s="128" t="s">
        <v>55</v>
      </c>
      <c r="S10" s="130"/>
      <c r="T10" s="160" t="s">
        <v>191</v>
      </c>
      <c r="U10" s="159">
        <f t="shared" si="5"/>
        <v>122</v>
      </c>
      <c r="V10" s="158">
        <f t="shared" si="6"/>
        <v>104</v>
      </c>
      <c r="W10" s="158">
        <f t="shared" si="7"/>
        <v>89</v>
      </c>
      <c r="X10" s="157" t="str">
        <f t="shared" si="8"/>
        <v>★3.5</v>
      </c>
      <c r="Z10" s="112">
        <v>750</v>
      </c>
      <c r="AA10" s="112">
        <v>760</v>
      </c>
      <c r="AB10" s="156">
        <f t="shared" si="9"/>
        <v>28.6</v>
      </c>
      <c r="AC10" s="155">
        <f t="shared" si="10"/>
        <v>89</v>
      </c>
      <c r="AD10" s="155" t="str">
        <f t="shared" si="11"/>
        <v>★3.5</v>
      </c>
      <c r="AE10" s="156">
        <f t="shared" si="12"/>
        <v>28.6</v>
      </c>
      <c r="AF10" s="155">
        <f t="shared" si="13"/>
        <v>89</v>
      </c>
      <c r="AG10" s="155" t="str">
        <f t="shared" si="14"/>
        <v>★3.5</v>
      </c>
      <c r="AH10" s="154"/>
    </row>
    <row r="11" spans="1:34" ht="24" customHeight="1">
      <c r="A11" s="139"/>
      <c r="B11" s="139"/>
      <c r="C11" s="138"/>
      <c r="D11" s="168" t="s">
        <v>221</v>
      </c>
      <c r="E11" s="129" t="s">
        <v>135</v>
      </c>
      <c r="F11" s="127" t="s">
        <v>100</v>
      </c>
      <c r="G11" s="128">
        <v>0.65800000000000003</v>
      </c>
      <c r="H11" s="127" t="s">
        <v>68</v>
      </c>
      <c r="I11" s="127" t="str">
        <f t="shared" si="0"/>
        <v>680~690</v>
      </c>
      <c r="J11" s="174">
        <v>4</v>
      </c>
      <c r="K11" s="170">
        <v>25.2</v>
      </c>
      <c r="L11" s="169">
        <f t="shared" si="1"/>
        <v>92.129365079365073</v>
      </c>
      <c r="M11" s="163">
        <f t="shared" si="2"/>
        <v>21.8</v>
      </c>
      <c r="N11" s="162">
        <f t="shared" si="3"/>
        <v>24.6</v>
      </c>
      <c r="O11" s="161" t="str">
        <f t="shared" si="4"/>
        <v>28.9</v>
      </c>
      <c r="P11" s="128" t="s">
        <v>132</v>
      </c>
      <c r="Q11" s="127" t="s">
        <v>60</v>
      </c>
      <c r="R11" s="128" t="s">
        <v>51</v>
      </c>
      <c r="S11" s="130"/>
      <c r="T11" s="160"/>
      <c r="U11" s="159">
        <f t="shared" si="5"/>
        <v>115</v>
      </c>
      <c r="V11" s="158">
        <f t="shared" si="6"/>
        <v>102</v>
      </c>
      <c r="W11" s="158">
        <f t="shared" si="7"/>
        <v>87</v>
      </c>
      <c r="X11" s="157" t="str">
        <f t="shared" si="8"/>
        <v>★3.5</v>
      </c>
      <c r="Z11" s="112">
        <v>680</v>
      </c>
      <c r="AA11" s="112">
        <v>690</v>
      </c>
      <c r="AB11" s="156">
        <f t="shared" si="9"/>
        <v>28.9</v>
      </c>
      <c r="AC11" s="155">
        <f t="shared" si="10"/>
        <v>87</v>
      </c>
      <c r="AD11" s="155" t="str">
        <f t="shared" si="11"/>
        <v>★3.5</v>
      </c>
      <c r="AE11" s="156">
        <f t="shared" si="12"/>
        <v>28.9</v>
      </c>
      <c r="AF11" s="155">
        <f t="shared" si="13"/>
        <v>87</v>
      </c>
      <c r="AG11" s="155" t="str">
        <f t="shared" si="14"/>
        <v>★3.5</v>
      </c>
      <c r="AH11" s="154"/>
    </row>
    <row r="12" spans="1:34" ht="24" customHeight="1">
      <c r="A12" s="139"/>
      <c r="B12" s="139"/>
      <c r="C12" s="138"/>
      <c r="D12" s="168" t="s">
        <v>221</v>
      </c>
      <c r="E12" s="129" t="s">
        <v>133</v>
      </c>
      <c r="F12" s="127" t="s">
        <v>100</v>
      </c>
      <c r="G12" s="128">
        <v>0.65800000000000003</v>
      </c>
      <c r="H12" s="127" t="s">
        <v>68</v>
      </c>
      <c r="I12" s="127" t="str">
        <f t="shared" si="0"/>
        <v>730~740</v>
      </c>
      <c r="J12" s="174">
        <v>4</v>
      </c>
      <c r="K12" s="170">
        <v>23.5</v>
      </c>
      <c r="L12" s="169">
        <f t="shared" si="1"/>
        <v>98.794042553191488</v>
      </c>
      <c r="M12" s="163">
        <f t="shared" si="2"/>
        <v>21.8</v>
      </c>
      <c r="N12" s="162">
        <f t="shared" si="3"/>
        <v>24.6</v>
      </c>
      <c r="O12" s="161" t="str">
        <f t="shared" si="4"/>
        <v>28.7</v>
      </c>
      <c r="P12" s="128" t="s">
        <v>132</v>
      </c>
      <c r="Q12" s="127" t="s">
        <v>60</v>
      </c>
      <c r="R12" s="128" t="s">
        <v>55</v>
      </c>
      <c r="S12" s="130"/>
      <c r="T12" s="160"/>
      <c r="U12" s="159">
        <f t="shared" si="5"/>
        <v>107</v>
      </c>
      <c r="V12" s="158" t="str">
        <f t="shared" si="6"/>
        <v/>
      </c>
      <c r="W12" s="158">
        <f t="shared" si="7"/>
        <v>81</v>
      </c>
      <c r="X12" s="157" t="str">
        <f t="shared" si="8"/>
        <v>★3.0</v>
      </c>
      <c r="Z12" s="112">
        <v>730</v>
      </c>
      <c r="AA12" s="112">
        <v>740</v>
      </c>
      <c r="AB12" s="156">
        <f t="shared" si="9"/>
        <v>28.7</v>
      </c>
      <c r="AC12" s="155">
        <f t="shared" si="10"/>
        <v>81</v>
      </c>
      <c r="AD12" s="155" t="str">
        <f t="shared" si="11"/>
        <v>★3.0</v>
      </c>
      <c r="AE12" s="156">
        <f t="shared" si="12"/>
        <v>28.7</v>
      </c>
      <c r="AF12" s="155">
        <f t="shared" si="13"/>
        <v>81</v>
      </c>
      <c r="AG12" s="155" t="str">
        <f t="shared" si="14"/>
        <v>★3.0</v>
      </c>
      <c r="AH12" s="154"/>
    </row>
    <row r="13" spans="1:34" ht="24" customHeight="1">
      <c r="A13" s="139"/>
      <c r="B13" s="136"/>
      <c r="C13" s="135" t="s">
        <v>220</v>
      </c>
      <c r="D13" s="168" t="s">
        <v>219</v>
      </c>
      <c r="E13" s="129" t="s">
        <v>211</v>
      </c>
      <c r="F13" s="127" t="s">
        <v>100</v>
      </c>
      <c r="G13" s="128">
        <v>0.65800000000000003</v>
      </c>
      <c r="H13" s="127" t="s">
        <v>68</v>
      </c>
      <c r="I13" s="127" t="str">
        <f t="shared" si="0"/>
        <v>680</v>
      </c>
      <c r="J13" s="173">
        <v>4</v>
      </c>
      <c r="K13" s="170">
        <v>26.2</v>
      </c>
      <c r="L13" s="169">
        <f t="shared" si="1"/>
        <v>88.612977099236645</v>
      </c>
      <c r="M13" s="163">
        <f t="shared" si="2"/>
        <v>21.8</v>
      </c>
      <c r="N13" s="162">
        <f t="shared" si="3"/>
        <v>24.6</v>
      </c>
      <c r="O13" s="161" t="str">
        <f t="shared" si="4"/>
        <v>28.9</v>
      </c>
      <c r="P13" s="128" t="s">
        <v>49</v>
      </c>
      <c r="Q13" s="127" t="s">
        <v>199</v>
      </c>
      <c r="R13" s="128" t="s">
        <v>51</v>
      </c>
      <c r="S13" s="130"/>
      <c r="T13" s="160" t="s">
        <v>191</v>
      </c>
      <c r="U13" s="159">
        <f t="shared" si="5"/>
        <v>120</v>
      </c>
      <c r="V13" s="158">
        <f t="shared" si="6"/>
        <v>106</v>
      </c>
      <c r="W13" s="158">
        <f t="shared" si="7"/>
        <v>90</v>
      </c>
      <c r="X13" s="157" t="str">
        <f t="shared" si="8"/>
        <v>★4.0</v>
      </c>
      <c r="Z13" s="112">
        <v>680</v>
      </c>
      <c r="AA13" s="112"/>
      <c r="AB13" s="156">
        <f t="shared" si="9"/>
        <v>28.9</v>
      </c>
      <c r="AC13" s="155">
        <f t="shared" si="10"/>
        <v>90</v>
      </c>
      <c r="AD13" s="155" t="str">
        <f t="shared" si="11"/>
        <v>★4.0</v>
      </c>
      <c r="AE13" s="156" t="str">
        <f t="shared" si="12"/>
        <v/>
      </c>
      <c r="AF13" s="155" t="str">
        <f t="shared" si="13"/>
        <v/>
      </c>
      <c r="AG13" s="155" t="str">
        <f t="shared" si="14"/>
        <v/>
      </c>
      <c r="AH13" s="154"/>
    </row>
    <row r="14" spans="1:34" ht="24" customHeight="1">
      <c r="A14" s="139"/>
      <c r="B14" s="139"/>
      <c r="C14" s="138"/>
      <c r="D14" s="168" t="s">
        <v>219</v>
      </c>
      <c r="E14" s="129" t="s">
        <v>209</v>
      </c>
      <c r="F14" s="127" t="s">
        <v>100</v>
      </c>
      <c r="G14" s="128">
        <v>0.65800000000000003</v>
      </c>
      <c r="H14" s="127" t="s">
        <v>68</v>
      </c>
      <c r="I14" s="167" t="str">
        <f t="shared" si="0"/>
        <v>730</v>
      </c>
      <c r="J14" s="166">
        <v>4</v>
      </c>
      <c r="K14" s="170">
        <v>24.6</v>
      </c>
      <c r="L14" s="169">
        <f t="shared" si="1"/>
        <v>94.376422764227627</v>
      </c>
      <c r="M14" s="163">
        <f t="shared" si="2"/>
        <v>21.8</v>
      </c>
      <c r="N14" s="162">
        <f t="shared" si="3"/>
        <v>24.6</v>
      </c>
      <c r="O14" s="161" t="str">
        <f t="shared" si="4"/>
        <v>28.7</v>
      </c>
      <c r="P14" s="128" t="s">
        <v>49</v>
      </c>
      <c r="Q14" s="127" t="s">
        <v>199</v>
      </c>
      <c r="R14" s="128" t="s">
        <v>55</v>
      </c>
      <c r="S14" s="130"/>
      <c r="T14" s="160" t="s">
        <v>191</v>
      </c>
      <c r="U14" s="159">
        <f t="shared" si="5"/>
        <v>112</v>
      </c>
      <c r="V14" s="158">
        <f t="shared" si="6"/>
        <v>100</v>
      </c>
      <c r="W14" s="158">
        <f t="shared" si="7"/>
        <v>85</v>
      </c>
      <c r="X14" s="157" t="str">
        <f t="shared" si="8"/>
        <v>★3.5</v>
      </c>
      <c r="Z14" s="112">
        <v>730</v>
      </c>
      <c r="AA14" s="112"/>
      <c r="AB14" s="156">
        <f t="shared" si="9"/>
        <v>28.7</v>
      </c>
      <c r="AC14" s="155">
        <f t="shared" si="10"/>
        <v>85</v>
      </c>
      <c r="AD14" s="155" t="str">
        <f t="shared" si="11"/>
        <v>★3.5</v>
      </c>
      <c r="AE14" s="156" t="str">
        <f t="shared" si="12"/>
        <v/>
      </c>
      <c r="AF14" s="155" t="str">
        <f t="shared" si="13"/>
        <v/>
      </c>
      <c r="AG14" s="155" t="str">
        <f t="shared" si="14"/>
        <v/>
      </c>
      <c r="AH14" s="154"/>
    </row>
    <row r="15" spans="1:34" ht="24" customHeight="1">
      <c r="A15" s="139"/>
      <c r="B15" s="136"/>
      <c r="C15" s="135" t="s">
        <v>218</v>
      </c>
      <c r="D15" s="168" t="s">
        <v>217</v>
      </c>
      <c r="E15" s="129" t="s">
        <v>130</v>
      </c>
      <c r="F15" s="127" t="s">
        <v>113</v>
      </c>
      <c r="G15" s="128">
        <v>0.65700000000000003</v>
      </c>
      <c r="H15" s="127" t="s">
        <v>68</v>
      </c>
      <c r="I15" s="167" t="str">
        <f t="shared" si="0"/>
        <v>770~790</v>
      </c>
      <c r="J15" s="166">
        <v>4</v>
      </c>
      <c r="K15" s="170">
        <v>25.2</v>
      </c>
      <c r="L15" s="169">
        <f t="shared" si="1"/>
        <v>92.129365079365073</v>
      </c>
      <c r="M15" s="163">
        <f t="shared" si="2"/>
        <v>21</v>
      </c>
      <c r="N15" s="162">
        <f t="shared" si="3"/>
        <v>24.5</v>
      </c>
      <c r="O15" s="161" t="str">
        <f t="shared" si="4"/>
        <v>28.4~28.5</v>
      </c>
      <c r="P15" s="128" t="s">
        <v>108</v>
      </c>
      <c r="Q15" s="127" t="s">
        <v>199</v>
      </c>
      <c r="R15" s="128" t="s">
        <v>51</v>
      </c>
      <c r="S15" s="130"/>
      <c r="T15" s="160" t="s">
        <v>191</v>
      </c>
      <c r="U15" s="159">
        <f t="shared" si="5"/>
        <v>120</v>
      </c>
      <c r="V15" s="158">
        <f t="shared" si="6"/>
        <v>102</v>
      </c>
      <c r="W15" s="158">
        <f t="shared" si="7"/>
        <v>88</v>
      </c>
      <c r="X15" s="157" t="str">
        <f t="shared" si="8"/>
        <v>★3.5</v>
      </c>
      <c r="Z15" s="112">
        <v>770</v>
      </c>
      <c r="AA15" s="112">
        <v>790</v>
      </c>
      <c r="AB15" s="156">
        <f t="shared" si="9"/>
        <v>28.5</v>
      </c>
      <c r="AC15" s="155">
        <f t="shared" si="10"/>
        <v>88</v>
      </c>
      <c r="AD15" s="155" t="str">
        <f t="shared" si="11"/>
        <v>★3.5</v>
      </c>
      <c r="AE15" s="156">
        <f t="shared" si="12"/>
        <v>28.4</v>
      </c>
      <c r="AF15" s="155">
        <f t="shared" si="13"/>
        <v>88</v>
      </c>
      <c r="AG15" s="155" t="str">
        <f t="shared" si="14"/>
        <v>★3.5</v>
      </c>
      <c r="AH15" s="154"/>
    </row>
    <row r="16" spans="1:34" ht="24" customHeight="1">
      <c r="A16" s="139"/>
      <c r="B16" s="139"/>
      <c r="C16" s="138"/>
      <c r="D16" s="168" t="s">
        <v>217</v>
      </c>
      <c r="E16" s="129" t="s">
        <v>128</v>
      </c>
      <c r="F16" s="127" t="s">
        <v>113</v>
      </c>
      <c r="G16" s="128">
        <v>0.65700000000000003</v>
      </c>
      <c r="H16" s="127" t="s">
        <v>68</v>
      </c>
      <c r="I16" s="167" t="str">
        <f t="shared" si="0"/>
        <v>820~840</v>
      </c>
      <c r="J16" s="166">
        <v>4</v>
      </c>
      <c r="K16" s="170">
        <v>24.2</v>
      </c>
      <c r="L16" s="169">
        <f t="shared" si="1"/>
        <v>95.936363636363637</v>
      </c>
      <c r="M16" s="163">
        <f t="shared" si="2"/>
        <v>21</v>
      </c>
      <c r="N16" s="162">
        <f t="shared" si="3"/>
        <v>24.5</v>
      </c>
      <c r="O16" s="161" t="str">
        <f t="shared" si="4"/>
        <v>28.2~28.3</v>
      </c>
      <c r="P16" s="128" t="s">
        <v>108</v>
      </c>
      <c r="Q16" s="127" t="s">
        <v>199</v>
      </c>
      <c r="R16" s="128" t="s">
        <v>55</v>
      </c>
      <c r="S16" s="130"/>
      <c r="T16" s="160" t="s">
        <v>191</v>
      </c>
      <c r="U16" s="159">
        <f t="shared" si="5"/>
        <v>115</v>
      </c>
      <c r="V16" s="158" t="str">
        <f t="shared" si="6"/>
        <v/>
      </c>
      <c r="W16" s="158">
        <f t="shared" si="7"/>
        <v>85</v>
      </c>
      <c r="X16" s="157" t="str">
        <f t="shared" si="8"/>
        <v>★3.5</v>
      </c>
      <c r="Z16" s="112">
        <v>820</v>
      </c>
      <c r="AA16" s="112">
        <v>840</v>
      </c>
      <c r="AB16" s="156">
        <f t="shared" si="9"/>
        <v>28.3</v>
      </c>
      <c r="AC16" s="155">
        <f t="shared" si="10"/>
        <v>85</v>
      </c>
      <c r="AD16" s="155" t="str">
        <f t="shared" si="11"/>
        <v>★3.5</v>
      </c>
      <c r="AE16" s="156">
        <f t="shared" si="12"/>
        <v>28.2</v>
      </c>
      <c r="AF16" s="155">
        <f t="shared" si="13"/>
        <v>85</v>
      </c>
      <c r="AG16" s="155" t="str">
        <f t="shared" si="14"/>
        <v>★3.5</v>
      </c>
      <c r="AH16" s="154"/>
    </row>
    <row r="17" spans="1:34" ht="24" customHeight="1">
      <c r="A17" s="139"/>
      <c r="B17" s="139"/>
      <c r="C17" s="138"/>
      <c r="D17" s="168" t="s">
        <v>213</v>
      </c>
      <c r="E17" s="129" t="s">
        <v>81</v>
      </c>
      <c r="F17" s="127" t="s">
        <v>205</v>
      </c>
      <c r="G17" s="128">
        <v>0.65700000000000003</v>
      </c>
      <c r="H17" s="127" t="s">
        <v>215</v>
      </c>
      <c r="I17" s="167" t="str">
        <f t="shared" si="0"/>
        <v>730</v>
      </c>
      <c r="J17" s="166">
        <v>4</v>
      </c>
      <c r="K17" s="170">
        <v>24.8</v>
      </c>
      <c r="L17" s="169">
        <f t="shared" si="1"/>
        <v>93.615322580645156</v>
      </c>
      <c r="M17" s="163">
        <f t="shared" si="2"/>
        <v>21.8</v>
      </c>
      <c r="N17" s="162">
        <f t="shared" si="3"/>
        <v>24.6</v>
      </c>
      <c r="O17" s="161" t="str">
        <f t="shared" si="4"/>
        <v>28.7</v>
      </c>
      <c r="P17" s="128" t="s">
        <v>214</v>
      </c>
      <c r="Q17" s="127" t="s">
        <v>199</v>
      </c>
      <c r="R17" s="128" t="s">
        <v>51</v>
      </c>
      <c r="S17" s="130"/>
      <c r="T17" s="160" t="s">
        <v>191</v>
      </c>
      <c r="U17" s="159">
        <f t="shared" si="5"/>
        <v>113</v>
      </c>
      <c r="V17" s="158">
        <f t="shared" si="6"/>
        <v>100</v>
      </c>
      <c r="W17" s="158">
        <f t="shared" si="7"/>
        <v>86</v>
      </c>
      <c r="X17" s="157" t="str">
        <f t="shared" si="8"/>
        <v>★3.5</v>
      </c>
      <c r="Z17" s="112">
        <v>730</v>
      </c>
      <c r="AA17" s="112"/>
      <c r="AB17" s="156">
        <f t="shared" si="9"/>
        <v>28.7</v>
      </c>
      <c r="AC17" s="155">
        <f t="shared" si="10"/>
        <v>86</v>
      </c>
      <c r="AD17" s="155" t="str">
        <f t="shared" si="11"/>
        <v>★3.5</v>
      </c>
      <c r="AE17" s="156" t="str">
        <f t="shared" si="12"/>
        <v/>
      </c>
      <c r="AF17" s="155" t="str">
        <f t="shared" si="13"/>
        <v/>
      </c>
      <c r="AG17" s="155" t="str">
        <f t="shared" si="14"/>
        <v/>
      </c>
      <c r="AH17" s="154"/>
    </row>
    <row r="18" spans="1:34" ht="24" customHeight="1">
      <c r="A18" s="139"/>
      <c r="B18" s="139"/>
      <c r="C18" s="138"/>
      <c r="D18" s="168" t="s">
        <v>213</v>
      </c>
      <c r="E18" s="129" t="s">
        <v>77</v>
      </c>
      <c r="F18" s="127" t="s">
        <v>205</v>
      </c>
      <c r="G18" s="128">
        <v>0.65700000000000003</v>
      </c>
      <c r="H18" s="127" t="s">
        <v>68</v>
      </c>
      <c r="I18" s="167" t="str">
        <f t="shared" si="0"/>
        <v>750</v>
      </c>
      <c r="J18" s="166">
        <v>4</v>
      </c>
      <c r="K18" s="170">
        <v>24.4</v>
      </c>
      <c r="L18" s="169">
        <f t="shared" si="1"/>
        <v>95.15</v>
      </c>
      <c r="M18" s="163">
        <f t="shared" si="2"/>
        <v>21</v>
      </c>
      <c r="N18" s="162">
        <f t="shared" si="3"/>
        <v>24.5</v>
      </c>
      <c r="O18" s="161" t="str">
        <f t="shared" si="4"/>
        <v>28.6</v>
      </c>
      <c r="P18" s="128" t="s">
        <v>204</v>
      </c>
      <c r="Q18" s="127" t="s">
        <v>199</v>
      </c>
      <c r="R18" s="128" t="s">
        <v>51</v>
      </c>
      <c r="S18" s="130"/>
      <c r="T18" s="160" t="s">
        <v>191</v>
      </c>
      <c r="U18" s="159">
        <f t="shared" si="5"/>
        <v>116</v>
      </c>
      <c r="V18" s="158" t="str">
        <f t="shared" si="6"/>
        <v/>
      </c>
      <c r="W18" s="158">
        <f t="shared" si="7"/>
        <v>85</v>
      </c>
      <c r="X18" s="157" t="str">
        <f t="shared" si="8"/>
        <v>★3.5</v>
      </c>
      <c r="Z18" s="112">
        <v>750</v>
      </c>
      <c r="AA18" s="112"/>
      <c r="AB18" s="156">
        <f t="shared" si="9"/>
        <v>28.6</v>
      </c>
      <c r="AC18" s="155">
        <f t="shared" si="10"/>
        <v>85</v>
      </c>
      <c r="AD18" s="155" t="str">
        <f t="shared" si="11"/>
        <v>★3.5</v>
      </c>
      <c r="AE18" s="156" t="str">
        <f t="shared" si="12"/>
        <v/>
      </c>
      <c r="AF18" s="155" t="str">
        <f t="shared" si="13"/>
        <v/>
      </c>
      <c r="AG18" s="155" t="str">
        <f t="shared" si="14"/>
        <v/>
      </c>
      <c r="AH18" s="154"/>
    </row>
    <row r="19" spans="1:34" ht="24" customHeight="1">
      <c r="A19" s="139"/>
      <c r="B19" s="139"/>
      <c r="C19" s="138"/>
      <c r="D19" s="168" t="s">
        <v>213</v>
      </c>
      <c r="E19" s="129" t="s">
        <v>216</v>
      </c>
      <c r="F19" s="127" t="s">
        <v>205</v>
      </c>
      <c r="G19" s="128">
        <v>0.65700000000000003</v>
      </c>
      <c r="H19" s="127" t="s">
        <v>215</v>
      </c>
      <c r="I19" s="167" t="str">
        <f t="shared" si="0"/>
        <v>780</v>
      </c>
      <c r="J19" s="166">
        <v>4</v>
      </c>
      <c r="K19" s="170">
        <v>23</v>
      </c>
      <c r="L19" s="169">
        <f t="shared" si="1"/>
        <v>100.94173913043477</v>
      </c>
      <c r="M19" s="163">
        <f t="shared" si="2"/>
        <v>21</v>
      </c>
      <c r="N19" s="162">
        <f t="shared" si="3"/>
        <v>24.5</v>
      </c>
      <c r="O19" s="161" t="str">
        <f t="shared" si="4"/>
        <v>28.5</v>
      </c>
      <c r="P19" s="128" t="s">
        <v>214</v>
      </c>
      <c r="Q19" s="127" t="s">
        <v>199</v>
      </c>
      <c r="R19" s="128" t="s">
        <v>55</v>
      </c>
      <c r="S19" s="130"/>
      <c r="T19" s="160" t="s">
        <v>191</v>
      </c>
      <c r="U19" s="159">
        <f t="shared" si="5"/>
        <v>109</v>
      </c>
      <c r="V19" s="158" t="str">
        <f t="shared" si="6"/>
        <v/>
      </c>
      <c r="W19" s="158">
        <f t="shared" si="7"/>
        <v>80</v>
      </c>
      <c r="X19" s="157" t="str">
        <f t="shared" si="8"/>
        <v>★3.0</v>
      </c>
      <c r="Z19" s="112">
        <v>780</v>
      </c>
      <c r="AA19" s="112"/>
      <c r="AB19" s="156">
        <f t="shared" si="9"/>
        <v>28.5</v>
      </c>
      <c r="AC19" s="155">
        <f t="shared" si="10"/>
        <v>80</v>
      </c>
      <c r="AD19" s="155" t="str">
        <f t="shared" si="11"/>
        <v>★3.0</v>
      </c>
      <c r="AE19" s="156" t="str">
        <f t="shared" si="12"/>
        <v/>
      </c>
      <c r="AF19" s="155" t="str">
        <f t="shared" si="13"/>
        <v/>
      </c>
      <c r="AG19" s="155" t="str">
        <f t="shared" si="14"/>
        <v/>
      </c>
      <c r="AH19" s="154"/>
    </row>
    <row r="20" spans="1:34" ht="24" customHeight="1">
      <c r="A20" s="139"/>
      <c r="B20" s="139"/>
      <c r="C20" s="138"/>
      <c r="D20" s="168" t="s">
        <v>213</v>
      </c>
      <c r="E20" s="129" t="s">
        <v>212</v>
      </c>
      <c r="F20" s="127" t="s">
        <v>205</v>
      </c>
      <c r="G20" s="128">
        <v>0.65700000000000003</v>
      </c>
      <c r="H20" s="127" t="s">
        <v>68</v>
      </c>
      <c r="I20" s="167" t="str">
        <f t="shared" si="0"/>
        <v>800</v>
      </c>
      <c r="J20" s="166">
        <v>4</v>
      </c>
      <c r="K20" s="170">
        <v>23.2</v>
      </c>
      <c r="L20" s="169">
        <f t="shared" si="1"/>
        <v>100.07155172413793</v>
      </c>
      <c r="M20" s="163">
        <f t="shared" si="2"/>
        <v>21</v>
      </c>
      <c r="N20" s="162">
        <f t="shared" si="3"/>
        <v>24.5</v>
      </c>
      <c r="O20" s="161" t="str">
        <f t="shared" si="4"/>
        <v>28.4</v>
      </c>
      <c r="P20" s="128" t="s">
        <v>204</v>
      </c>
      <c r="Q20" s="127" t="s">
        <v>199</v>
      </c>
      <c r="R20" s="128" t="s">
        <v>55</v>
      </c>
      <c r="S20" s="130"/>
      <c r="T20" s="160" t="s">
        <v>191</v>
      </c>
      <c r="U20" s="159">
        <f t="shared" si="5"/>
        <v>110</v>
      </c>
      <c r="V20" s="158" t="str">
        <f t="shared" si="6"/>
        <v/>
      </c>
      <c r="W20" s="158">
        <f t="shared" si="7"/>
        <v>81</v>
      </c>
      <c r="X20" s="157" t="str">
        <f t="shared" si="8"/>
        <v>★3.0</v>
      </c>
      <c r="Z20" s="112">
        <v>800</v>
      </c>
      <c r="AA20" s="112"/>
      <c r="AB20" s="156">
        <f t="shared" si="9"/>
        <v>28.4</v>
      </c>
      <c r="AC20" s="155">
        <f t="shared" si="10"/>
        <v>81</v>
      </c>
      <c r="AD20" s="155" t="str">
        <f t="shared" si="11"/>
        <v>★3.0</v>
      </c>
      <c r="AE20" s="156" t="str">
        <f t="shared" si="12"/>
        <v/>
      </c>
      <c r="AF20" s="155" t="str">
        <f t="shared" si="13"/>
        <v/>
      </c>
      <c r="AG20" s="155" t="str">
        <f t="shared" si="14"/>
        <v/>
      </c>
      <c r="AH20" s="154"/>
    </row>
    <row r="21" spans="1:34" ht="24" customHeight="1">
      <c r="A21" s="139"/>
      <c r="B21" s="139"/>
      <c r="C21" s="138"/>
      <c r="D21" s="168" t="s">
        <v>210</v>
      </c>
      <c r="E21" s="129" t="s">
        <v>211</v>
      </c>
      <c r="F21" s="127" t="s">
        <v>109</v>
      </c>
      <c r="G21" s="128">
        <v>0.65800000000000003</v>
      </c>
      <c r="H21" s="127" t="s">
        <v>68</v>
      </c>
      <c r="I21" s="167" t="str">
        <f t="shared" si="0"/>
        <v>800</v>
      </c>
      <c r="J21" s="166">
        <v>4</v>
      </c>
      <c r="K21" s="170">
        <v>22.5</v>
      </c>
      <c r="L21" s="169">
        <f t="shared" si="1"/>
        <v>103.18488888888889</v>
      </c>
      <c r="M21" s="163">
        <f t="shared" si="2"/>
        <v>21</v>
      </c>
      <c r="N21" s="162">
        <f t="shared" si="3"/>
        <v>24.5</v>
      </c>
      <c r="O21" s="161" t="str">
        <f t="shared" si="4"/>
        <v>28.4</v>
      </c>
      <c r="P21" s="128" t="s">
        <v>108</v>
      </c>
      <c r="Q21" s="127" t="s">
        <v>60</v>
      </c>
      <c r="R21" s="128" t="s">
        <v>51</v>
      </c>
      <c r="S21" s="130" t="s">
        <v>98</v>
      </c>
      <c r="T21" s="160" t="s">
        <v>188</v>
      </c>
      <c r="U21" s="159">
        <f t="shared" si="5"/>
        <v>107</v>
      </c>
      <c r="V21" s="158" t="str">
        <f t="shared" si="6"/>
        <v/>
      </c>
      <c r="W21" s="158">
        <f t="shared" si="7"/>
        <v>79</v>
      </c>
      <c r="X21" s="157" t="str">
        <f t="shared" si="8"/>
        <v>★2.5</v>
      </c>
      <c r="Z21" s="112">
        <v>800</v>
      </c>
      <c r="AA21" s="112"/>
      <c r="AB21" s="156">
        <f t="shared" si="9"/>
        <v>28.4</v>
      </c>
      <c r="AC21" s="155">
        <f t="shared" si="10"/>
        <v>79</v>
      </c>
      <c r="AD21" s="155" t="str">
        <f t="shared" si="11"/>
        <v>★2.5</v>
      </c>
      <c r="AE21" s="156" t="str">
        <f t="shared" si="12"/>
        <v/>
      </c>
      <c r="AF21" s="155" t="str">
        <f t="shared" si="13"/>
        <v/>
      </c>
      <c r="AG21" s="155" t="str">
        <f t="shared" si="14"/>
        <v/>
      </c>
      <c r="AH21" s="154"/>
    </row>
    <row r="22" spans="1:34" ht="24" customHeight="1">
      <c r="A22" s="139"/>
      <c r="B22" s="139"/>
      <c r="C22" s="138"/>
      <c r="D22" s="168" t="s">
        <v>210</v>
      </c>
      <c r="E22" s="129" t="s">
        <v>209</v>
      </c>
      <c r="F22" s="127" t="s">
        <v>109</v>
      </c>
      <c r="G22" s="128">
        <v>0.65800000000000003</v>
      </c>
      <c r="H22" s="127" t="s">
        <v>68</v>
      </c>
      <c r="I22" s="167" t="str">
        <f t="shared" si="0"/>
        <v>850</v>
      </c>
      <c r="J22" s="166">
        <v>4</v>
      </c>
      <c r="K22" s="170">
        <v>20.9</v>
      </c>
      <c r="L22" s="169">
        <f t="shared" si="1"/>
        <v>111.08421052631577</v>
      </c>
      <c r="M22" s="163">
        <f t="shared" si="2"/>
        <v>21</v>
      </c>
      <c r="N22" s="162">
        <f t="shared" si="3"/>
        <v>24.5</v>
      </c>
      <c r="O22" s="161" t="str">
        <f t="shared" si="4"/>
        <v>28.1</v>
      </c>
      <c r="P22" s="128" t="s">
        <v>108</v>
      </c>
      <c r="Q22" s="127" t="s">
        <v>60</v>
      </c>
      <c r="R22" s="128" t="s">
        <v>55</v>
      </c>
      <c r="S22" s="130" t="s">
        <v>98</v>
      </c>
      <c r="T22" s="160" t="s">
        <v>188</v>
      </c>
      <c r="U22" s="159" t="str">
        <f t="shared" si="5"/>
        <v/>
      </c>
      <c r="V22" s="158" t="str">
        <f t="shared" si="6"/>
        <v/>
      </c>
      <c r="W22" s="158">
        <f t="shared" si="7"/>
        <v>74</v>
      </c>
      <c r="X22" s="157" t="str">
        <f t="shared" si="8"/>
        <v>★2.0</v>
      </c>
      <c r="Z22" s="112">
        <v>850</v>
      </c>
      <c r="AA22" s="112"/>
      <c r="AB22" s="156">
        <f t="shared" si="9"/>
        <v>28.1</v>
      </c>
      <c r="AC22" s="155">
        <f t="shared" si="10"/>
        <v>74</v>
      </c>
      <c r="AD22" s="155" t="str">
        <f t="shared" si="11"/>
        <v>★2.0</v>
      </c>
      <c r="AE22" s="156" t="str">
        <f t="shared" si="12"/>
        <v/>
      </c>
      <c r="AF22" s="155" t="str">
        <f t="shared" si="13"/>
        <v/>
      </c>
      <c r="AG22" s="155" t="str">
        <f t="shared" si="14"/>
        <v/>
      </c>
      <c r="AH22" s="154"/>
    </row>
    <row r="23" spans="1:34" ht="24" customHeight="1">
      <c r="A23" s="139"/>
      <c r="B23" s="136"/>
      <c r="C23" s="135" t="s">
        <v>208</v>
      </c>
      <c r="D23" s="168" t="s">
        <v>207</v>
      </c>
      <c r="E23" s="129" t="s">
        <v>135</v>
      </c>
      <c r="F23" s="127" t="s">
        <v>113</v>
      </c>
      <c r="G23" s="128">
        <v>0.65700000000000003</v>
      </c>
      <c r="H23" s="127" t="s">
        <v>68</v>
      </c>
      <c r="I23" s="167" t="str">
        <f t="shared" si="0"/>
        <v>860~870</v>
      </c>
      <c r="J23" s="166">
        <v>4</v>
      </c>
      <c r="K23" s="170">
        <v>25.1</v>
      </c>
      <c r="L23" s="169">
        <f t="shared" si="1"/>
        <v>92.496414342629478</v>
      </c>
      <c r="M23" s="163">
        <f t="shared" si="2"/>
        <v>20.8</v>
      </c>
      <c r="N23" s="162">
        <f t="shared" si="3"/>
        <v>23.7</v>
      </c>
      <c r="O23" s="161" t="str">
        <f t="shared" si="4"/>
        <v>28.0~28.1</v>
      </c>
      <c r="P23" s="128" t="s">
        <v>108</v>
      </c>
      <c r="Q23" s="127" t="s">
        <v>199</v>
      </c>
      <c r="R23" s="128" t="s">
        <v>51</v>
      </c>
      <c r="S23" s="130"/>
      <c r="T23" s="160" t="s">
        <v>191</v>
      </c>
      <c r="U23" s="159">
        <f t="shared" si="5"/>
        <v>120</v>
      </c>
      <c r="V23" s="158">
        <f t="shared" si="6"/>
        <v>105</v>
      </c>
      <c r="W23" s="158">
        <f t="shared" si="7"/>
        <v>89</v>
      </c>
      <c r="X23" s="157" t="str">
        <f t="shared" si="8"/>
        <v>★3.5</v>
      </c>
      <c r="Z23" s="112">
        <v>860</v>
      </c>
      <c r="AA23" s="112">
        <v>870</v>
      </c>
      <c r="AB23" s="156">
        <f t="shared" si="9"/>
        <v>28.1</v>
      </c>
      <c r="AC23" s="155">
        <f t="shared" si="10"/>
        <v>89</v>
      </c>
      <c r="AD23" s="155" t="str">
        <f t="shared" si="11"/>
        <v>★3.5</v>
      </c>
      <c r="AE23" s="156">
        <f t="shared" si="12"/>
        <v>28</v>
      </c>
      <c r="AF23" s="155">
        <f t="shared" si="13"/>
        <v>89</v>
      </c>
      <c r="AG23" s="155" t="str">
        <f t="shared" si="14"/>
        <v>★3.5</v>
      </c>
      <c r="AH23" s="154"/>
    </row>
    <row r="24" spans="1:34" ht="24" customHeight="1">
      <c r="A24" s="139"/>
      <c r="B24" s="139"/>
      <c r="C24" s="138"/>
      <c r="D24" s="168" t="s">
        <v>207</v>
      </c>
      <c r="E24" s="129" t="s">
        <v>133</v>
      </c>
      <c r="F24" s="127" t="s">
        <v>113</v>
      </c>
      <c r="G24" s="128">
        <v>0.65700000000000003</v>
      </c>
      <c r="H24" s="127" t="s">
        <v>68</v>
      </c>
      <c r="I24" s="167" t="str">
        <f t="shared" si="0"/>
        <v>910~920</v>
      </c>
      <c r="J24" s="166">
        <v>4</v>
      </c>
      <c r="K24" s="170">
        <v>23.6</v>
      </c>
      <c r="L24" s="169">
        <f t="shared" si="1"/>
        <v>98.375423728813558</v>
      </c>
      <c r="M24" s="163">
        <f t="shared" si="2"/>
        <v>20.8</v>
      </c>
      <c r="N24" s="162">
        <f t="shared" si="3"/>
        <v>23.7</v>
      </c>
      <c r="O24" s="161" t="str">
        <f t="shared" si="4"/>
        <v>27.8</v>
      </c>
      <c r="P24" s="128" t="s">
        <v>108</v>
      </c>
      <c r="Q24" s="127" t="s">
        <v>199</v>
      </c>
      <c r="R24" s="128" t="s">
        <v>55</v>
      </c>
      <c r="S24" s="130"/>
      <c r="T24" s="160" t="s">
        <v>191</v>
      </c>
      <c r="U24" s="159">
        <f t="shared" si="5"/>
        <v>113</v>
      </c>
      <c r="V24" s="158" t="str">
        <f t="shared" si="6"/>
        <v/>
      </c>
      <c r="W24" s="158">
        <f t="shared" si="7"/>
        <v>84</v>
      </c>
      <c r="X24" s="157" t="str">
        <f t="shared" si="8"/>
        <v>★3.0</v>
      </c>
      <c r="Z24" s="112">
        <v>910</v>
      </c>
      <c r="AA24" s="112">
        <v>920</v>
      </c>
      <c r="AB24" s="156">
        <f t="shared" si="9"/>
        <v>27.8</v>
      </c>
      <c r="AC24" s="155">
        <f t="shared" si="10"/>
        <v>84</v>
      </c>
      <c r="AD24" s="155" t="str">
        <f t="shared" si="11"/>
        <v>★3.0</v>
      </c>
      <c r="AE24" s="156">
        <f t="shared" si="12"/>
        <v>27.8</v>
      </c>
      <c r="AF24" s="155">
        <f t="shared" si="13"/>
        <v>84</v>
      </c>
      <c r="AG24" s="155" t="str">
        <f t="shared" si="14"/>
        <v>★3.0</v>
      </c>
      <c r="AH24" s="154"/>
    </row>
    <row r="25" spans="1:34" ht="24" customHeight="1">
      <c r="A25" s="139"/>
      <c r="B25" s="139"/>
      <c r="C25" s="138"/>
      <c r="D25" s="168" t="s">
        <v>206</v>
      </c>
      <c r="E25" s="129" t="s">
        <v>76</v>
      </c>
      <c r="F25" s="127" t="s">
        <v>205</v>
      </c>
      <c r="G25" s="128">
        <v>0.65700000000000003</v>
      </c>
      <c r="H25" s="127" t="s">
        <v>68</v>
      </c>
      <c r="I25" s="167" t="str">
        <f t="shared" si="0"/>
        <v>840</v>
      </c>
      <c r="J25" s="166">
        <v>4</v>
      </c>
      <c r="K25" s="170">
        <v>23.9</v>
      </c>
      <c r="L25" s="169">
        <f t="shared" si="1"/>
        <v>97.140585774058593</v>
      </c>
      <c r="M25" s="163">
        <f t="shared" si="2"/>
        <v>21</v>
      </c>
      <c r="N25" s="162">
        <f t="shared" si="3"/>
        <v>24.5</v>
      </c>
      <c r="O25" s="161" t="str">
        <f t="shared" si="4"/>
        <v>28.2</v>
      </c>
      <c r="P25" s="128" t="s">
        <v>204</v>
      </c>
      <c r="Q25" s="127" t="s">
        <v>199</v>
      </c>
      <c r="R25" s="128" t="s">
        <v>51</v>
      </c>
      <c r="S25" s="130"/>
      <c r="T25" s="160" t="s">
        <v>191</v>
      </c>
      <c r="U25" s="159">
        <f t="shared" si="5"/>
        <v>113</v>
      </c>
      <c r="V25" s="158" t="str">
        <f t="shared" si="6"/>
        <v/>
      </c>
      <c r="W25" s="158">
        <f t="shared" si="7"/>
        <v>84</v>
      </c>
      <c r="X25" s="157" t="str">
        <f t="shared" si="8"/>
        <v>★3.0</v>
      </c>
      <c r="Z25" s="112">
        <v>840</v>
      </c>
      <c r="AA25" s="112"/>
      <c r="AB25" s="156">
        <f t="shared" si="9"/>
        <v>28.2</v>
      </c>
      <c r="AC25" s="155">
        <f t="shared" si="10"/>
        <v>84</v>
      </c>
      <c r="AD25" s="155" t="str">
        <f t="shared" si="11"/>
        <v>★3.0</v>
      </c>
      <c r="AE25" s="156" t="str">
        <f t="shared" si="12"/>
        <v/>
      </c>
      <c r="AF25" s="155" t="str">
        <f t="shared" si="13"/>
        <v/>
      </c>
      <c r="AG25" s="155" t="str">
        <f t="shared" si="14"/>
        <v/>
      </c>
      <c r="AH25" s="154"/>
    </row>
    <row r="26" spans="1:34" ht="24" customHeight="1">
      <c r="A26" s="139"/>
      <c r="B26" s="139"/>
      <c r="C26" s="138"/>
      <c r="D26" s="168" t="s">
        <v>206</v>
      </c>
      <c r="E26" s="129" t="s">
        <v>80</v>
      </c>
      <c r="F26" s="127" t="s">
        <v>205</v>
      </c>
      <c r="G26" s="128">
        <v>0.65700000000000003</v>
      </c>
      <c r="H26" s="127" t="s">
        <v>68</v>
      </c>
      <c r="I26" s="167" t="str">
        <f t="shared" si="0"/>
        <v>850</v>
      </c>
      <c r="J26" s="166">
        <v>4</v>
      </c>
      <c r="K26" s="170">
        <v>23.9</v>
      </c>
      <c r="L26" s="169">
        <f t="shared" si="1"/>
        <v>97.140585774058593</v>
      </c>
      <c r="M26" s="163">
        <f t="shared" si="2"/>
        <v>21</v>
      </c>
      <c r="N26" s="162">
        <f t="shared" si="3"/>
        <v>24.5</v>
      </c>
      <c r="O26" s="161" t="str">
        <f t="shared" si="4"/>
        <v>28.1</v>
      </c>
      <c r="P26" s="128" t="s">
        <v>204</v>
      </c>
      <c r="Q26" s="127" t="s">
        <v>199</v>
      </c>
      <c r="R26" s="128" t="s">
        <v>51</v>
      </c>
      <c r="S26" s="130"/>
      <c r="T26" s="160" t="s">
        <v>191</v>
      </c>
      <c r="U26" s="159">
        <f t="shared" si="5"/>
        <v>113</v>
      </c>
      <c r="V26" s="158" t="str">
        <f t="shared" si="6"/>
        <v/>
      </c>
      <c r="W26" s="158">
        <f t="shared" si="7"/>
        <v>85</v>
      </c>
      <c r="X26" s="157" t="str">
        <f t="shared" si="8"/>
        <v>★3.5</v>
      </c>
      <c r="Z26" s="112">
        <v>850</v>
      </c>
      <c r="AA26" s="112"/>
      <c r="AB26" s="156">
        <f t="shared" si="9"/>
        <v>28.1</v>
      </c>
      <c r="AC26" s="155">
        <f t="shared" si="10"/>
        <v>85</v>
      </c>
      <c r="AD26" s="155" t="str">
        <f t="shared" si="11"/>
        <v>★3.5</v>
      </c>
      <c r="AE26" s="156" t="str">
        <f t="shared" si="12"/>
        <v/>
      </c>
      <c r="AF26" s="155" t="str">
        <f t="shared" si="13"/>
        <v/>
      </c>
      <c r="AG26" s="155" t="str">
        <f t="shared" si="14"/>
        <v/>
      </c>
      <c r="AH26" s="154"/>
    </row>
    <row r="27" spans="1:34" ht="24" customHeight="1">
      <c r="A27" s="139"/>
      <c r="B27" s="139"/>
      <c r="C27" s="138"/>
      <c r="D27" s="168" t="s">
        <v>206</v>
      </c>
      <c r="E27" s="129" t="s">
        <v>133</v>
      </c>
      <c r="F27" s="127" t="s">
        <v>205</v>
      </c>
      <c r="G27" s="128">
        <v>0.65700000000000003</v>
      </c>
      <c r="H27" s="127" t="s">
        <v>68</v>
      </c>
      <c r="I27" s="167" t="str">
        <f t="shared" si="0"/>
        <v>890~900</v>
      </c>
      <c r="J27" s="166">
        <v>4</v>
      </c>
      <c r="K27" s="170">
        <v>22.5</v>
      </c>
      <c r="L27" s="169">
        <f t="shared" si="1"/>
        <v>103.18488888888889</v>
      </c>
      <c r="M27" s="163">
        <f t="shared" si="2"/>
        <v>20.8</v>
      </c>
      <c r="N27" s="162">
        <f t="shared" si="3"/>
        <v>23.7</v>
      </c>
      <c r="O27" s="161" t="str">
        <f t="shared" si="4"/>
        <v>27.9</v>
      </c>
      <c r="P27" s="128" t="s">
        <v>204</v>
      </c>
      <c r="Q27" s="127" t="s">
        <v>199</v>
      </c>
      <c r="R27" s="128" t="s">
        <v>55</v>
      </c>
      <c r="S27" s="130"/>
      <c r="T27" s="160" t="s">
        <v>191</v>
      </c>
      <c r="U27" s="159">
        <f t="shared" si="5"/>
        <v>108</v>
      </c>
      <c r="V27" s="158" t="str">
        <f t="shared" si="6"/>
        <v/>
      </c>
      <c r="W27" s="158">
        <f t="shared" si="7"/>
        <v>80</v>
      </c>
      <c r="X27" s="157" t="str">
        <f t="shared" si="8"/>
        <v>★3.0</v>
      </c>
      <c r="Z27" s="112">
        <v>890</v>
      </c>
      <c r="AA27" s="112">
        <v>900</v>
      </c>
      <c r="AB27" s="156">
        <f t="shared" si="9"/>
        <v>27.9</v>
      </c>
      <c r="AC27" s="155">
        <f t="shared" si="10"/>
        <v>80</v>
      </c>
      <c r="AD27" s="155" t="str">
        <f t="shared" si="11"/>
        <v>★3.0</v>
      </c>
      <c r="AE27" s="156">
        <f t="shared" si="12"/>
        <v>27.9</v>
      </c>
      <c r="AF27" s="155">
        <f t="shared" si="13"/>
        <v>80</v>
      </c>
      <c r="AG27" s="155" t="str">
        <f t="shared" si="14"/>
        <v>★3.0</v>
      </c>
      <c r="AH27" s="154"/>
    </row>
    <row r="28" spans="1:34" ht="24" customHeight="1">
      <c r="A28" s="139"/>
      <c r="B28" s="136"/>
      <c r="C28" s="135" t="s">
        <v>203</v>
      </c>
      <c r="D28" s="168" t="s">
        <v>201</v>
      </c>
      <c r="E28" s="129" t="s">
        <v>202</v>
      </c>
      <c r="F28" s="127" t="s">
        <v>113</v>
      </c>
      <c r="G28" s="128">
        <v>0.65700000000000003</v>
      </c>
      <c r="H28" s="127" t="s">
        <v>68</v>
      </c>
      <c r="I28" s="167" t="str">
        <f t="shared" si="0"/>
        <v>810~830</v>
      </c>
      <c r="J28" s="166">
        <v>4</v>
      </c>
      <c r="K28" s="170">
        <v>25</v>
      </c>
      <c r="L28" s="169">
        <f t="shared" si="1"/>
        <v>92.866399999999999</v>
      </c>
      <c r="M28" s="163">
        <f t="shared" si="2"/>
        <v>21</v>
      </c>
      <c r="N28" s="162">
        <f t="shared" si="3"/>
        <v>24.5</v>
      </c>
      <c r="O28" s="161" t="str">
        <f t="shared" si="4"/>
        <v>28.2~28.3</v>
      </c>
      <c r="P28" s="128" t="s">
        <v>108</v>
      </c>
      <c r="Q28" s="127" t="s">
        <v>199</v>
      </c>
      <c r="R28" s="128" t="s">
        <v>51</v>
      </c>
      <c r="S28" s="130"/>
      <c r="T28" s="160" t="s">
        <v>191</v>
      </c>
      <c r="U28" s="159">
        <f t="shared" si="5"/>
        <v>119</v>
      </c>
      <c r="V28" s="158">
        <f t="shared" si="6"/>
        <v>102</v>
      </c>
      <c r="W28" s="158">
        <f t="shared" si="7"/>
        <v>88</v>
      </c>
      <c r="X28" s="157" t="str">
        <f t="shared" si="8"/>
        <v>★3.5</v>
      </c>
      <c r="Z28" s="112">
        <v>810</v>
      </c>
      <c r="AA28" s="112">
        <v>830</v>
      </c>
      <c r="AB28" s="156">
        <f t="shared" si="9"/>
        <v>28.3</v>
      </c>
      <c r="AC28" s="155">
        <f t="shared" si="10"/>
        <v>88</v>
      </c>
      <c r="AD28" s="155" t="str">
        <f t="shared" si="11"/>
        <v>★3.5</v>
      </c>
      <c r="AE28" s="156">
        <f t="shared" si="12"/>
        <v>28.2</v>
      </c>
      <c r="AF28" s="155">
        <f t="shared" si="13"/>
        <v>88</v>
      </c>
      <c r="AG28" s="155" t="str">
        <f t="shared" si="14"/>
        <v>★3.5</v>
      </c>
      <c r="AH28" s="154"/>
    </row>
    <row r="29" spans="1:34" ht="24" customHeight="1">
      <c r="A29" s="139"/>
      <c r="B29" s="139"/>
      <c r="C29" s="138"/>
      <c r="D29" s="168" t="s">
        <v>201</v>
      </c>
      <c r="E29" s="129" t="s">
        <v>200</v>
      </c>
      <c r="F29" s="127" t="s">
        <v>113</v>
      </c>
      <c r="G29" s="128">
        <v>0.65700000000000003</v>
      </c>
      <c r="H29" s="127" t="s">
        <v>68</v>
      </c>
      <c r="I29" s="167" t="str">
        <f t="shared" si="0"/>
        <v>860~880</v>
      </c>
      <c r="J29" s="166">
        <v>4</v>
      </c>
      <c r="K29" s="170">
        <v>23.4</v>
      </c>
      <c r="L29" s="169">
        <f t="shared" si="1"/>
        <v>99.21623931623931</v>
      </c>
      <c r="M29" s="163">
        <f t="shared" si="2"/>
        <v>20.8</v>
      </c>
      <c r="N29" s="162">
        <f t="shared" si="3"/>
        <v>23.7</v>
      </c>
      <c r="O29" s="161" t="str">
        <f t="shared" si="4"/>
        <v>28.0~28.1</v>
      </c>
      <c r="P29" s="128" t="s">
        <v>108</v>
      </c>
      <c r="Q29" s="127" t="s">
        <v>199</v>
      </c>
      <c r="R29" s="128" t="s">
        <v>55</v>
      </c>
      <c r="S29" s="130"/>
      <c r="T29" s="160" t="s">
        <v>191</v>
      </c>
      <c r="U29" s="159">
        <f t="shared" si="5"/>
        <v>112</v>
      </c>
      <c r="V29" s="158" t="str">
        <f t="shared" si="6"/>
        <v/>
      </c>
      <c r="W29" s="158">
        <f t="shared" si="7"/>
        <v>83</v>
      </c>
      <c r="X29" s="157" t="str">
        <f t="shared" si="8"/>
        <v>★3.0</v>
      </c>
      <c r="Z29" s="112">
        <v>860</v>
      </c>
      <c r="AA29" s="112">
        <v>880</v>
      </c>
      <c r="AB29" s="156">
        <f t="shared" si="9"/>
        <v>28.1</v>
      </c>
      <c r="AC29" s="155">
        <f t="shared" si="10"/>
        <v>83</v>
      </c>
      <c r="AD29" s="155" t="str">
        <f t="shared" si="11"/>
        <v>★3.0</v>
      </c>
      <c r="AE29" s="156">
        <f t="shared" si="12"/>
        <v>28</v>
      </c>
      <c r="AF29" s="155">
        <f t="shared" si="13"/>
        <v>83</v>
      </c>
      <c r="AG29" s="155" t="str">
        <f t="shared" si="14"/>
        <v>★3.0</v>
      </c>
      <c r="AH29" s="154"/>
    </row>
    <row r="30" spans="1:34" ht="24" customHeight="1">
      <c r="A30" s="139"/>
      <c r="B30" s="139"/>
      <c r="C30" s="138"/>
      <c r="D30" s="168" t="s">
        <v>197</v>
      </c>
      <c r="E30" s="129" t="s">
        <v>86</v>
      </c>
      <c r="F30" s="127" t="s">
        <v>109</v>
      </c>
      <c r="G30" s="128">
        <v>0.65800000000000003</v>
      </c>
      <c r="H30" s="127" t="s">
        <v>68</v>
      </c>
      <c r="I30" s="167" t="str">
        <f t="shared" si="0"/>
        <v>820</v>
      </c>
      <c r="J30" s="166">
        <v>4</v>
      </c>
      <c r="K30" s="170">
        <v>22.6</v>
      </c>
      <c r="L30" s="169">
        <f t="shared" si="1"/>
        <v>102.72831858407078</v>
      </c>
      <c r="M30" s="163">
        <f t="shared" si="2"/>
        <v>21</v>
      </c>
      <c r="N30" s="162">
        <f t="shared" si="3"/>
        <v>24.5</v>
      </c>
      <c r="O30" s="161" t="str">
        <f t="shared" si="4"/>
        <v>28.3</v>
      </c>
      <c r="P30" s="128" t="s">
        <v>108</v>
      </c>
      <c r="Q30" s="127" t="s">
        <v>60</v>
      </c>
      <c r="R30" s="128" t="s">
        <v>51</v>
      </c>
      <c r="S30" s="130" t="s">
        <v>98</v>
      </c>
      <c r="T30" s="160" t="s">
        <v>188</v>
      </c>
      <c r="U30" s="159">
        <f t="shared" si="5"/>
        <v>107</v>
      </c>
      <c r="V30" s="158" t="str">
        <f t="shared" si="6"/>
        <v/>
      </c>
      <c r="W30" s="158">
        <f t="shared" si="7"/>
        <v>79</v>
      </c>
      <c r="X30" s="157" t="str">
        <f t="shared" si="8"/>
        <v>★2.5</v>
      </c>
      <c r="Z30" s="112">
        <v>820</v>
      </c>
      <c r="AA30" s="112"/>
      <c r="AB30" s="156">
        <f t="shared" si="9"/>
        <v>28.3</v>
      </c>
      <c r="AC30" s="155">
        <f t="shared" si="10"/>
        <v>79</v>
      </c>
      <c r="AD30" s="155" t="str">
        <f t="shared" si="11"/>
        <v>★2.5</v>
      </c>
      <c r="AE30" s="156" t="str">
        <f t="shared" si="12"/>
        <v/>
      </c>
      <c r="AF30" s="155" t="str">
        <f t="shared" si="13"/>
        <v/>
      </c>
      <c r="AG30" s="155" t="str">
        <f t="shared" si="14"/>
        <v/>
      </c>
      <c r="AH30" s="154"/>
    </row>
    <row r="31" spans="1:34" ht="24" customHeight="1">
      <c r="A31" s="139"/>
      <c r="B31" s="139"/>
      <c r="C31" s="138"/>
      <c r="D31" s="168" t="s">
        <v>197</v>
      </c>
      <c r="E31" s="129" t="s">
        <v>198</v>
      </c>
      <c r="F31" s="127" t="s">
        <v>109</v>
      </c>
      <c r="G31" s="128">
        <v>0.65800000000000003</v>
      </c>
      <c r="H31" s="127" t="s">
        <v>68</v>
      </c>
      <c r="I31" s="167" t="str">
        <f t="shared" si="0"/>
        <v>830~840</v>
      </c>
      <c r="J31" s="166">
        <v>4</v>
      </c>
      <c r="K31" s="170">
        <v>22.6</v>
      </c>
      <c r="L31" s="169">
        <f t="shared" si="1"/>
        <v>102.72831858407078</v>
      </c>
      <c r="M31" s="163">
        <f t="shared" si="2"/>
        <v>21</v>
      </c>
      <c r="N31" s="162">
        <f t="shared" si="3"/>
        <v>24.5</v>
      </c>
      <c r="O31" s="161" t="str">
        <f t="shared" si="4"/>
        <v>28.2</v>
      </c>
      <c r="P31" s="128" t="s">
        <v>108</v>
      </c>
      <c r="Q31" s="127" t="s">
        <v>60</v>
      </c>
      <c r="R31" s="128" t="s">
        <v>51</v>
      </c>
      <c r="S31" s="130" t="s">
        <v>98</v>
      </c>
      <c r="T31" s="160" t="s">
        <v>188</v>
      </c>
      <c r="U31" s="159">
        <f t="shared" si="5"/>
        <v>107</v>
      </c>
      <c r="V31" s="158" t="str">
        <f t="shared" si="6"/>
        <v/>
      </c>
      <c r="W31" s="158">
        <f t="shared" si="7"/>
        <v>80</v>
      </c>
      <c r="X31" s="157" t="str">
        <f t="shared" si="8"/>
        <v>★3.0</v>
      </c>
      <c r="Z31" s="112">
        <v>830</v>
      </c>
      <c r="AA31" s="112">
        <v>840</v>
      </c>
      <c r="AB31" s="156">
        <f t="shared" si="9"/>
        <v>28.2</v>
      </c>
      <c r="AC31" s="155">
        <f t="shared" si="10"/>
        <v>80</v>
      </c>
      <c r="AD31" s="155" t="str">
        <f t="shared" si="11"/>
        <v>★3.0</v>
      </c>
      <c r="AE31" s="156">
        <f t="shared" si="12"/>
        <v>28.2</v>
      </c>
      <c r="AF31" s="155">
        <f t="shared" si="13"/>
        <v>80</v>
      </c>
      <c r="AG31" s="155" t="str">
        <f t="shared" si="14"/>
        <v>★3.0</v>
      </c>
      <c r="AH31" s="154"/>
    </row>
    <row r="32" spans="1:34" ht="24" customHeight="1">
      <c r="A32" s="139"/>
      <c r="B32" s="139"/>
      <c r="C32" s="138"/>
      <c r="D32" s="168" t="s">
        <v>197</v>
      </c>
      <c r="E32" s="129" t="s">
        <v>196</v>
      </c>
      <c r="F32" s="127" t="s">
        <v>109</v>
      </c>
      <c r="G32" s="128">
        <v>0.65800000000000003</v>
      </c>
      <c r="H32" s="127" t="s">
        <v>68</v>
      </c>
      <c r="I32" s="167" t="str">
        <f t="shared" si="0"/>
        <v>870~890</v>
      </c>
      <c r="J32" s="166">
        <v>4</v>
      </c>
      <c r="K32" s="170">
        <v>20.8</v>
      </c>
      <c r="L32" s="169">
        <f t="shared" si="1"/>
        <v>111.61826923076922</v>
      </c>
      <c r="M32" s="163">
        <f t="shared" si="2"/>
        <v>20.8</v>
      </c>
      <c r="N32" s="162">
        <f t="shared" si="3"/>
        <v>23.7</v>
      </c>
      <c r="O32" s="161" t="str">
        <f t="shared" si="4"/>
        <v>27.9~28.0</v>
      </c>
      <c r="P32" s="128" t="s">
        <v>108</v>
      </c>
      <c r="Q32" s="127" t="s">
        <v>60</v>
      </c>
      <c r="R32" s="128" t="s">
        <v>55</v>
      </c>
      <c r="S32" s="130" t="s">
        <v>98</v>
      </c>
      <c r="T32" s="160" t="s">
        <v>188</v>
      </c>
      <c r="U32" s="159">
        <f t="shared" si="5"/>
        <v>100</v>
      </c>
      <c r="V32" s="158" t="str">
        <f t="shared" si="6"/>
        <v/>
      </c>
      <c r="W32" s="158">
        <f t="shared" si="7"/>
        <v>74</v>
      </c>
      <c r="X32" s="157" t="str">
        <f t="shared" si="8"/>
        <v>★2.0</v>
      </c>
      <c r="Z32" s="112">
        <v>870</v>
      </c>
      <c r="AA32" s="112">
        <v>890</v>
      </c>
      <c r="AB32" s="156">
        <f t="shared" si="9"/>
        <v>28</v>
      </c>
      <c r="AC32" s="155">
        <f t="shared" si="10"/>
        <v>74</v>
      </c>
      <c r="AD32" s="155" t="str">
        <f t="shared" si="11"/>
        <v>★2.0</v>
      </c>
      <c r="AE32" s="156">
        <f t="shared" si="12"/>
        <v>27.9</v>
      </c>
      <c r="AF32" s="155">
        <f t="shared" si="13"/>
        <v>74</v>
      </c>
      <c r="AG32" s="155" t="str">
        <f t="shared" si="14"/>
        <v>★2.0</v>
      </c>
      <c r="AH32" s="154"/>
    </row>
    <row r="33" spans="1:34" ht="24" customHeight="1">
      <c r="A33" s="139"/>
      <c r="B33" s="136"/>
      <c r="C33" s="172" t="s">
        <v>195</v>
      </c>
      <c r="D33" s="168" t="s">
        <v>193</v>
      </c>
      <c r="E33" s="129" t="s">
        <v>76</v>
      </c>
      <c r="F33" s="127" t="s">
        <v>113</v>
      </c>
      <c r="G33" s="128">
        <v>0.65700000000000003</v>
      </c>
      <c r="H33" s="127" t="s">
        <v>68</v>
      </c>
      <c r="I33" s="167" t="str">
        <f t="shared" si="0"/>
        <v>850</v>
      </c>
      <c r="J33" s="166">
        <v>4</v>
      </c>
      <c r="K33" s="170">
        <v>25.1</v>
      </c>
      <c r="L33" s="169">
        <f t="shared" si="1"/>
        <v>92.496414342629478</v>
      </c>
      <c r="M33" s="163">
        <f t="shared" si="2"/>
        <v>21</v>
      </c>
      <c r="N33" s="162">
        <f t="shared" si="3"/>
        <v>24.5</v>
      </c>
      <c r="O33" s="161" t="str">
        <f t="shared" si="4"/>
        <v>28.1</v>
      </c>
      <c r="P33" s="128" t="s">
        <v>108</v>
      </c>
      <c r="Q33" s="127" t="s">
        <v>50</v>
      </c>
      <c r="R33" s="128" t="s">
        <v>51</v>
      </c>
      <c r="S33" s="130"/>
      <c r="T33" s="160" t="s">
        <v>191</v>
      </c>
      <c r="U33" s="159">
        <f t="shared" si="5"/>
        <v>119</v>
      </c>
      <c r="V33" s="158">
        <f t="shared" si="6"/>
        <v>102</v>
      </c>
      <c r="W33" s="158">
        <f t="shared" si="7"/>
        <v>89</v>
      </c>
      <c r="X33" s="157" t="str">
        <f t="shared" si="8"/>
        <v>★3.5</v>
      </c>
      <c r="Z33" s="112">
        <v>850</v>
      </c>
      <c r="AA33" s="112"/>
      <c r="AB33" s="156">
        <f t="shared" si="9"/>
        <v>28.1</v>
      </c>
      <c r="AC33" s="155">
        <f t="shared" si="10"/>
        <v>89</v>
      </c>
      <c r="AD33" s="155" t="str">
        <f t="shared" si="11"/>
        <v>★3.5</v>
      </c>
      <c r="AE33" s="156" t="str">
        <f t="shared" si="12"/>
        <v/>
      </c>
      <c r="AF33" s="155" t="str">
        <f t="shared" si="13"/>
        <v/>
      </c>
      <c r="AG33" s="155" t="str">
        <f t="shared" si="14"/>
        <v/>
      </c>
      <c r="AH33" s="154"/>
    </row>
    <row r="34" spans="1:34" ht="24" customHeight="1">
      <c r="A34" s="139"/>
      <c r="B34" s="139"/>
      <c r="C34" s="138"/>
      <c r="D34" s="168" t="s">
        <v>193</v>
      </c>
      <c r="E34" s="129" t="s">
        <v>194</v>
      </c>
      <c r="F34" s="127" t="s">
        <v>113</v>
      </c>
      <c r="G34" s="128">
        <v>0.65700000000000003</v>
      </c>
      <c r="H34" s="127" t="s">
        <v>68</v>
      </c>
      <c r="I34" s="167" t="str">
        <f t="shared" si="0"/>
        <v>860~910</v>
      </c>
      <c r="J34" s="166">
        <v>4</v>
      </c>
      <c r="K34" s="170">
        <v>23.9</v>
      </c>
      <c r="L34" s="169">
        <f t="shared" si="1"/>
        <v>97.140585774058593</v>
      </c>
      <c r="M34" s="163">
        <f t="shared" si="2"/>
        <v>20.8</v>
      </c>
      <c r="N34" s="162">
        <f t="shared" si="3"/>
        <v>23.7</v>
      </c>
      <c r="O34" s="161" t="str">
        <f t="shared" si="4"/>
        <v>27.8~28.1</v>
      </c>
      <c r="P34" s="128" t="s">
        <v>108</v>
      </c>
      <c r="Q34" s="127" t="s">
        <v>50</v>
      </c>
      <c r="R34" s="128" t="s">
        <v>51</v>
      </c>
      <c r="S34" s="130"/>
      <c r="T34" s="160" t="s">
        <v>191</v>
      </c>
      <c r="U34" s="159">
        <f t="shared" si="5"/>
        <v>114</v>
      </c>
      <c r="V34" s="158">
        <f t="shared" si="6"/>
        <v>100</v>
      </c>
      <c r="W34" s="158">
        <f t="shared" si="7"/>
        <v>85</v>
      </c>
      <c r="X34" s="157" t="str">
        <f t="shared" si="8"/>
        <v>★3.5</v>
      </c>
      <c r="Z34" s="112">
        <v>860</v>
      </c>
      <c r="AA34" s="112">
        <v>910</v>
      </c>
      <c r="AB34" s="156">
        <f t="shared" si="9"/>
        <v>28.1</v>
      </c>
      <c r="AC34" s="155">
        <f t="shared" si="10"/>
        <v>85</v>
      </c>
      <c r="AD34" s="155" t="str">
        <f t="shared" si="11"/>
        <v>★3.5</v>
      </c>
      <c r="AE34" s="156">
        <f t="shared" si="12"/>
        <v>27.8</v>
      </c>
      <c r="AF34" s="155">
        <f t="shared" si="13"/>
        <v>85</v>
      </c>
      <c r="AG34" s="155" t="str">
        <f t="shared" si="14"/>
        <v>★3.5</v>
      </c>
      <c r="AH34" s="154"/>
    </row>
    <row r="35" spans="1:34" ht="24" customHeight="1">
      <c r="A35" s="139"/>
      <c r="B35" s="139"/>
      <c r="C35" s="138"/>
      <c r="D35" s="168" t="s">
        <v>193</v>
      </c>
      <c r="E35" s="129" t="s">
        <v>192</v>
      </c>
      <c r="F35" s="127" t="s">
        <v>113</v>
      </c>
      <c r="G35" s="128">
        <v>0.65700000000000003</v>
      </c>
      <c r="H35" s="127" t="s">
        <v>68</v>
      </c>
      <c r="I35" s="167" t="str">
        <f t="shared" si="0"/>
        <v>910~960</v>
      </c>
      <c r="J35" s="166">
        <v>4</v>
      </c>
      <c r="K35" s="170">
        <v>22.4</v>
      </c>
      <c r="L35" s="169">
        <f t="shared" si="1"/>
        <v>103.64553571428571</v>
      </c>
      <c r="M35" s="163">
        <f t="shared" si="2"/>
        <v>20.8</v>
      </c>
      <c r="N35" s="162">
        <f t="shared" si="3"/>
        <v>23.7</v>
      </c>
      <c r="O35" s="161" t="str">
        <f t="shared" si="4"/>
        <v>27.6~27.8</v>
      </c>
      <c r="P35" s="128" t="s">
        <v>108</v>
      </c>
      <c r="Q35" s="127" t="s">
        <v>50</v>
      </c>
      <c r="R35" s="128" t="s">
        <v>55</v>
      </c>
      <c r="S35" s="130"/>
      <c r="T35" s="160" t="s">
        <v>191</v>
      </c>
      <c r="U35" s="159">
        <f t="shared" si="5"/>
        <v>107</v>
      </c>
      <c r="V35" s="158" t="str">
        <f t="shared" si="6"/>
        <v/>
      </c>
      <c r="W35" s="158" t="str">
        <f t="shared" si="7"/>
        <v>80~81</v>
      </c>
      <c r="X35" s="157" t="str">
        <f t="shared" si="8"/>
        <v>★3.0</v>
      </c>
      <c r="Z35" s="112">
        <v>910</v>
      </c>
      <c r="AA35" s="112">
        <v>960</v>
      </c>
      <c r="AB35" s="156">
        <f t="shared" si="9"/>
        <v>27.8</v>
      </c>
      <c r="AC35" s="155">
        <f t="shared" si="10"/>
        <v>80</v>
      </c>
      <c r="AD35" s="155" t="str">
        <f t="shared" si="11"/>
        <v>★3.0</v>
      </c>
      <c r="AE35" s="156">
        <f t="shared" si="12"/>
        <v>27.6</v>
      </c>
      <c r="AF35" s="155">
        <f t="shared" si="13"/>
        <v>81</v>
      </c>
      <c r="AG35" s="155" t="str">
        <f t="shared" si="14"/>
        <v>★3.0</v>
      </c>
      <c r="AH35" s="154"/>
    </row>
    <row r="36" spans="1:34" ht="24" customHeight="1">
      <c r="A36" s="139"/>
      <c r="B36" s="139"/>
      <c r="C36" s="138"/>
      <c r="D36" s="168" t="s">
        <v>190</v>
      </c>
      <c r="E36" s="129" t="s">
        <v>76</v>
      </c>
      <c r="F36" s="127" t="s">
        <v>109</v>
      </c>
      <c r="G36" s="128">
        <v>0.65800000000000003</v>
      </c>
      <c r="H36" s="127" t="s">
        <v>68</v>
      </c>
      <c r="I36" s="167" t="str">
        <f t="shared" si="0"/>
        <v>910</v>
      </c>
      <c r="J36" s="166">
        <v>4</v>
      </c>
      <c r="K36" s="170">
        <v>21.9</v>
      </c>
      <c r="L36" s="169">
        <f t="shared" si="1"/>
        <v>106.01187214611873</v>
      </c>
      <c r="M36" s="163">
        <f t="shared" si="2"/>
        <v>20.8</v>
      </c>
      <c r="N36" s="162">
        <f t="shared" si="3"/>
        <v>23.7</v>
      </c>
      <c r="O36" s="161" t="str">
        <f t="shared" si="4"/>
        <v>27.8</v>
      </c>
      <c r="P36" s="128" t="s">
        <v>108</v>
      </c>
      <c r="Q36" s="127" t="s">
        <v>60</v>
      </c>
      <c r="R36" s="128" t="s">
        <v>51</v>
      </c>
      <c r="S36" s="130" t="s">
        <v>98</v>
      </c>
      <c r="T36" s="160" t="s">
        <v>188</v>
      </c>
      <c r="U36" s="159">
        <f t="shared" si="5"/>
        <v>105</v>
      </c>
      <c r="V36" s="158" t="str">
        <f t="shared" si="6"/>
        <v/>
      </c>
      <c r="W36" s="158">
        <f t="shared" si="7"/>
        <v>78</v>
      </c>
      <c r="X36" s="157" t="str">
        <f t="shared" si="8"/>
        <v>★2.5</v>
      </c>
      <c r="Z36" s="112">
        <v>910</v>
      </c>
      <c r="AA36" s="112"/>
      <c r="AB36" s="156">
        <f t="shared" si="9"/>
        <v>27.8</v>
      </c>
      <c r="AC36" s="155">
        <f t="shared" si="10"/>
        <v>78</v>
      </c>
      <c r="AD36" s="155" t="str">
        <f t="shared" si="11"/>
        <v>★2.5</v>
      </c>
      <c r="AE36" s="156" t="str">
        <f t="shared" si="12"/>
        <v/>
      </c>
      <c r="AF36" s="155" t="str">
        <f t="shared" si="13"/>
        <v/>
      </c>
      <c r="AG36" s="155" t="str">
        <f t="shared" si="14"/>
        <v/>
      </c>
      <c r="AH36" s="154"/>
    </row>
    <row r="37" spans="1:34" ht="24" customHeight="1">
      <c r="A37" s="139"/>
      <c r="B37" s="139"/>
      <c r="C37" s="138"/>
      <c r="D37" s="168" t="s">
        <v>190</v>
      </c>
      <c r="E37" s="129" t="s">
        <v>110</v>
      </c>
      <c r="F37" s="127" t="s">
        <v>109</v>
      </c>
      <c r="G37" s="128">
        <v>0.65800000000000003</v>
      </c>
      <c r="H37" s="127" t="s">
        <v>189</v>
      </c>
      <c r="I37" s="167" t="str">
        <f t="shared" si="0"/>
        <v>960</v>
      </c>
      <c r="J37" s="166">
        <v>4</v>
      </c>
      <c r="K37" s="170">
        <v>19.8</v>
      </c>
      <c r="L37" s="169">
        <f t="shared" si="1"/>
        <v>117.25555555555556</v>
      </c>
      <c r="M37" s="163">
        <f t="shared" si="2"/>
        <v>20.8</v>
      </c>
      <c r="N37" s="162">
        <f t="shared" si="3"/>
        <v>23.7</v>
      </c>
      <c r="O37" s="161" t="str">
        <f t="shared" si="4"/>
        <v>27.6</v>
      </c>
      <c r="P37" s="128" t="s">
        <v>108</v>
      </c>
      <c r="Q37" s="127" t="s">
        <v>60</v>
      </c>
      <c r="R37" s="128" t="s">
        <v>55</v>
      </c>
      <c r="S37" s="130" t="s">
        <v>98</v>
      </c>
      <c r="T37" s="160" t="s">
        <v>188</v>
      </c>
      <c r="U37" s="159" t="str">
        <f t="shared" si="5"/>
        <v/>
      </c>
      <c r="V37" s="158" t="str">
        <f t="shared" si="6"/>
        <v/>
      </c>
      <c r="W37" s="158">
        <f t="shared" si="7"/>
        <v>71</v>
      </c>
      <c r="X37" s="157" t="str">
        <f t="shared" si="8"/>
        <v>★2.0</v>
      </c>
      <c r="Z37" s="112">
        <v>960</v>
      </c>
      <c r="AA37" s="112"/>
      <c r="AB37" s="156">
        <f t="shared" si="9"/>
        <v>27.6</v>
      </c>
      <c r="AC37" s="155">
        <f t="shared" si="10"/>
        <v>71</v>
      </c>
      <c r="AD37" s="155" t="str">
        <f t="shared" si="11"/>
        <v>★2.0</v>
      </c>
      <c r="AE37" s="156" t="str">
        <f t="shared" si="12"/>
        <v/>
      </c>
      <c r="AF37" s="155" t="str">
        <f t="shared" si="13"/>
        <v/>
      </c>
      <c r="AG37" s="155" t="str">
        <f t="shared" si="14"/>
        <v/>
      </c>
      <c r="AH37" s="154"/>
    </row>
    <row r="38" spans="1:34" ht="20.399999999999999" customHeight="1">
      <c r="A38" s="139"/>
      <c r="B38" s="136"/>
      <c r="C38" s="171" t="s">
        <v>187</v>
      </c>
      <c r="D38" s="168" t="s">
        <v>185</v>
      </c>
      <c r="E38" s="129" t="s">
        <v>186</v>
      </c>
      <c r="F38" s="127" t="s">
        <v>183</v>
      </c>
      <c r="G38" s="128">
        <v>0.65800000000000003</v>
      </c>
      <c r="H38" s="127" t="s">
        <v>182</v>
      </c>
      <c r="I38" s="167" t="str">
        <f t="shared" si="0"/>
        <v>980~1,000</v>
      </c>
      <c r="J38" s="166">
        <v>4</v>
      </c>
      <c r="K38" s="170">
        <v>15.1</v>
      </c>
      <c r="L38" s="169">
        <f t="shared" si="1"/>
        <v>153.75231788079469</v>
      </c>
      <c r="M38" s="163">
        <f t="shared" si="2"/>
        <v>20.5</v>
      </c>
      <c r="N38" s="162">
        <f t="shared" si="3"/>
        <v>23.4</v>
      </c>
      <c r="O38" s="161" t="str">
        <f t="shared" si="4"/>
        <v>27.3~27.4</v>
      </c>
      <c r="P38" s="128" t="s">
        <v>181</v>
      </c>
      <c r="Q38" s="127" t="s">
        <v>60</v>
      </c>
      <c r="R38" s="128" t="s">
        <v>103</v>
      </c>
      <c r="S38" s="130" t="s">
        <v>98</v>
      </c>
      <c r="T38" s="160"/>
      <c r="U38" s="159" t="str">
        <f t="shared" si="5"/>
        <v/>
      </c>
      <c r="V38" s="158" t="str">
        <f t="shared" si="6"/>
        <v/>
      </c>
      <c r="W38" s="158">
        <f t="shared" si="7"/>
        <v>55</v>
      </c>
      <c r="X38" s="157" t="str">
        <f t="shared" si="8"/>
        <v>★0.5</v>
      </c>
      <c r="Z38" s="112">
        <v>980</v>
      </c>
      <c r="AA38" s="112">
        <v>1000</v>
      </c>
      <c r="AB38" s="156">
        <f t="shared" si="9"/>
        <v>27.4</v>
      </c>
      <c r="AC38" s="155">
        <f t="shared" si="10"/>
        <v>55</v>
      </c>
      <c r="AD38" s="155" t="str">
        <f t="shared" si="11"/>
        <v>★0.5</v>
      </c>
      <c r="AE38" s="156">
        <f t="shared" si="12"/>
        <v>27.3</v>
      </c>
      <c r="AF38" s="155">
        <f t="shared" si="13"/>
        <v>55</v>
      </c>
      <c r="AG38" s="155" t="str">
        <f t="shared" si="14"/>
        <v>★0.5</v>
      </c>
      <c r="AH38" s="154"/>
    </row>
    <row r="39" spans="1:34" ht="20.399999999999999" customHeight="1">
      <c r="A39" s="139"/>
      <c r="B39" s="139"/>
      <c r="C39" s="138"/>
      <c r="D39" s="168" t="s">
        <v>185</v>
      </c>
      <c r="E39" s="129" t="s">
        <v>184</v>
      </c>
      <c r="F39" s="127" t="s">
        <v>183</v>
      </c>
      <c r="G39" s="128">
        <v>0.65800000000000003</v>
      </c>
      <c r="H39" s="127" t="s">
        <v>182</v>
      </c>
      <c r="I39" s="167" t="str">
        <f t="shared" si="0"/>
        <v>1,030~1,050</v>
      </c>
      <c r="J39" s="166">
        <v>4</v>
      </c>
      <c r="K39" s="170">
        <v>15.1</v>
      </c>
      <c r="L39" s="169">
        <f t="shared" si="1"/>
        <v>153.75231788079469</v>
      </c>
      <c r="M39" s="163">
        <f t="shared" si="2"/>
        <v>20.5</v>
      </c>
      <c r="N39" s="162">
        <f t="shared" si="3"/>
        <v>23.4</v>
      </c>
      <c r="O39" s="161" t="str">
        <f t="shared" si="4"/>
        <v>27.0~27.2</v>
      </c>
      <c r="P39" s="128" t="s">
        <v>181</v>
      </c>
      <c r="Q39" s="127" t="s">
        <v>60</v>
      </c>
      <c r="R39" s="128" t="s">
        <v>55</v>
      </c>
      <c r="S39" s="130" t="s">
        <v>98</v>
      </c>
      <c r="T39" s="160"/>
      <c r="U39" s="159" t="str">
        <f t="shared" si="5"/>
        <v/>
      </c>
      <c r="V39" s="158" t="str">
        <f t="shared" si="6"/>
        <v/>
      </c>
      <c r="W39" s="158">
        <f t="shared" si="7"/>
        <v>55</v>
      </c>
      <c r="X39" s="157" t="str">
        <f t="shared" si="8"/>
        <v>★0.5</v>
      </c>
      <c r="Z39" s="112">
        <v>1030</v>
      </c>
      <c r="AA39" s="112">
        <v>1050</v>
      </c>
      <c r="AB39" s="156">
        <f t="shared" si="9"/>
        <v>27.2</v>
      </c>
      <c r="AC39" s="155">
        <f t="shared" si="10"/>
        <v>55</v>
      </c>
      <c r="AD39" s="155" t="str">
        <f t="shared" si="11"/>
        <v>★0.5</v>
      </c>
      <c r="AE39" s="156">
        <f t="shared" si="12"/>
        <v>27</v>
      </c>
      <c r="AF39" s="155">
        <f t="shared" si="13"/>
        <v>55</v>
      </c>
      <c r="AG39" s="155" t="str">
        <f t="shared" si="14"/>
        <v>★0.5</v>
      </c>
      <c r="AH39" s="154"/>
    </row>
    <row r="40" spans="1:34" ht="20.399999999999999" customHeight="1">
      <c r="A40" s="139"/>
      <c r="B40" s="136"/>
      <c r="C40" s="135" t="s">
        <v>180</v>
      </c>
      <c r="D40" s="168" t="s">
        <v>178</v>
      </c>
      <c r="E40" s="129" t="s">
        <v>82</v>
      </c>
      <c r="F40" s="127" t="s">
        <v>100</v>
      </c>
      <c r="G40" s="128">
        <v>0.65800000000000003</v>
      </c>
      <c r="H40" s="127" t="s">
        <v>179</v>
      </c>
      <c r="I40" s="167" t="str">
        <f t="shared" si="0"/>
        <v>1,040</v>
      </c>
      <c r="J40" s="166">
        <v>4</v>
      </c>
      <c r="K40" s="170">
        <v>16.600000000000001</v>
      </c>
      <c r="L40" s="169">
        <f t="shared" si="1"/>
        <v>139.85903614457828</v>
      </c>
      <c r="M40" s="163">
        <f t="shared" si="2"/>
        <v>20.5</v>
      </c>
      <c r="N40" s="162">
        <f t="shared" si="3"/>
        <v>23.4</v>
      </c>
      <c r="O40" s="161" t="str">
        <f t="shared" si="4"/>
        <v>27.1</v>
      </c>
      <c r="P40" s="128" t="s">
        <v>99</v>
      </c>
      <c r="Q40" s="127" t="s">
        <v>60</v>
      </c>
      <c r="R40" s="128" t="s">
        <v>55</v>
      </c>
      <c r="S40" s="130" t="s">
        <v>98</v>
      </c>
      <c r="T40" s="160"/>
      <c r="U40" s="159" t="str">
        <f t="shared" si="5"/>
        <v/>
      </c>
      <c r="V40" s="158" t="str">
        <f t="shared" si="6"/>
        <v/>
      </c>
      <c r="W40" s="158">
        <f t="shared" si="7"/>
        <v>61</v>
      </c>
      <c r="X40" s="157" t="str">
        <f t="shared" si="8"/>
        <v>★1.0</v>
      </c>
      <c r="Z40" s="112">
        <v>1040</v>
      </c>
      <c r="AA40" s="112"/>
      <c r="AB40" s="156">
        <f t="shared" si="9"/>
        <v>27.1</v>
      </c>
      <c r="AC40" s="155">
        <f t="shared" si="10"/>
        <v>61</v>
      </c>
      <c r="AD40" s="155" t="str">
        <f t="shared" si="11"/>
        <v>★1.0</v>
      </c>
      <c r="AE40" s="156" t="str">
        <f t="shared" si="12"/>
        <v/>
      </c>
      <c r="AF40" s="155" t="str">
        <f t="shared" si="13"/>
        <v/>
      </c>
      <c r="AG40" s="155" t="str">
        <f t="shared" si="14"/>
        <v/>
      </c>
      <c r="AH40" s="154"/>
    </row>
    <row r="41" spans="1:34" ht="20.5" thickBot="1">
      <c r="A41" s="132"/>
      <c r="B41" s="132"/>
      <c r="C41" s="131"/>
      <c r="D41" s="168" t="s">
        <v>178</v>
      </c>
      <c r="E41" s="129" t="s">
        <v>85</v>
      </c>
      <c r="F41" s="127" t="s">
        <v>100</v>
      </c>
      <c r="G41" s="128">
        <v>0.65800000000000003</v>
      </c>
      <c r="H41" s="127" t="s">
        <v>177</v>
      </c>
      <c r="I41" s="167" t="str">
        <f t="shared" si="0"/>
        <v>1,050</v>
      </c>
      <c r="J41" s="166">
        <v>4</v>
      </c>
      <c r="K41" s="165">
        <v>14.3</v>
      </c>
      <c r="L41" s="164">
        <f t="shared" si="1"/>
        <v>162.35384615384615</v>
      </c>
      <c r="M41" s="163">
        <f t="shared" si="2"/>
        <v>20.5</v>
      </c>
      <c r="N41" s="162">
        <f t="shared" si="3"/>
        <v>23.4</v>
      </c>
      <c r="O41" s="161" t="str">
        <f t="shared" si="4"/>
        <v>27.0</v>
      </c>
      <c r="P41" s="128" t="s">
        <v>99</v>
      </c>
      <c r="Q41" s="127" t="s">
        <v>60</v>
      </c>
      <c r="R41" s="128" t="s">
        <v>55</v>
      </c>
      <c r="S41" s="130" t="s">
        <v>98</v>
      </c>
      <c r="T41" s="160"/>
      <c r="U41" s="159" t="str">
        <f t="shared" si="5"/>
        <v/>
      </c>
      <c r="V41" s="158" t="str">
        <f t="shared" si="6"/>
        <v/>
      </c>
      <c r="W41" s="158" t="str">
        <f t="shared" si="7"/>
        <v/>
      </c>
      <c r="X41" s="157" t="str">
        <f t="shared" si="8"/>
        <v/>
      </c>
      <c r="Z41" s="112">
        <v>1050</v>
      </c>
      <c r="AA41" s="112"/>
      <c r="AB41" s="156">
        <f t="shared" si="9"/>
        <v>27</v>
      </c>
      <c r="AC41" s="155">
        <f t="shared" si="10"/>
        <v>52</v>
      </c>
      <c r="AD41" s="155" t="str">
        <f t="shared" si="11"/>
        <v xml:space="preserve"> </v>
      </c>
      <c r="AE41" s="156" t="str">
        <f t="shared" si="12"/>
        <v/>
      </c>
      <c r="AF41" s="155" t="str">
        <f t="shared" si="13"/>
        <v/>
      </c>
      <c r="AG41" s="155" t="str">
        <f t="shared" si="14"/>
        <v/>
      </c>
      <c r="AH41" s="154"/>
    </row>
    <row r="42" spans="1:34">
      <c r="E42" s="106"/>
    </row>
    <row r="43" spans="1:34">
      <c r="B43" s="106" t="s">
        <v>176</v>
      </c>
      <c r="E43" s="106"/>
    </row>
    <row r="44" spans="1:34">
      <c r="B44" s="106" t="s">
        <v>175</v>
      </c>
      <c r="E44" s="106"/>
    </row>
    <row r="45" spans="1:34">
      <c r="B45" s="106" t="s">
        <v>174</v>
      </c>
      <c r="E45" s="106"/>
    </row>
    <row r="46" spans="1:34">
      <c r="B46" s="106" t="s">
        <v>173</v>
      </c>
      <c r="E46" s="106"/>
    </row>
    <row r="47" spans="1:34">
      <c r="B47" s="106" t="s">
        <v>172</v>
      </c>
      <c r="E47" s="106"/>
    </row>
    <row r="48" spans="1:34">
      <c r="B48" s="106" t="s">
        <v>171</v>
      </c>
      <c r="E48" s="106"/>
    </row>
    <row r="49" spans="2:5">
      <c r="B49" s="106" t="s">
        <v>170</v>
      </c>
      <c r="E49" s="106"/>
    </row>
    <row r="50" spans="2:5">
      <c r="B50" s="106" t="s">
        <v>169</v>
      </c>
      <c r="E50" s="106"/>
    </row>
  </sheetData>
  <sheetProtection formatCells="0" formatColumns="0" formatRows="0" insertColumns="0" insertRows="0" insertHyperlinks="0" deleteColumns="0" deleteRows="0" sort="0" autoFilter="0" pivotTables="0"/>
  <mergeCells count="42"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J4:J8"/>
    <mergeCell ref="K4:O4"/>
    <mergeCell ref="P4:P8"/>
    <mergeCell ref="Q4:S5"/>
    <mergeCell ref="T4:T5"/>
    <mergeCell ref="N5:N8"/>
    <mergeCell ref="AE4:AE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  <mergeCell ref="AA4:AA8"/>
    <mergeCell ref="AB4:AB8"/>
    <mergeCell ref="AC4:AC8"/>
    <mergeCell ref="X5:X8"/>
    <mergeCell ref="O5:O8"/>
  </mergeCells>
  <phoneticPr fontId="4"/>
  <pageMargins left="0.39370078740157483" right="0.39370078740157483" top="0.39370078740157483" bottom="0.39370078740157483" header="0.19685039370078741" footer="0.39370078740157483"/>
  <pageSetup paperSize="9" scale="10" orientation="portrait" r:id="rId1"/>
  <headerFooter>
    <oddHeader xml:space="preserve">&amp;R&amp;10様式1-2
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3" id="{DF3F19DD-C194-4682-BF32-721E41EB807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  <x14:conditionalFormatting xmlns:xm="http://schemas.microsoft.com/office/excel/2006/main">
          <x14:cfRule type="iconSet" priority="32" id="{EAB8E959-400B-4FDB-877E-BA4D518A7B9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31" id="{6E0949F4-435B-4131-BC60-2D1EBDB5ABC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30" id="{002A1525-8126-4EB1-AB64-572D0DE2EA5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29" id="{21A71CCD-1D32-4AFF-95DA-2A49EAA343E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28" id="{5D50A9AE-9573-45EA-B93D-2D54EC76616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27" id="{3F4E5BA5-3513-44FA-AA8A-F573872B071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26" id="{C9F82148-FD62-4B38-893E-F865D4AB3A5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  <x14:conditionalFormatting xmlns:xm="http://schemas.microsoft.com/office/excel/2006/main">
          <x14:cfRule type="iconSet" priority="25" id="{0B8741E5-1F23-4980-A5D8-14230D18758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</xm:sqref>
        </x14:conditionalFormatting>
        <x14:conditionalFormatting xmlns:xm="http://schemas.microsoft.com/office/excel/2006/main">
          <x14:cfRule type="iconSet" priority="24" id="{9FD3DFA7-B6E3-4AA8-B3BD-C0BE1A9AAA4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</xm:sqref>
        </x14:conditionalFormatting>
        <x14:conditionalFormatting xmlns:xm="http://schemas.microsoft.com/office/excel/2006/main">
          <x14:cfRule type="iconSet" priority="23" id="{5D73ADF4-7049-4D27-9A48-9064B1A0245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</xm:sqref>
        </x14:conditionalFormatting>
        <x14:conditionalFormatting xmlns:xm="http://schemas.microsoft.com/office/excel/2006/main">
          <x14:cfRule type="iconSet" priority="22" id="{2587C60D-667B-40AB-8AFE-D8F51494B7C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</xm:sqref>
        </x14:conditionalFormatting>
        <x14:conditionalFormatting xmlns:xm="http://schemas.microsoft.com/office/excel/2006/main">
          <x14:cfRule type="iconSet" priority="20" id="{71CD414C-1BE3-43FE-80B5-C04B446B6EB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</xm:sqref>
        </x14:conditionalFormatting>
        <x14:conditionalFormatting xmlns:xm="http://schemas.microsoft.com/office/excel/2006/main">
          <x14:cfRule type="iconSet" priority="21" id="{125C844E-F164-4D93-8089-16A185BEFE3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</xm:sqref>
        </x14:conditionalFormatting>
        <x14:conditionalFormatting xmlns:xm="http://schemas.microsoft.com/office/excel/2006/main">
          <x14:cfRule type="iconSet" priority="19" id="{34F38DB1-D22C-453A-A878-92D33451BC0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</xm:sqref>
        </x14:conditionalFormatting>
        <x14:conditionalFormatting xmlns:xm="http://schemas.microsoft.com/office/excel/2006/main">
          <x14:cfRule type="iconSet" priority="18" id="{C3D0B6FC-B842-4842-AFF8-F5BD0B46493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</xm:sqref>
        </x14:conditionalFormatting>
        <x14:conditionalFormatting xmlns:xm="http://schemas.microsoft.com/office/excel/2006/main">
          <x14:cfRule type="iconSet" priority="17" id="{A9D79EF7-EBC2-43F0-9C92-31767FCACAE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</xm:sqref>
        </x14:conditionalFormatting>
        <x14:conditionalFormatting xmlns:xm="http://schemas.microsoft.com/office/excel/2006/main">
          <x14:cfRule type="iconSet" priority="16" id="{9EFA2019-C8DD-4240-A7CC-56802B18FD6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</xm:sqref>
        </x14:conditionalFormatting>
        <x14:conditionalFormatting xmlns:xm="http://schemas.microsoft.com/office/excel/2006/main">
          <x14:cfRule type="iconSet" priority="15" id="{CB998C43-078B-4177-933D-E53D2BEF74D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</xm:sqref>
        </x14:conditionalFormatting>
        <x14:conditionalFormatting xmlns:xm="http://schemas.microsoft.com/office/excel/2006/main">
          <x14:cfRule type="iconSet" priority="14" id="{4CAF6921-7C33-483B-99C7-548E653EB04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</xm:sqref>
        </x14:conditionalFormatting>
        <x14:conditionalFormatting xmlns:xm="http://schemas.microsoft.com/office/excel/2006/main">
          <x14:cfRule type="iconSet" priority="13" id="{DCC5B103-39BD-4F5C-83E8-1522854B9D8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</xm:sqref>
        </x14:conditionalFormatting>
        <x14:conditionalFormatting xmlns:xm="http://schemas.microsoft.com/office/excel/2006/main">
          <x14:cfRule type="iconSet" priority="12" id="{C87F92A3-D06F-4770-8DBC-8D7D9DF4058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AH30</xm:sqref>
        </x14:conditionalFormatting>
        <x14:conditionalFormatting xmlns:xm="http://schemas.microsoft.com/office/excel/2006/main">
          <x14:cfRule type="iconSet" priority="11" id="{0640AE89-0136-4FB4-A20C-B620D196144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AH31</xm:sqref>
        </x14:conditionalFormatting>
        <x14:conditionalFormatting xmlns:xm="http://schemas.microsoft.com/office/excel/2006/main">
          <x14:cfRule type="iconSet" priority="10" id="{57ABFA5C-EB15-4C7B-9E47-F3091AF2ED4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AH32</xm:sqref>
        </x14:conditionalFormatting>
        <x14:conditionalFormatting xmlns:xm="http://schemas.microsoft.com/office/excel/2006/main">
          <x14:cfRule type="iconSet" priority="5" id="{FA1BAABC-5DFF-4F4F-AA4E-EBB2E59B9C8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AH33</xm:sqref>
        </x14:conditionalFormatting>
        <x14:conditionalFormatting xmlns:xm="http://schemas.microsoft.com/office/excel/2006/main">
          <x14:cfRule type="iconSet" priority="4" id="{CB76EE92-DB88-439E-BC09-A5E1DD10AD0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AH34</xm:sqref>
        </x14:conditionalFormatting>
        <x14:conditionalFormatting xmlns:xm="http://schemas.microsoft.com/office/excel/2006/main">
          <x14:cfRule type="iconSet" priority="3" id="{46044394-0DA3-40DA-A311-216D4C5ED01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AH35</xm:sqref>
        </x14:conditionalFormatting>
        <x14:conditionalFormatting xmlns:xm="http://schemas.microsoft.com/office/excel/2006/main">
          <x14:cfRule type="iconSet" priority="1" id="{D0810878-9328-41D4-8A20-68C10F89B87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AH36</xm:sqref>
        </x14:conditionalFormatting>
        <x14:conditionalFormatting xmlns:xm="http://schemas.microsoft.com/office/excel/2006/main">
          <x14:cfRule type="iconSet" priority="2" id="{13C22D3B-0156-46FC-B831-B8165BD7F29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AH37</xm:sqref>
        </x14:conditionalFormatting>
        <x14:conditionalFormatting xmlns:xm="http://schemas.microsoft.com/office/excel/2006/main">
          <x14:cfRule type="iconSet" priority="9" id="{C219856B-05D0-46AC-975C-F14B4412A72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AH38</xm:sqref>
        </x14:conditionalFormatting>
        <x14:conditionalFormatting xmlns:xm="http://schemas.microsoft.com/office/excel/2006/main">
          <x14:cfRule type="iconSet" priority="8" id="{B0FDFAEF-5C4F-4163-9D3F-1D98E4CD3F5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AH39</xm:sqref>
        </x14:conditionalFormatting>
        <x14:conditionalFormatting xmlns:xm="http://schemas.microsoft.com/office/excel/2006/main">
          <x14:cfRule type="iconSet" priority="7" id="{FB58C632-FDEC-4754-B0CB-7D53E199585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AH40</xm:sqref>
        </x14:conditionalFormatting>
        <x14:conditionalFormatting xmlns:xm="http://schemas.microsoft.com/office/excel/2006/main">
          <x14:cfRule type="iconSet" priority="6" id="{BAE701D1-036A-4F54-B30E-4A1703355A6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1EBD-EC28-4E8D-A343-5BBD8FE137DE}">
  <sheetPr>
    <tabColor rgb="FFFFFF00"/>
  </sheetPr>
  <dimension ref="A1:AH44"/>
  <sheetViews>
    <sheetView view="pageBreakPreview" zoomScale="75" zoomScaleNormal="55" zoomScaleSheetLayoutView="75" workbookViewId="0">
      <selection activeCell="E37" sqref="E37"/>
    </sheetView>
  </sheetViews>
  <sheetFormatPr defaultColWidth="9" defaultRowHeight="10"/>
  <cols>
    <col min="1" max="1" width="13.7265625" style="108" customWidth="1"/>
    <col min="2" max="2" width="2.7265625" style="106" customWidth="1"/>
    <col min="3" max="3" width="18.7265625" style="106" customWidth="1"/>
    <col min="4" max="4" width="13.7265625" style="106" customWidth="1"/>
    <col min="5" max="5" width="24.7265625" style="106" customWidth="1"/>
    <col min="6" max="6" width="15.7265625" style="106" customWidth="1"/>
    <col min="7" max="7" width="6.7265625" style="106" customWidth="1"/>
    <col min="8" max="8" width="11.7265625" style="106" customWidth="1"/>
    <col min="9" max="9" width="9.7265625" style="106" customWidth="1"/>
    <col min="10" max="11" width="6.7265625" style="106" customWidth="1"/>
    <col min="12" max="12" width="9.7265625" style="106" customWidth="1"/>
    <col min="13" max="14" width="8.7265625" style="106" customWidth="1"/>
    <col min="15" max="15" width="9.7265625" style="106" customWidth="1"/>
    <col min="16" max="16" width="13.7265625" style="106" customWidth="1"/>
    <col min="17" max="17" width="10.7265625" style="106" customWidth="1"/>
    <col min="18" max="18" width="5.7265625" style="106" customWidth="1"/>
    <col min="19" max="19" width="17.7265625" style="106" customWidth="1"/>
    <col min="20" max="20" width="10.7265625" style="106" customWidth="1"/>
    <col min="21" max="24" width="8.7265625" style="106" customWidth="1"/>
    <col min="25" max="25" width="9" style="106" customWidth="1"/>
    <col min="26" max="27" width="10.6328125" style="106" customWidth="1"/>
    <col min="28" max="33" width="9" style="106" hidden="1" customWidth="1"/>
    <col min="34" max="34" width="9" style="106" customWidth="1"/>
    <col min="35" max="16384" width="9" style="106"/>
  </cols>
  <sheetData>
    <row r="1" spans="1:34" ht="15.5">
      <c r="A1" s="153"/>
      <c r="B1" s="153"/>
      <c r="R1" s="151"/>
    </row>
    <row r="2" spans="1:34" ht="15.5">
      <c r="A2" s="106"/>
      <c r="F2" s="150"/>
      <c r="J2" s="370" t="s">
        <v>168</v>
      </c>
      <c r="K2" s="370"/>
      <c r="L2" s="370"/>
      <c r="M2" s="370"/>
      <c r="N2" s="370"/>
      <c r="O2" s="370"/>
      <c r="P2" s="370"/>
      <c r="Q2" s="147"/>
      <c r="R2" s="384" t="s">
        <v>423</v>
      </c>
      <c r="S2" s="384"/>
      <c r="T2" s="384"/>
      <c r="U2" s="384"/>
      <c r="V2" s="384"/>
    </row>
    <row r="3" spans="1:34" ht="15.75" customHeight="1">
      <c r="A3" s="230" t="s">
        <v>264</v>
      </c>
      <c r="B3" s="148"/>
      <c r="J3" s="147"/>
      <c r="R3" s="146"/>
      <c r="S3" s="372" t="s">
        <v>165</v>
      </c>
      <c r="T3" s="372"/>
      <c r="U3" s="372"/>
      <c r="V3" s="372"/>
      <c r="W3" s="372"/>
      <c r="X3" s="372"/>
      <c r="Z3" s="9" t="s">
        <v>4</v>
      </c>
      <c r="AA3" s="10"/>
      <c r="AB3" s="145" t="s">
        <v>164</v>
      </c>
      <c r="AC3" s="143"/>
      <c r="AD3" s="143"/>
      <c r="AE3" s="144" t="s">
        <v>163</v>
      </c>
      <c r="AF3" s="143"/>
      <c r="AG3" s="142"/>
    </row>
    <row r="4" spans="1:34" ht="14.25" customHeight="1" thickBot="1">
      <c r="A4" s="349" t="s">
        <v>162</v>
      </c>
      <c r="B4" s="373" t="s">
        <v>161</v>
      </c>
      <c r="C4" s="374"/>
      <c r="D4" s="379"/>
      <c r="E4" s="381"/>
      <c r="F4" s="373" t="s">
        <v>160</v>
      </c>
      <c r="G4" s="383"/>
      <c r="H4" s="328" t="s">
        <v>159</v>
      </c>
      <c r="I4" s="325" t="s">
        <v>158</v>
      </c>
      <c r="J4" s="356" t="s">
        <v>157</v>
      </c>
      <c r="K4" s="359" t="s">
        <v>241</v>
      </c>
      <c r="L4" s="360"/>
      <c r="M4" s="360"/>
      <c r="N4" s="360"/>
      <c r="O4" s="361"/>
      <c r="P4" s="328" t="s">
        <v>155</v>
      </c>
      <c r="Q4" s="362" t="s">
        <v>154</v>
      </c>
      <c r="R4" s="363"/>
      <c r="S4" s="364"/>
      <c r="T4" s="368" t="s">
        <v>153</v>
      </c>
      <c r="U4" s="342" t="s">
        <v>12</v>
      </c>
      <c r="V4" s="328" t="s">
        <v>13</v>
      </c>
      <c r="W4" s="340" t="s">
        <v>14</v>
      </c>
      <c r="X4" s="341"/>
      <c r="Z4" s="326" t="s">
        <v>236</v>
      </c>
      <c r="AA4" s="326" t="s">
        <v>389</v>
      </c>
      <c r="AB4" s="325" t="s">
        <v>145</v>
      </c>
      <c r="AC4" s="328" t="s">
        <v>25</v>
      </c>
      <c r="AD4" s="328" t="s">
        <v>26</v>
      </c>
      <c r="AE4" s="325" t="s">
        <v>145</v>
      </c>
      <c r="AF4" s="328" t="s">
        <v>25</v>
      </c>
      <c r="AG4" s="328" t="s">
        <v>150</v>
      </c>
      <c r="AH4" s="141"/>
    </row>
    <row r="5" spans="1:34" ht="11.25" customHeight="1">
      <c r="A5" s="338"/>
      <c r="B5" s="375"/>
      <c r="C5" s="376"/>
      <c r="D5" s="380"/>
      <c r="E5" s="382"/>
      <c r="F5" s="358"/>
      <c r="G5" s="347"/>
      <c r="H5" s="338"/>
      <c r="I5" s="326"/>
      <c r="J5" s="357"/>
      <c r="K5" s="331" t="s">
        <v>149</v>
      </c>
      <c r="L5" s="334" t="s">
        <v>233</v>
      </c>
      <c r="M5" s="337" t="s">
        <v>147</v>
      </c>
      <c r="N5" s="345" t="s">
        <v>146</v>
      </c>
      <c r="O5" s="345" t="s">
        <v>145</v>
      </c>
      <c r="P5" s="351"/>
      <c r="Q5" s="365"/>
      <c r="R5" s="366"/>
      <c r="S5" s="367"/>
      <c r="T5" s="369"/>
      <c r="U5" s="343"/>
      <c r="V5" s="338"/>
      <c r="W5" s="328" t="s">
        <v>25</v>
      </c>
      <c r="X5" s="328" t="s">
        <v>26</v>
      </c>
      <c r="Z5" s="326"/>
      <c r="AA5" s="326"/>
      <c r="AB5" s="326"/>
      <c r="AC5" s="329"/>
      <c r="AD5" s="329"/>
      <c r="AE5" s="326"/>
      <c r="AF5" s="329"/>
      <c r="AG5" s="329"/>
      <c r="AH5" s="348"/>
    </row>
    <row r="6" spans="1:34">
      <c r="A6" s="338"/>
      <c r="B6" s="375"/>
      <c r="C6" s="376"/>
      <c r="D6" s="349" t="s">
        <v>144</v>
      </c>
      <c r="E6" s="350" t="s">
        <v>28</v>
      </c>
      <c r="F6" s="349" t="s">
        <v>144</v>
      </c>
      <c r="G6" s="325" t="s">
        <v>229</v>
      </c>
      <c r="H6" s="338"/>
      <c r="I6" s="326"/>
      <c r="J6" s="357"/>
      <c r="K6" s="332"/>
      <c r="L6" s="335"/>
      <c r="M6" s="332"/>
      <c r="N6" s="346"/>
      <c r="O6" s="346"/>
      <c r="P6" s="351"/>
      <c r="Q6" s="328" t="s">
        <v>142</v>
      </c>
      <c r="R6" s="328" t="s">
        <v>141</v>
      </c>
      <c r="S6" s="349" t="s">
        <v>140</v>
      </c>
      <c r="T6" s="353" t="s">
        <v>139</v>
      </c>
      <c r="U6" s="343"/>
      <c r="V6" s="338"/>
      <c r="W6" s="329"/>
      <c r="X6" s="329"/>
      <c r="Z6" s="326"/>
      <c r="AA6" s="326"/>
      <c r="AB6" s="326"/>
      <c r="AC6" s="329"/>
      <c r="AD6" s="329"/>
      <c r="AE6" s="326"/>
      <c r="AF6" s="329"/>
      <c r="AG6" s="329"/>
      <c r="AH6" s="348"/>
    </row>
    <row r="7" spans="1:34">
      <c r="A7" s="338"/>
      <c r="B7" s="375"/>
      <c r="C7" s="376"/>
      <c r="D7" s="338"/>
      <c r="E7" s="338"/>
      <c r="F7" s="338"/>
      <c r="G7" s="338"/>
      <c r="H7" s="338"/>
      <c r="I7" s="326"/>
      <c r="J7" s="357"/>
      <c r="K7" s="332"/>
      <c r="L7" s="335"/>
      <c r="M7" s="332"/>
      <c r="N7" s="346"/>
      <c r="O7" s="346"/>
      <c r="P7" s="351"/>
      <c r="Q7" s="351"/>
      <c r="R7" s="351"/>
      <c r="S7" s="338"/>
      <c r="T7" s="354"/>
      <c r="U7" s="343"/>
      <c r="V7" s="338"/>
      <c r="W7" s="329"/>
      <c r="X7" s="329"/>
      <c r="Z7" s="326"/>
      <c r="AA7" s="326"/>
      <c r="AB7" s="326"/>
      <c r="AC7" s="329"/>
      <c r="AD7" s="329"/>
      <c r="AE7" s="326"/>
      <c r="AF7" s="329"/>
      <c r="AG7" s="329"/>
      <c r="AH7" s="348"/>
    </row>
    <row r="8" spans="1:34">
      <c r="A8" s="339"/>
      <c r="B8" s="377"/>
      <c r="C8" s="378"/>
      <c r="D8" s="339"/>
      <c r="E8" s="339"/>
      <c r="F8" s="339"/>
      <c r="G8" s="339"/>
      <c r="H8" s="339"/>
      <c r="I8" s="327"/>
      <c r="J8" s="358"/>
      <c r="K8" s="333"/>
      <c r="L8" s="336"/>
      <c r="M8" s="333"/>
      <c r="N8" s="347"/>
      <c r="O8" s="347"/>
      <c r="P8" s="352"/>
      <c r="Q8" s="352"/>
      <c r="R8" s="352"/>
      <c r="S8" s="339"/>
      <c r="T8" s="355"/>
      <c r="U8" s="344"/>
      <c r="V8" s="339"/>
      <c r="W8" s="330"/>
      <c r="X8" s="330"/>
      <c r="Z8" s="327"/>
      <c r="AA8" s="327"/>
      <c r="AB8" s="327"/>
      <c r="AC8" s="330"/>
      <c r="AD8" s="330"/>
      <c r="AE8" s="327"/>
      <c r="AF8" s="330"/>
      <c r="AG8" s="330"/>
      <c r="AH8" s="348"/>
    </row>
    <row r="9" spans="1:34" ht="24" customHeight="1">
      <c r="A9" s="137" t="s">
        <v>422</v>
      </c>
      <c r="B9" s="139" t="s">
        <v>398</v>
      </c>
      <c r="C9" s="138" t="s">
        <v>421</v>
      </c>
      <c r="D9" s="130" t="s">
        <v>420</v>
      </c>
      <c r="E9" s="129" t="s">
        <v>418</v>
      </c>
      <c r="F9" s="127" t="s">
        <v>251</v>
      </c>
      <c r="G9" s="128">
        <v>0.65800000000000003</v>
      </c>
      <c r="H9" s="127" t="s">
        <v>68</v>
      </c>
      <c r="I9" s="126" t="str">
        <f t="shared" ref="I9:I26" si="0">IF(Z9="","",(IF(AA9-Z9&gt;0,CONCATENATE(TEXT(Z9,"#,##0"),"~",TEXT(AA9,"#,##0")),TEXT(Z9,"#,##0"))))</f>
        <v>650~670</v>
      </c>
      <c r="J9" s="125">
        <v>4</v>
      </c>
      <c r="K9" s="122">
        <v>25</v>
      </c>
      <c r="L9" s="134">
        <f t="shared" ref="L9:L26" si="1">IF(K9&gt;0,1/K9*34.6*67.1,"")</f>
        <v>92.866399999999999</v>
      </c>
      <c r="M9" s="122">
        <f t="shared" ref="M9:M26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21.8</v>
      </c>
      <c r="N9" s="121">
        <f t="shared" ref="N9:N26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24.6</v>
      </c>
      <c r="O9" s="120" t="str">
        <f t="shared" ref="O9:O26" si="4">IF(Z9="","",IF(AE9="",TEXT(AB9,"#,##0.0"),IF(AB9-AE9&gt;0,CONCATENATE(TEXT(AE9,"#,##0.0"),"~",TEXT(AB9,"#,##0.0")),TEXT(AB9,"#,##0.0"))))</f>
        <v>29.0~29.1</v>
      </c>
      <c r="P9" s="118" t="s">
        <v>49</v>
      </c>
      <c r="Q9" s="119" t="s">
        <v>50</v>
      </c>
      <c r="R9" s="118" t="s">
        <v>51</v>
      </c>
      <c r="S9" s="117"/>
      <c r="T9" s="318" t="s">
        <v>112</v>
      </c>
      <c r="U9" s="115">
        <f t="shared" ref="U9:U22" si="5">IFERROR(IF(K9&lt;M9,"",(ROUNDDOWN(K9/M9*100,0))),"")</f>
        <v>114</v>
      </c>
      <c r="V9" s="114">
        <f t="shared" ref="V9:V22" si="6">IFERROR(IF(K9&lt;N9,"",(ROUNDDOWN(K9/N9*100,0))),"")</f>
        <v>101</v>
      </c>
      <c r="W9" s="114" t="str">
        <f t="shared" ref="W9:W26" si="7">IF(AC9&lt;55,"",IF(AA9="",AC9,IF(AF9-AC9&gt;0,CONCATENATE(AC9,"~",AF9),AC9)))</f>
        <v>85~86</v>
      </c>
      <c r="X9" s="113" t="str">
        <f t="shared" ref="X9:X26" si="8">IF(AC9&lt;55,"",AD9)</f>
        <v>★3.5</v>
      </c>
      <c r="Z9" s="112">
        <v>650</v>
      </c>
      <c r="AA9" s="112">
        <v>670</v>
      </c>
      <c r="AB9" s="156">
        <f t="shared" ref="AB9:AB26" si="9">IF(Z9="","",(ROUND(IF(Z9&gt;=2759,9.5,IF(Z9&lt;2759,(-2.47/1000000*Z9*Z9)-(8.52/10000*Z9)+30.65)),1)))</f>
        <v>29.1</v>
      </c>
      <c r="AC9" s="155">
        <f t="shared" ref="AC9:AC26" si="10">IF(K9="","",ROUNDDOWN(K9/AB9*100,0))</f>
        <v>85</v>
      </c>
      <c r="AD9" s="155" t="str">
        <f t="shared" ref="AD9:AD26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★3.5</v>
      </c>
      <c r="AE9" s="156">
        <f t="shared" ref="AE9:AE26" si="12">IF(AA9="","",(ROUND(IF(AA9&gt;=2759,9.5,IF(AA9&lt;2759,(-2.47/1000000*AA9*AA9)-(8.52/10000*AA9)+30.65)),1)))</f>
        <v>29</v>
      </c>
      <c r="AF9" s="155">
        <f t="shared" ref="AF9:AF26" si="13">IF(AE9="","",IF(K9="","",ROUNDDOWN(K9/AE9*100,0)))</f>
        <v>86</v>
      </c>
      <c r="AG9" s="155" t="str">
        <f t="shared" ref="AG9:AG26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★3.5</v>
      </c>
      <c r="AH9" s="154"/>
    </row>
    <row r="10" spans="1:34" ht="24" customHeight="1">
      <c r="A10" s="137"/>
      <c r="B10" s="132"/>
      <c r="C10" s="131"/>
      <c r="D10" s="130" t="s">
        <v>419</v>
      </c>
      <c r="E10" s="129" t="s">
        <v>418</v>
      </c>
      <c r="F10" s="127" t="s">
        <v>251</v>
      </c>
      <c r="G10" s="128">
        <v>0.65800000000000003</v>
      </c>
      <c r="H10" s="127" t="s">
        <v>68</v>
      </c>
      <c r="I10" s="126" t="str">
        <f t="shared" si="0"/>
        <v>720~740</v>
      </c>
      <c r="J10" s="125">
        <v>4</v>
      </c>
      <c r="K10" s="122">
        <v>23.2</v>
      </c>
      <c r="L10" s="134">
        <f t="shared" si="1"/>
        <v>100.07155172413793</v>
      </c>
      <c r="M10" s="122">
        <f t="shared" si="2"/>
        <v>21.8</v>
      </c>
      <c r="N10" s="121">
        <f t="shared" si="3"/>
        <v>24.6</v>
      </c>
      <c r="O10" s="120" t="str">
        <f t="shared" si="4"/>
        <v>28.7~28.8</v>
      </c>
      <c r="P10" s="118" t="s">
        <v>49</v>
      </c>
      <c r="Q10" s="119" t="s">
        <v>50</v>
      </c>
      <c r="R10" s="118" t="s">
        <v>55</v>
      </c>
      <c r="S10" s="117"/>
      <c r="T10" s="318" t="s">
        <v>112</v>
      </c>
      <c r="U10" s="115">
        <f t="shared" si="5"/>
        <v>106</v>
      </c>
      <c r="V10" s="114" t="str">
        <f t="shared" si="6"/>
        <v/>
      </c>
      <c r="W10" s="114">
        <f t="shared" si="7"/>
        <v>80</v>
      </c>
      <c r="X10" s="113" t="str">
        <f t="shared" si="8"/>
        <v>★3.0</v>
      </c>
      <c r="Z10" s="112">
        <v>720</v>
      </c>
      <c r="AA10" s="112">
        <v>740</v>
      </c>
      <c r="AB10" s="156">
        <f t="shared" si="9"/>
        <v>28.8</v>
      </c>
      <c r="AC10" s="155">
        <f t="shared" si="10"/>
        <v>80</v>
      </c>
      <c r="AD10" s="155" t="str">
        <f t="shared" si="11"/>
        <v>★3.0</v>
      </c>
      <c r="AE10" s="156">
        <f t="shared" si="12"/>
        <v>28.7</v>
      </c>
      <c r="AF10" s="155">
        <f t="shared" si="13"/>
        <v>80</v>
      </c>
      <c r="AG10" s="155" t="str">
        <f t="shared" si="14"/>
        <v>★3.0</v>
      </c>
      <c r="AH10" s="154"/>
    </row>
    <row r="11" spans="1:34" ht="20">
      <c r="A11" s="137"/>
      <c r="B11" s="139" t="s">
        <v>398</v>
      </c>
      <c r="C11" s="138" t="s">
        <v>417</v>
      </c>
      <c r="D11" s="130" t="s">
        <v>415</v>
      </c>
      <c r="E11" s="129" t="s">
        <v>416</v>
      </c>
      <c r="F11" s="127" t="s">
        <v>251</v>
      </c>
      <c r="G11" s="128">
        <v>0.65800000000000003</v>
      </c>
      <c r="H11" s="127" t="s">
        <v>68</v>
      </c>
      <c r="I11" s="126" t="str">
        <f t="shared" si="0"/>
        <v>880~950</v>
      </c>
      <c r="J11" s="125">
        <v>4</v>
      </c>
      <c r="K11" s="122">
        <v>21.2</v>
      </c>
      <c r="L11" s="134">
        <f t="shared" si="1"/>
        <v>109.51226415094339</v>
      </c>
      <c r="M11" s="122">
        <f t="shared" si="2"/>
        <v>20.8</v>
      </c>
      <c r="N11" s="121">
        <f t="shared" si="3"/>
        <v>23.7</v>
      </c>
      <c r="O11" s="120" t="str">
        <f t="shared" si="4"/>
        <v>27.6~28.0</v>
      </c>
      <c r="P11" s="118" t="s">
        <v>49</v>
      </c>
      <c r="Q11" s="119" t="s">
        <v>50</v>
      </c>
      <c r="R11" s="118" t="s">
        <v>51</v>
      </c>
      <c r="S11" s="319"/>
      <c r="T11" s="318" t="s">
        <v>52</v>
      </c>
      <c r="U11" s="115">
        <f t="shared" si="5"/>
        <v>101</v>
      </c>
      <c r="V11" s="114" t="str">
        <f t="shared" si="6"/>
        <v/>
      </c>
      <c r="W11" s="114" t="str">
        <f t="shared" si="7"/>
        <v>75~76</v>
      </c>
      <c r="X11" s="113" t="str">
        <f t="shared" si="8"/>
        <v>★2.5</v>
      </c>
      <c r="Z11" s="112">
        <v>880</v>
      </c>
      <c r="AA11" s="112">
        <v>950</v>
      </c>
      <c r="AB11" s="156">
        <f t="shared" si="9"/>
        <v>28</v>
      </c>
      <c r="AC11" s="155">
        <f t="shared" si="10"/>
        <v>75</v>
      </c>
      <c r="AD11" s="155" t="str">
        <f t="shared" si="11"/>
        <v>★2.5</v>
      </c>
      <c r="AE11" s="156">
        <f t="shared" si="12"/>
        <v>27.6</v>
      </c>
      <c r="AF11" s="155">
        <f t="shared" si="13"/>
        <v>76</v>
      </c>
      <c r="AG11" s="155" t="str">
        <f t="shared" si="14"/>
        <v>★2.5</v>
      </c>
      <c r="AH11" s="154"/>
    </row>
    <row r="12" spans="1:34" ht="20">
      <c r="A12" s="137"/>
      <c r="B12" s="139"/>
      <c r="C12" s="138"/>
      <c r="D12" s="130" t="s">
        <v>415</v>
      </c>
      <c r="E12" s="129" t="s">
        <v>414</v>
      </c>
      <c r="F12" s="127" t="s">
        <v>251</v>
      </c>
      <c r="G12" s="128">
        <v>0.65800000000000003</v>
      </c>
      <c r="H12" s="127" t="s">
        <v>68</v>
      </c>
      <c r="I12" s="126" t="str">
        <f t="shared" si="0"/>
        <v>880~960</v>
      </c>
      <c r="J12" s="125">
        <v>4</v>
      </c>
      <c r="K12" s="122">
        <v>21</v>
      </c>
      <c r="L12" s="134">
        <f t="shared" si="1"/>
        <v>110.55523809523808</v>
      </c>
      <c r="M12" s="122">
        <f t="shared" si="2"/>
        <v>20.8</v>
      </c>
      <c r="N12" s="121">
        <f t="shared" si="3"/>
        <v>23.7</v>
      </c>
      <c r="O12" s="120" t="str">
        <f t="shared" si="4"/>
        <v>27.6~28.0</v>
      </c>
      <c r="P12" s="118" t="s">
        <v>49</v>
      </c>
      <c r="Q12" s="119" t="s">
        <v>50</v>
      </c>
      <c r="R12" s="118" t="s">
        <v>51</v>
      </c>
      <c r="S12" s="117"/>
      <c r="T12" s="318" t="s">
        <v>52</v>
      </c>
      <c r="U12" s="115">
        <f t="shared" si="5"/>
        <v>100</v>
      </c>
      <c r="V12" s="114" t="str">
        <f t="shared" si="6"/>
        <v/>
      </c>
      <c r="W12" s="114" t="str">
        <f t="shared" si="7"/>
        <v>75~76</v>
      </c>
      <c r="X12" s="113" t="str">
        <f t="shared" si="8"/>
        <v>★2.5</v>
      </c>
      <c r="Z12" s="112">
        <v>880</v>
      </c>
      <c r="AA12" s="112">
        <v>960</v>
      </c>
      <c r="AB12" s="156">
        <f t="shared" si="9"/>
        <v>28</v>
      </c>
      <c r="AC12" s="155">
        <f t="shared" si="10"/>
        <v>75</v>
      </c>
      <c r="AD12" s="155" t="str">
        <f t="shared" si="11"/>
        <v>★2.5</v>
      </c>
      <c r="AE12" s="156">
        <f t="shared" si="12"/>
        <v>27.6</v>
      </c>
      <c r="AF12" s="155">
        <f t="shared" si="13"/>
        <v>76</v>
      </c>
      <c r="AG12" s="155" t="str">
        <f t="shared" si="14"/>
        <v>★2.5</v>
      </c>
      <c r="AH12" s="154"/>
    </row>
    <row r="13" spans="1:34" ht="24" customHeight="1">
      <c r="A13" s="137"/>
      <c r="B13" s="139"/>
      <c r="C13" s="138"/>
      <c r="D13" s="130" t="s">
        <v>407</v>
      </c>
      <c r="E13" s="129" t="s">
        <v>413</v>
      </c>
      <c r="F13" s="127" t="s">
        <v>251</v>
      </c>
      <c r="G13" s="128">
        <v>0.65800000000000003</v>
      </c>
      <c r="H13" s="127" t="s">
        <v>68</v>
      </c>
      <c r="I13" s="126" t="str">
        <f t="shared" si="0"/>
        <v>910~980</v>
      </c>
      <c r="J13" s="125">
        <v>4</v>
      </c>
      <c r="K13" s="122">
        <v>20</v>
      </c>
      <c r="L13" s="134">
        <f t="shared" si="1"/>
        <v>116.083</v>
      </c>
      <c r="M13" s="122">
        <f t="shared" si="2"/>
        <v>20.8</v>
      </c>
      <c r="N13" s="121">
        <f t="shared" si="3"/>
        <v>23.7</v>
      </c>
      <c r="O13" s="120" t="str">
        <f t="shared" si="4"/>
        <v>27.4~27.8</v>
      </c>
      <c r="P13" s="118" t="s">
        <v>49</v>
      </c>
      <c r="Q13" s="119" t="s">
        <v>60</v>
      </c>
      <c r="R13" s="118" t="s">
        <v>51</v>
      </c>
      <c r="S13" s="117"/>
      <c r="T13" s="318" t="s">
        <v>112</v>
      </c>
      <c r="U13" s="115" t="str">
        <f t="shared" si="5"/>
        <v/>
      </c>
      <c r="V13" s="114" t="str">
        <f t="shared" si="6"/>
        <v/>
      </c>
      <c r="W13" s="114" t="str">
        <f t="shared" si="7"/>
        <v>71~72</v>
      </c>
      <c r="X13" s="113" t="str">
        <f t="shared" si="8"/>
        <v>★2.0</v>
      </c>
      <c r="Z13" s="112">
        <v>910</v>
      </c>
      <c r="AA13" s="112">
        <v>980</v>
      </c>
      <c r="AB13" s="156">
        <f t="shared" si="9"/>
        <v>27.8</v>
      </c>
      <c r="AC13" s="155">
        <f t="shared" si="10"/>
        <v>71</v>
      </c>
      <c r="AD13" s="155" t="str">
        <f t="shared" si="11"/>
        <v>★2.0</v>
      </c>
      <c r="AE13" s="156">
        <f t="shared" si="12"/>
        <v>27.4</v>
      </c>
      <c r="AF13" s="155">
        <f t="shared" si="13"/>
        <v>72</v>
      </c>
      <c r="AG13" s="155" t="str">
        <f t="shared" si="14"/>
        <v>★2.0</v>
      </c>
      <c r="AH13" s="154"/>
    </row>
    <row r="14" spans="1:34" ht="24" customHeight="1">
      <c r="A14" s="137"/>
      <c r="B14" s="139"/>
      <c r="C14" s="138"/>
      <c r="D14" s="130" t="s">
        <v>407</v>
      </c>
      <c r="E14" s="129" t="s">
        <v>412</v>
      </c>
      <c r="F14" s="127" t="s">
        <v>251</v>
      </c>
      <c r="G14" s="128">
        <v>0.65800000000000003</v>
      </c>
      <c r="H14" s="127" t="s">
        <v>68</v>
      </c>
      <c r="I14" s="126" t="str">
        <f t="shared" si="0"/>
        <v>880~910</v>
      </c>
      <c r="J14" s="125">
        <v>4</v>
      </c>
      <c r="K14" s="122">
        <v>22.7</v>
      </c>
      <c r="L14" s="134">
        <f t="shared" si="1"/>
        <v>102.27577092511012</v>
      </c>
      <c r="M14" s="122">
        <f t="shared" si="2"/>
        <v>20.8</v>
      </c>
      <c r="N14" s="121">
        <f t="shared" si="3"/>
        <v>23.7</v>
      </c>
      <c r="O14" s="120" t="str">
        <f t="shared" si="4"/>
        <v>27.8~28.0</v>
      </c>
      <c r="P14" s="118" t="s">
        <v>49</v>
      </c>
      <c r="Q14" s="119" t="s">
        <v>50</v>
      </c>
      <c r="R14" s="118" t="s">
        <v>51</v>
      </c>
      <c r="S14" s="117"/>
      <c r="T14" s="318" t="s">
        <v>112</v>
      </c>
      <c r="U14" s="115">
        <f t="shared" si="5"/>
        <v>109</v>
      </c>
      <c r="V14" s="114" t="str">
        <f t="shared" si="6"/>
        <v/>
      </c>
      <c r="W14" s="114">
        <f t="shared" si="7"/>
        <v>81</v>
      </c>
      <c r="X14" s="113" t="str">
        <f t="shared" si="8"/>
        <v>★3.0</v>
      </c>
      <c r="Z14" s="112">
        <v>880</v>
      </c>
      <c r="AA14" s="112">
        <v>910</v>
      </c>
      <c r="AB14" s="156">
        <f t="shared" si="9"/>
        <v>28</v>
      </c>
      <c r="AC14" s="155">
        <f t="shared" si="10"/>
        <v>81</v>
      </c>
      <c r="AD14" s="155" t="str">
        <f t="shared" si="11"/>
        <v>★3.0</v>
      </c>
      <c r="AE14" s="156">
        <f t="shared" si="12"/>
        <v>27.8</v>
      </c>
      <c r="AF14" s="155">
        <f t="shared" si="13"/>
        <v>81</v>
      </c>
      <c r="AG14" s="155" t="str">
        <f t="shared" si="14"/>
        <v>★3.0</v>
      </c>
      <c r="AH14" s="154"/>
    </row>
    <row r="15" spans="1:34" ht="24" customHeight="1">
      <c r="A15" s="137"/>
      <c r="B15" s="139"/>
      <c r="C15" s="138"/>
      <c r="D15" s="130" t="s">
        <v>407</v>
      </c>
      <c r="E15" s="129" t="s">
        <v>411</v>
      </c>
      <c r="F15" s="127" t="s">
        <v>251</v>
      </c>
      <c r="G15" s="128">
        <v>0.65800000000000003</v>
      </c>
      <c r="H15" s="127" t="s">
        <v>68</v>
      </c>
      <c r="I15" s="126" t="str">
        <f t="shared" si="0"/>
        <v>920~930</v>
      </c>
      <c r="J15" s="125">
        <v>4</v>
      </c>
      <c r="K15" s="122">
        <v>21.2</v>
      </c>
      <c r="L15" s="134">
        <f t="shared" si="1"/>
        <v>109.51226415094339</v>
      </c>
      <c r="M15" s="122">
        <f t="shared" si="2"/>
        <v>20.8</v>
      </c>
      <c r="N15" s="121">
        <f t="shared" si="3"/>
        <v>23.7</v>
      </c>
      <c r="O15" s="120" t="str">
        <f t="shared" si="4"/>
        <v>27.7~27.8</v>
      </c>
      <c r="P15" s="118" t="s">
        <v>49</v>
      </c>
      <c r="Q15" s="119" t="s">
        <v>60</v>
      </c>
      <c r="R15" s="118" t="s">
        <v>51</v>
      </c>
      <c r="S15" s="117"/>
      <c r="T15" s="318" t="s">
        <v>112</v>
      </c>
      <c r="U15" s="115">
        <f t="shared" si="5"/>
        <v>101</v>
      </c>
      <c r="V15" s="114" t="str">
        <f t="shared" si="6"/>
        <v/>
      </c>
      <c r="W15" s="114">
        <f t="shared" si="7"/>
        <v>76</v>
      </c>
      <c r="X15" s="113" t="str">
        <f t="shared" si="8"/>
        <v>★2.5</v>
      </c>
      <c r="Z15" s="112">
        <v>920</v>
      </c>
      <c r="AA15" s="112">
        <v>930</v>
      </c>
      <c r="AB15" s="156">
        <f t="shared" si="9"/>
        <v>27.8</v>
      </c>
      <c r="AC15" s="155">
        <f t="shared" si="10"/>
        <v>76</v>
      </c>
      <c r="AD15" s="155" t="str">
        <f t="shared" si="11"/>
        <v>★2.5</v>
      </c>
      <c r="AE15" s="156">
        <f t="shared" si="12"/>
        <v>27.7</v>
      </c>
      <c r="AF15" s="155">
        <f t="shared" si="13"/>
        <v>76</v>
      </c>
      <c r="AG15" s="155" t="str">
        <f t="shared" si="14"/>
        <v>★2.5</v>
      </c>
      <c r="AH15" s="154"/>
    </row>
    <row r="16" spans="1:34" ht="24" customHeight="1">
      <c r="A16" s="137"/>
      <c r="B16" s="139"/>
      <c r="C16" s="138"/>
      <c r="D16" s="130" t="s">
        <v>407</v>
      </c>
      <c r="E16" s="129" t="s">
        <v>410</v>
      </c>
      <c r="F16" s="127" t="s">
        <v>251</v>
      </c>
      <c r="G16" s="128">
        <v>0.65800000000000003</v>
      </c>
      <c r="H16" s="127" t="s">
        <v>68</v>
      </c>
      <c r="I16" s="126" t="str">
        <f t="shared" si="0"/>
        <v>920</v>
      </c>
      <c r="J16" s="125">
        <v>4</v>
      </c>
      <c r="K16" s="122">
        <v>21.9</v>
      </c>
      <c r="L16" s="134">
        <f t="shared" si="1"/>
        <v>106.01187214611873</v>
      </c>
      <c r="M16" s="122">
        <f t="shared" si="2"/>
        <v>20.8</v>
      </c>
      <c r="N16" s="121">
        <f t="shared" si="3"/>
        <v>23.7</v>
      </c>
      <c r="O16" s="120" t="str">
        <f t="shared" si="4"/>
        <v>27.8</v>
      </c>
      <c r="P16" s="118" t="s">
        <v>49</v>
      </c>
      <c r="Q16" s="119" t="s">
        <v>50</v>
      </c>
      <c r="R16" s="118" t="s">
        <v>51</v>
      </c>
      <c r="S16" s="117"/>
      <c r="T16" s="318" t="s">
        <v>112</v>
      </c>
      <c r="U16" s="115">
        <f t="shared" si="5"/>
        <v>105</v>
      </c>
      <c r="V16" s="114" t="str">
        <f t="shared" si="6"/>
        <v/>
      </c>
      <c r="W16" s="114">
        <f t="shared" si="7"/>
        <v>78</v>
      </c>
      <c r="X16" s="113" t="str">
        <f t="shared" si="8"/>
        <v>★2.5</v>
      </c>
      <c r="Z16" s="112">
        <v>920</v>
      </c>
      <c r="AA16" s="112"/>
      <c r="AB16" s="156">
        <f t="shared" si="9"/>
        <v>27.8</v>
      </c>
      <c r="AC16" s="155">
        <f t="shared" si="10"/>
        <v>78</v>
      </c>
      <c r="AD16" s="155" t="str">
        <f t="shared" si="11"/>
        <v>★2.5</v>
      </c>
      <c r="AE16" s="156" t="str">
        <f t="shared" si="12"/>
        <v/>
      </c>
      <c r="AF16" s="155" t="str">
        <f t="shared" si="13"/>
        <v/>
      </c>
      <c r="AG16" s="155" t="str">
        <f t="shared" si="14"/>
        <v/>
      </c>
      <c r="AH16" s="154"/>
    </row>
    <row r="17" spans="1:34" ht="24" customHeight="1">
      <c r="A17" s="137"/>
      <c r="B17" s="139"/>
      <c r="C17" s="138"/>
      <c r="D17" s="130" t="s">
        <v>407</v>
      </c>
      <c r="E17" s="129" t="s">
        <v>409</v>
      </c>
      <c r="F17" s="127" t="s">
        <v>251</v>
      </c>
      <c r="G17" s="128">
        <v>0.65800000000000003</v>
      </c>
      <c r="H17" s="127" t="s">
        <v>68</v>
      </c>
      <c r="I17" s="126" t="str">
        <f t="shared" si="0"/>
        <v>940</v>
      </c>
      <c r="J17" s="125">
        <v>4</v>
      </c>
      <c r="K17" s="122">
        <v>20.6</v>
      </c>
      <c r="L17" s="134">
        <f t="shared" si="1"/>
        <v>112.70194174757282</v>
      </c>
      <c r="M17" s="122">
        <f t="shared" si="2"/>
        <v>20.8</v>
      </c>
      <c r="N17" s="121">
        <f t="shared" si="3"/>
        <v>23.7</v>
      </c>
      <c r="O17" s="120" t="str">
        <f t="shared" si="4"/>
        <v>27.7</v>
      </c>
      <c r="P17" s="118" t="s">
        <v>49</v>
      </c>
      <c r="Q17" s="119" t="s">
        <v>60</v>
      </c>
      <c r="R17" s="118" t="s">
        <v>51</v>
      </c>
      <c r="S17" s="117"/>
      <c r="T17" s="318" t="s">
        <v>112</v>
      </c>
      <c r="U17" s="115" t="str">
        <f t="shared" si="5"/>
        <v/>
      </c>
      <c r="V17" s="114" t="str">
        <f t="shared" si="6"/>
        <v/>
      </c>
      <c r="W17" s="114">
        <f t="shared" si="7"/>
        <v>74</v>
      </c>
      <c r="X17" s="113" t="str">
        <f t="shared" si="8"/>
        <v>★2.0</v>
      </c>
      <c r="Z17" s="112">
        <v>940</v>
      </c>
      <c r="AA17" s="112"/>
      <c r="AB17" s="156">
        <f t="shared" si="9"/>
        <v>27.7</v>
      </c>
      <c r="AC17" s="155">
        <f t="shared" si="10"/>
        <v>74</v>
      </c>
      <c r="AD17" s="155" t="str">
        <f t="shared" si="11"/>
        <v>★2.0</v>
      </c>
      <c r="AE17" s="156" t="str">
        <f t="shared" si="12"/>
        <v/>
      </c>
      <c r="AF17" s="155" t="str">
        <f t="shared" si="13"/>
        <v/>
      </c>
      <c r="AG17" s="155" t="str">
        <f t="shared" si="14"/>
        <v/>
      </c>
      <c r="AH17" s="154"/>
    </row>
    <row r="18" spans="1:34" ht="24" customHeight="1">
      <c r="A18" s="137"/>
      <c r="B18" s="139"/>
      <c r="C18" s="138"/>
      <c r="D18" s="130" t="s">
        <v>407</v>
      </c>
      <c r="E18" s="129" t="s">
        <v>408</v>
      </c>
      <c r="F18" s="127" t="s">
        <v>251</v>
      </c>
      <c r="G18" s="128">
        <v>0.65800000000000003</v>
      </c>
      <c r="H18" s="127" t="s">
        <v>68</v>
      </c>
      <c r="I18" s="126" t="str">
        <f t="shared" si="0"/>
        <v>940~960</v>
      </c>
      <c r="J18" s="125">
        <v>4</v>
      </c>
      <c r="K18" s="122">
        <v>21.9</v>
      </c>
      <c r="L18" s="134">
        <f t="shared" si="1"/>
        <v>106.01187214611873</v>
      </c>
      <c r="M18" s="122">
        <f t="shared" si="2"/>
        <v>20.8</v>
      </c>
      <c r="N18" s="121">
        <f t="shared" si="3"/>
        <v>23.7</v>
      </c>
      <c r="O18" s="120" t="str">
        <f t="shared" si="4"/>
        <v>27.6~27.7</v>
      </c>
      <c r="P18" s="118" t="s">
        <v>49</v>
      </c>
      <c r="Q18" s="119" t="s">
        <v>50</v>
      </c>
      <c r="R18" s="118" t="s">
        <v>51</v>
      </c>
      <c r="S18" s="117"/>
      <c r="T18" s="318" t="s">
        <v>112</v>
      </c>
      <c r="U18" s="115">
        <f t="shared" si="5"/>
        <v>105</v>
      </c>
      <c r="V18" s="114" t="str">
        <f t="shared" si="6"/>
        <v/>
      </c>
      <c r="W18" s="114">
        <f t="shared" si="7"/>
        <v>79</v>
      </c>
      <c r="X18" s="113" t="str">
        <f t="shared" si="8"/>
        <v>★2.5</v>
      </c>
      <c r="Z18" s="112">
        <v>940</v>
      </c>
      <c r="AA18" s="112">
        <v>960</v>
      </c>
      <c r="AB18" s="156">
        <f t="shared" si="9"/>
        <v>27.7</v>
      </c>
      <c r="AC18" s="155">
        <f t="shared" si="10"/>
        <v>79</v>
      </c>
      <c r="AD18" s="155" t="str">
        <f t="shared" si="11"/>
        <v>★2.5</v>
      </c>
      <c r="AE18" s="156">
        <f t="shared" si="12"/>
        <v>27.6</v>
      </c>
      <c r="AF18" s="155">
        <f t="shared" si="13"/>
        <v>79</v>
      </c>
      <c r="AG18" s="155" t="str">
        <f t="shared" si="14"/>
        <v>★2.5</v>
      </c>
      <c r="AH18" s="154"/>
    </row>
    <row r="19" spans="1:34" ht="24" customHeight="1">
      <c r="A19" s="137"/>
      <c r="B19" s="139"/>
      <c r="C19" s="138"/>
      <c r="D19" s="130" t="s">
        <v>407</v>
      </c>
      <c r="E19" s="129" t="s">
        <v>406</v>
      </c>
      <c r="F19" s="127" t="s">
        <v>251</v>
      </c>
      <c r="G19" s="128">
        <v>0.65800000000000003</v>
      </c>
      <c r="H19" s="127" t="s">
        <v>68</v>
      </c>
      <c r="I19" s="126" t="str">
        <f t="shared" si="0"/>
        <v>980</v>
      </c>
      <c r="J19" s="125">
        <v>4</v>
      </c>
      <c r="K19" s="122">
        <v>20.6</v>
      </c>
      <c r="L19" s="134">
        <f t="shared" si="1"/>
        <v>112.70194174757282</v>
      </c>
      <c r="M19" s="122">
        <f t="shared" si="2"/>
        <v>20.5</v>
      </c>
      <c r="N19" s="121">
        <f t="shared" si="3"/>
        <v>23.4</v>
      </c>
      <c r="O19" s="120" t="str">
        <f t="shared" si="4"/>
        <v>27.4</v>
      </c>
      <c r="P19" s="118" t="s">
        <v>49</v>
      </c>
      <c r="Q19" s="119" t="s">
        <v>60</v>
      </c>
      <c r="R19" s="118" t="s">
        <v>51</v>
      </c>
      <c r="S19" s="117"/>
      <c r="T19" s="318" t="s">
        <v>112</v>
      </c>
      <c r="U19" s="115">
        <f t="shared" si="5"/>
        <v>100</v>
      </c>
      <c r="V19" s="114" t="str">
        <f t="shared" si="6"/>
        <v/>
      </c>
      <c r="W19" s="114">
        <f t="shared" si="7"/>
        <v>75</v>
      </c>
      <c r="X19" s="113" t="str">
        <f t="shared" si="8"/>
        <v>★2.5</v>
      </c>
      <c r="Z19" s="112">
        <v>980</v>
      </c>
      <c r="AA19" s="112"/>
      <c r="AB19" s="156">
        <f t="shared" si="9"/>
        <v>27.4</v>
      </c>
      <c r="AC19" s="155">
        <f t="shared" si="10"/>
        <v>75</v>
      </c>
      <c r="AD19" s="155" t="str">
        <f t="shared" si="11"/>
        <v>★2.5</v>
      </c>
      <c r="AE19" s="156" t="str">
        <f t="shared" si="12"/>
        <v/>
      </c>
      <c r="AF19" s="155" t="str">
        <f t="shared" si="13"/>
        <v/>
      </c>
      <c r="AG19" s="155" t="str">
        <f t="shared" si="14"/>
        <v/>
      </c>
      <c r="AH19" s="154"/>
    </row>
    <row r="20" spans="1:34" ht="24" customHeight="1">
      <c r="A20" s="137"/>
      <c r="B20" s="139"/>
      <c r="C20" s="138"/>
      <c r="D20" s="130" t="s">
        <v>404</v>
      </c>
      <c r="E20" s="129" t="s">
        <v>405</v>
      </c>
      <c r="F20" s="127" t="s">
        <v>251</v>
      </c>
      <c r="G20" s="128">
        <v>0.65800000000000003</v>
      </c>
      <c r="H20" s="127" t="s">
        <v>68</v>
      </c>
      <c r="I20" s="126" t="str">
        <f t="shared" si="0"/>
        <v>930~950</v>
      </c>
      <c r="J20" s="125">
        <v>4</v>
      </c>
      <c r="K20" s="122">
        <v>20.2</v>
      </c>
      <c r="L20" s="134">
        <f t="shared" si="1"/>
        <v>114.93366336633663</v>
      </c>
      <c r="M20" s="122">
        <f t="shared" si="2"/>
        <v>20.8</v>
      </c>
      <c r="N20" s="121">
        <f t="shared" si="3"/>
        <v>23.7</v>
      </c>
      <c r="O20" s="120" t="str">
        <f t="shared" si="4"/>
        <v>27.6~27.7</v>
      </c>
      <c r="P20" s="118" t="s">
        <v>49</v>
      </c>
      <c r="Q20" s="119" t="s">
        <v>50</v>
      </c>
      <c r="R20" s="118" t="s">
        <v>55</v>
      </c>
      <c r="S20" s="117"/>
      <c r="T20" s="318" t="s">
        <v>52</v>
      </c>
      <c r="U20" s="115" t="str">
        <f t="shared" si="5"/>
        <v/>
      </c>
      <c r="V20" s="114" t="str">
        <f t="shared" si="6"/>
        <v/>
      </c>
      <c r="W20" s="114" t="str">
        <f t="shared" si="7"/>
        <v>72~73</v>
      </c>
      <c r="X20" s="113" t="str">
        <f t="shared" si="8"/>
        <v>★2.0</v>
      </c>
      <c r="Z20" s="112">
        <v>930</v>
      </c>
      <c r="AA20" s="112">
        <v>950</v>
      </c>
      <c r="AB20" s="156">
        <f t="shared" si="9"/>
        <v>27.7</v>
      </c>
      <c r="AC20" s="155">
        <f t="shared" si="10"/>
        <v>72</v>
      </c>
      <c r="AD20" s="155" t="str">
        <f t="shared" si="11"/>
        <v>★2.0</v>
      </c>
      <c r="AE20" s="156">
        <f t="shared" si="12"/>
        <v>27.6</v>
      </c>
      <c r="AF20" s="155">
        <f t="shared" si="13"/>
        <v>73</v>
      </c>
      <c r="AG20" s="155" t="str">
        <f t="shared" si="14"/>
        <v>★2.0</v>
      </c>
      <c r="AH20" s="154"/>
    </row>
    <row r="21" spans="1:34" ht="24" customHeight="1">
      <c r="A21" s="137"/>
      <c r="B21" s="139"/>
      <c r="C21" s="138"/>
      <c r="D21" s="130" t="s">
        <v>404</v>
      </c>
      <c r="E21" s="129" t="s">
        <v>403</v>
      </c>
      <c r="F21" s="127" t="s">
        <v>251</v>
      </c>
      <c r="G21" s="128">
        <v>0.65800000000000003</v>
      </c>
      <c r="H21" s="127" t="s">
        <v>68</v>
      </c>
      <c r="I21" s="126" t="str">
        <f t="shared" si="0"/>
        <v>930~960</v>
      </c>
      <c r="J21" s="125">
        <v>4</v>
      </c>
      <c r="K21" s="122">
        <v>20</v>
      </c>
      <c r="L21" s="134">
        <f t="shared" si="1"/>
        <v>116.083</v>
      </c>
      <c r="M21" s="122">
        <f t="shared" si="2"/>
        <v>20.8</v>
      </c>
      <c r="N21" s="121">
        <f t="shared" si="3"/>
        <v>23.7</v>
      </c>
      <c r="O21" s="120" t="str">
        <f t="shared" si="4"/>
        <v>27.6~27.7</v>
      </c>
      <c r="P21" s="118" t="s">
        <v>49</v>
      </c>
      <c r="Q21" s="119" t="s">
        <v>50</v>
      </c>
      <c r="R21" s="118" t="s">
        <v>55</v>
      </c>
      <c r="S21" s="117"/>
      <c r="T21" s="318" t="s">
        <v>52</v>
      </c>
      <c r="U21" s="115" t="str">
        <f t="shared" si="5"/>
        <v/>
      </c>
      <c r="V21" s="114" t="str">
        <f t="shared" si="6"/>
        <v/>
      </c>
      <c r="W21" s="114">
        <f t="shared" si="7"/>
        <v>72</v>
      </c>
      <c r="X21" s="113" t="str">
        <f t="shared" si="8"/>
        <v>★2.0</v>
      </c>
      <c r="Z21" s="112">
        <v>930</v>
      </c>
      <c r="AA21" s="112">
        <v>960</v>
      </c>
      <c r="AB21" s="156">
        <f t="shared" si="9"/>
        <v>27.7</v>
      </c>
      <c r="AC21" s="155">
        <f t="shared" si="10"/>
        <v>72</v>
      </c>
      <c r="AD21" s="155" t="str">
        <f t="shared" si="11"/>
        <v>★2.0</v>
      </c>
      <c r="AE21" s="156">
        <f t="shared" si="12"/>
        <v>27.6</v>
      </c>
      <c r="AF21" s="155">
        <f t="shared" si="13"/>
        <v>72</v>
      </c>
      <c r="AG21" s="155" t="str">
        <f t="shared" si="14"/>
        <v>★2.0</v>
      </c>
      <c r="AH21" s="154"/>
    </row>
    <row r="22" spans="1:34" ht="24" customHeight="1">
      <c r="A22" s="137"/>
      <c r="B22" s="139"/>
      <c r="C22" s="138"/>
      <c r="D22" s="130" t="s">
        <v>400</v>
      </c>
      <c r="E22" s="129" t="s">
        <v>402</v>
      </c>
      <c r="F22" s="127" t="s">
        <v>251</v>
      </c>
      <c r="G22" s="128">
        <v>0.65800000000000003</v>
      </c>
      <c r="H22" s="127" t="s">
        <v>68</v>
      </c>
      <c r="I22" s="126" t="str">
        <f t="shared" si="0"/>
        <v>930~970</v>
      </c>
      <c r="J22" s="125">
        <v>4</v>
      </c>
      <c r="K22" s="122">
        <v>21.4</v>
      </c>
      <c r="L22" s="134">
        <f t="shared" si="1"/>
        <v>108.48878504672898</v>
      </c>
      <c r="M22" s="122">
        <f t="shared" si="2"/>
        <v>20.8</v>
      </c>
      <c r="N22" s="121">
        <f t="shared" si="3"/>
        <v>23.7</v>
      </c>
      <c r="O22" s="120" t="str">
        <f t="shared" si="4"/>
        <v>27.5~27.7</v>
      </c>
      <c r="P22" s="118" t="s">
        <v>49</v>
      </c>
      <c r="Q22" s="119" t="s">
        <v>50</v>
      </c>
      <c r="R22" s="118" t="s">
        <v>55</v>
      </c>
      <c r="S22" s="117"/>
      <c r="T22" s="318" t="s">
        <v>112</v>
      </c>
      <c r="U22" s="115">
        <f t="shared" si="5"/>
        <v>102</v>
      </c>
      <c r="V22" s="114" t="str">
        <f t="shared" si="6"/>
        <v/>
      </c>
      <c r="W22" s="114">
        <f t="shared" si="7"/>
        <v>77</v>
      </c>
      <c r="X22" s="113" t="str">
        <f t="shared" si="8"/>
        <v>★2.5</v>
      </c>
      <c r="Z22" s="112">
        <v>930</v>
      </c>
      <c r="AA22" s="112">
        <v>970</v>
      </c>
      <c r="AB22" s="156">
        <f t="shared" si="9"/>
        <v>27.7</v>
      </c>
      <c r="AC22" s="155">
        <f t="shared" si="10"/>
        <v>77</v>
      </c>
      <c r="AD22" s="155" t="str">
        <f t="shared" si="11"/>
        <v>★2.5</v>
      </c>
      <c r="AE22" s="156">
        <f t="shared" si="12"/>
        <v>27.5</v>
      </c>
      <c r="AF22" s="155">
        <f t="shared" si="13"/>
        <v>77</v>
      </c>
      <c r="AG22" s="155" t="str">
        <f t="shared" si="14"/>
        <v>★2.5</v>
      </c>
      <c r="AH22" s="154"/>
    </row>
    <row r="23" spans="1:34" ht="24" customHeight="1">
      <c r="A23" s="137"/>
      <c r="B23" s="139"/>
      <c r="C23" s="138"/>
      <c r="D23" s="130" t="s">
        <v>400</v>
      </c>
      <c r="E23" s="129" t="s">
        <v>401</v>
      </c>
      <c r="F23" s="127" t="s">
        <v>251</v>
      </c>
      <c r="G23" s="128">
        <v>0.65800000000000003</v>
      </c>
      <c r="H23" s="127" t="s">
        <v>68</v>
      </c>
      <c r="I23" s="126" t="str">
        <f t="shared" si="0"/>
        <v>970</v>
      </c>
      <c r="J23" s="125">
        <v>4</v>
      </c>
      <c r="K23" s="122">
        <v>19.600000000000001</v>
      </c>
      <c r="L23" s="134">
        <f t="shared" si="1"/>
        <v>118.45204081632652</v>
      </c>
      <c r="M23" s="122">
        <f t="shared" si="2"/>
        <v>20.8</v>
      </c>
      <c r="N23" s="121">
        <f t="shared" si="3"/>
        <v>23.7</v>
      </c>
      <c r="O23" s="120" t="str">
        <f t="shared" si="4"/>
        <v>27.5</v>
      </c>
      <c r="P23" s="118" t="s">
        <v>49</v>
      </c>
      <c r="Q23" s="119" t="s">
        <v>60</v>
      </c>
      <c r="R23" s="118" t="s">
        <v>55</v>
      </c>
      <c r="S23" s="117"/>
      <c r="T23" s="318" t="s">
        <v>112</v>
      </c>
      <c r="U23" s="115"/>
      <c r="V23" s="114"/>
      <c r="W23" s="114">
        <f t="shared" si="7"/>
        <v>71</v>
      </c>
      <c r="X23" s="113" t="str">
        <f t="shared" si="8"/>
        <v>★2.0</v>
      </c>
      <c r="Z23" s="112">
        <v>970</v>
      </c>
      <c r="AA23" s="112"/>
      <c r="AB23" s="156">
        <f t="shared" si="9"/>
        <v>27.5</v>
      </c>
      <c r="AC23" s="155">
        <f t="shared" si="10"/>
        <v>71</v>
      </c>
      <c r="AD23" s="155" t="str">
        <f t="shared" si="11"/>
        <v>★2.0</v>
      </c>
      <c r="AE23" s="156" t="str">
        <f t="shared" si="12"/>
        <v/>
      </c>
      <c r="AF23" s="155" t="str">
        <f t="shared" si="13"/>
        <v/>
      </c>
      <c r="AG23" s="155" t="str">
        <f t="shared" si="14"/>
        <v/>
      </c>
      <c r="AH23" s="154"/>
    </row>
    <row r="24" spans="1:34" ht="24" customHeight="1">
      <c r="A24" s="137"/>
      <c r="B24" s="132"/>
      <c r="C24" s="131"/>
      <c r="D24" s="130" t="s">
        <v>400</v>
      </c>
      <c r="E24" s="129" t="s">
        <v>399</v>
      </c>
      <c r="F24" s="127" t="s">
        <v>251</v>
      </c>
      <c r="G24" s="128">
        <v>0.65800000000000003</v>
      </c>
      <c r="H24" s="127" t="s">
        <v>68</v>
      </c>
      <c r="I24" s="126" t="str">
        <f t="shared" si="0"/>
        <v>980~990</v>
      </c>
      <c r="J24" s="125">
        <v>4</v>
      </c>
      <c r="K24" s="122">
        <v>19.600000000000001</v>
      </c>
      <c r="L24" s="134">
        <f t="shared" si="1"/>
        <v>118.45204081632652</v>
      </c>
      <c r="M24" s="122">
        <f t="shared" si="2"/>
        <v>20.5</v>
      </c>
      <c r="N24" s="121">
        <f t="shared" si="3"/>
        <v>23.4</v>
      </c>
      <c r="O24" s="120" t="str">
        <f t="shared" si="4"/>
        <v>27.4</v>
      </c>
      <c r="P24" s="118" t="s">
        <v>49</v>
      </c>
      <c r="Q24" s="119" t="s">
        <v>60</v>
      </c>
      <c r="R24" s="118" t="s">
        <v>55</v>
      </c>
      <c r="S24" s="117"/>
      <c r="T24" s="318" t="s">
        <v>112</v>
      </c>
      <c r="U24" s="115"/>
      <c r="V24" s="114"/>
      <c r="W24" s="114">
        <f t="shared" si="7"/>
        <v>71</v>
      </c>
      <c r="X24" s="113" t="str">
        <f t="shared" si="8"/>
        <v>★2.0</v>
      </c>
      <c r="Z24" s="112">
        <v>980</v>
      </c>
      <c r="AA24" s="112">
        <v>990</v>
      </c>
      <c r="AB24" s="156">
        <f t="shared" si="9"/>
        <v>27.4</v>
      </c>
      <c r="AC24" s="155">
        <f t="shared" si="10"/>
        <v>71</v>
      </c>
      <c r="AD24" s="155" t="str">
        <f t="shared" si="11"/>
        <v>★2.0</v>
      </c>
      <c r="AE24" s="156">
        <f t="shared" si="12"/>
        <v>27.4</v>
      </c>
      <c r="AF24" s="155">
        <f t="shared" si="13"/>
        <v>71</v>
      </c>
      <c r="AG24" s="155" t="str">
        <f t="shared" si="14"/>
        <v>★2.0</v>
      </c>
      <c r="AH24" s="154"/>
    </row>
    <row r="25" spans="1:34" ht="24" customHeight="1">
      <c r="A25" s="137"/>
      <c r="B25" s="139" t="s">
        <v>398</v>
      </c>
      <c r="C25" s="138" t="s">
        <v>397</v>
      </c>
      <c r="D25" s="130" t="s">
        <v>396</v>
      </c>
      <c r="E25" s="129" t="s">
        <v>394</v>
      </c>
      <c r="F25" s="127" t="s">
        <v>251</v>
      </c>
      <c r="G25" s="128">
        <v>0.65800000000000003</v>
      </c>
      <c r="H25" s="127" t="s">
        <v>68</v>
      </c>
      <c r="I25" s="126" t="str">
        <f t="shared" si="0"/>
        <v>820~830</v>
      </c>
      <c r="J25" s="125">
        <v>4</v>
      </c>
      <c r="K25" s="122">
        <v>20.7</v>
      </c>
      <c r="L25" s="134">
        <f t="shared" si="1"/>
        <v>112.15748792270531</v>
      </c>
      <c r="M25" s="122">
        <f t="shared" si="2"/>
        <v>21</v>
      </c>
      <c r="N25" s="121">
        <f t="shared" si="3"/>
        <v>24.5</v>
      </c>
      <c r="O25" s="120" t="str">
        <f t="shared" si="4"/>
        <v>28.2~28.3</v>
      </c>
      <c r="P25" s="118" t="s">
        <v>49</v>
      </c>
      <c r="Q25" s="119" t="s">
        <v>50</v>
      </c>
      <c r="R25" s="118" t="s">
        <v>51</v>
      </c>
      <c r="S25" s="117"/>
      <c r="T25" s="318" t="s">
        <v>112</v>
      </c>
      <c r="U25" s="115"/>
      <c r="V25" s="114"/>
      <c r="W25" s="114">
        <f t="shared" si="7"/>
        <v>73</v>
      </c>
      <c r="X25" s="113" t="str">
        <f t="shared" si="8"/>
        <v>★2.0</v>
      </c>
      <c r="Z25" s="112">
        <v>820</v>
      </c>
      <c r="AA25" s="112">
        <v>830</v>
      </c>
      <c r="AB25" s="156">
        <f t="shared" si="9"/>
        <v>28.3</v>
      </c>
      <c r="AC25" s="155">
        <f t="shared" si="10"/>
        <v>73</v>
      </c>
      <c r="AD25" s="155" t="str">
        <f t="shared" si="11"/>
        <v>★2.0</v>
      </c>
      <c r="AE25" s="156">
        <f t="shared" si="12"/>
        <v>28.2</v>
      </c>
      <c r="AF25" s="155">
        <f t="shared" si="13"/>
        <v>73</v>
      </c>
      <c r="AG25" s="155" t="str">
        <f t="shared" si="14"/>
        <v>★2.0</v>
      </c>
      <c r="AH25" s="154"/>
    </row>
    <row r="26" spans="1:34" ht="24" customHeight="1" thickBot="1">
      <c r="A26" s="133"/>
      <c r="B26" s="132"/>
      <c r="C26" s="131"/>
      <c r="D26" s="130" t="s">
        <v>395</v>
      </c>
      <c r="E26" s="129" t="s">
        <v>394</v>
      </c>
      <c r="F26" s="127" t="s">
        <v>251</v>
      </c>
      <c r="G26" s="128">
        <v>0.65800000000000003</v>
      </c>
      <c r="H26" s="127" t="s">
        <v>68</v>
      </c>
      <c r="I26" s="126" t="str">
        <f t="shared" si="0"/>
        <v>880~890</v>
      </c>
      <c r="J26" s="125">
        <v>4</v>
      </c>
      <c r="K26" s="124">
        <v>20</v>
      </c>
      <c r="L26" s="123">
        <f t="shared" si="1"/>
        <v>116.083</v>
      </c>
      <c r="M26" s="122">
        <f t="shared" si="2"/>
        <v>20.8</v>
      </c>
      <c r="N26" s="121">
        <f t="shared" si="3"/>
        <v>23.7</v>
      </c>
      <c r="O26" s="120" t="str">
        <f t="shared" si="4"/>
        <v>27.9~28.0</v>
      </c>
      <c r="P26" s="118" t="s">
        <v>49</v>
      </c>
      <c r="Q26" s="119" t="s">
        <v>50</v>
      </c>
      <c r="R26" s="118" t="s">
        <v>55</v>
      </c>
      <c r="S26" s="117"/>
      <c r="T26" s="318" t="s">
        <v>112</v>
      </c>
      <c r="U26" s="115" t="str">
        <f>IFERROR(IF(K26&lt;M26,"",(ROUNDDOWN(K26/M26*100,0))),"")</f>
        <v/>
      </c>
      <c r="V26" s="114" t="str">
        <f>IFERROR(IF(K26&lt;N26,"",(ROUNDDOWN(K26/N26*100,0))),"")</f>
        <v/>
      </c>
      <c r="W26" s="114">
        <f t="shared" si="7"/>
        <v>71</v>
      </c>
      <c r="X26" s="113" t="str">
        <f t="shared" si="8"/>
        <v>★2.0</v>
      </c>
      <c r="Z26" s="112">
        <v>880</v>
      </c>
      <c r="AA26" s="112">
        <v>890</v>
      </c>
      <c r="AB26" s="156">
        <f t="shared" si="9"/>
        <v>28</v>
      </c>
      <c r="AC26" s="155">
        <f t="shared" si="10"/>
        <v>71</v>
      </c>
      <c r="AD26" s="155" t="str">
        <f t="shared" si="11"/>
        <v>★2.0</v>
      </c>
      <c r="AE26" s="156">
        <f t="shared" si="12"/>
        <v>27.9</v>
      </c>
      <c r="AF26" s="155">
        <f t="shared" si="13"/>
        <v>71</v>
      </c>
      <c r="AG26" s="155" t="str">
        <f t="shared" si="14"/>
        <v>★2.0</v>
      </c>
      <c r="AH26" s="154"/>
    </row>
    <row r="27" spans="1:34">
      <c r="B27" s="106" t="s">
        <v>393</v>
      </c>
    </row>
    <row r="37" spans="2:2">
      <c r="B37" s="106" t="s">
        <v>176</v>
      </c>
    </row>
    <row r="38" spans="2:2">
      <c r="B38" s="106" t="s">
        <v>175</v>
      </c>
    </row>
    <row r="39" spans="2:2">
      <c r="B39" s="106" t="s">
        <v>174</v>
      </c>
    </row>
    <row r="40" spans="2:2">
      <c r="B40" s="106" t="s">
        <v>173</v>
      </c>
    </row>
    <row r="41" spans="2:2">
      <c r="B41" s="106" t="s">
        <v>172</v>
      </c>
    </row>
    <row r="42" spans="2:2">
      <c r="B42" s="106" t="s">
        <v>171</v>
      </c>
    </row>
    <row r="43" spans="2:2">
      <c r="B43" s="106" t="s">
        <v>170</v>
      </c>
    </row>
    <row r="44" spans="2:2">
      <c r="B44" s="106" t="s">
        <v>169</v>
      </c>
    </row>
  </sheetData>
  <sheetProtection formatCells="0" formatColumns="0" formatRows="0" insertColumns="0" insertRows="0" insertHyperlinks="0" deleteColumns="0" deleteRows="0" sort="0" autoFilter="0" pivotTables="0"/>
  <mergeCells count="42"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A4:AA8"/>
    <mergeCell ref="AB4:AB8"/>
    <mergeCell ref="AC4:AC8"/>
    <mergeCell ref="X5:X8"/>
    <mergeCell ref="N5:N8"/>
    <mergeCell ref="O5:O8"/>
    <mergeCell ref="AE4:AE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2" orientation="landscape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2D23A0B4-1B7F-4F9C-AEAE-06BD5F76288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AH9:AH12</xm:sqref>
        </x14:conditionalFormatting>
        <x14:conditionalFormatting xmlns:xm="http://schemas.microsoft.com/office/excel/2006/main">
          <x14:cfRule type="iconSet" priority="1" id="{FD77013C-6E89-410D-98EE-1756EDE2988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AH13:AH19</xm:sqref>
        </x14:conditionalFormatting>
        <x14:conditionalFormatting xmlns:xm="http://schemas.microsoft.com/office/excel/2006/main">
          <x14:cfRule type="iconSet" priority="2" id="{E8445FCF-D979-4DCC-87BA-736C22EF863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AH20:AH26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CA680-3B93-49CC-8097-6EFA0E3DAB06}">
  <sheetPr>
    <tabColor rgb="FFFFFF00"/>
  </sheetPr>
  <dimension ref="A1:AH56"/>
  <sheetViews>
    <sheetView view="pageBreakPreview" zoomScale="85" zoomScaleNormal="100" zoomScaleSheetLayoutView="85" workbookViewId="0">
      <selection activeCell="D64" sqref="D64"/>
    </sheetView>
  </sheetViews>
  <sheetFormatPr defaultColWidth="9" defaultRowHeight="10"/>
  <cols>
    <col min="1" max="1" width="15.90625" style="108" customWidth="1"/>
    <col min="2" max="2" width="3.90625" style="106" bestFit="1" customWidth="1"/>
    <col min="3" max="3" width="23.6328125" style="106" customWidth="1"/>
    <col min="4" max="4" width="13.90625" style="106" bestFit="1" customWidth="1"/>
    <col min="5" max="5" width="37.26953125" style="107" customWidth="1"/>
    <col min="6" max="6" width="13.08984375" style="106" bestFit="1" customWidth="1"/>
    <col min="7" max="7" width="7.36328125" style="106" customWidth="1"/>
    <col min="8" max="8" width="12.08984375" style="106" bestFit="1" customWidth="1"/>
    <col min="9" max="9" width="10.6328125" style="106" customWidth="1"/>
    <col min="10" max="10" width="7" style="106" bestFit="1" customWidth="1"/>
    <col min="11" max="11" width="6.36328125" style="106" bestFit="1" customWidth="1"/>
    <col min="12" max="12" width="8.7265625" style="106" bestFit="1" customWidth="1"/>
    <col min="13" max="13" width="8.453125" style="106" bestFit="1" customWidth="1"/>
    <col min="14" max="14" width="8.6328125" style="106" bestFit="1" customWidth="1"/>
    <col min="15" max="15" width="8.6328125" style="106" customWidth="1"/>
    <col min="16" max="16" width="14.36328125" style="106" bestFit="1" customWidth="1"/>
    <col min="17" max="17" width="10" style="106" bestFit="1" customWidth="1"/>
    <col min="18" max="18" width="6" style="106" customWidth="1"/>
    <col min="19" max="19" width="25.26953125" style="106" bestFit="1" customWidth="1"/>
    <col min="20" max="20" width="11" style="106" bestFit="1" customWidth="1"/>
    <col min="21" max="22" width="8.26953125" style="106" bestFit="1" customWidth="1"/>
    <col min="23" max="24" width="9" style="106"/>
    <col min="25" max="25" width="9" style="106" customWidth="1"/>
    <col min="26" max="27" width="10.6328125" style="106" customWidth="1"/>
    <col min="28" max="33" width="9" style="106" hidden="1" customWidth="1"/>
    <col min="34" max="34" width="9" style="106" customWidth="1"/>
    <col min="35" max="16384" width="9" style="106"/>
  </cols>
  <sheetData>
    <row r="1" spans="1:34" ht="15.5">
      <c r="A1" s="153"/>
      <c r="B1" s="153"/>
      <c r="E1" s="152"/>
      <c r="R1" s="151"/>
    </row>
    <row r="2" spans="1:34" ht="15.5">
      <c r="A2" s="106"/>
      <c r="E2" s="106"/>
      <c r="F2" s="150"/>
      <c r="J2" s="370" t="s">
        <v>168</v>
      </c>
      <c r="K2" s="370"/>
      <c r="L2" s="370"/>
      <c r="M2" s="370"/>
      <c r="N2" s="370"/>
      <c r="O2" s="370"/>
      <c r="P2" s="370"/>
      <c r="Q2" s="147"/>
      <c r="R2" s="443"/>
      <c r="S2" s="384"/>
      <c r="T2" s="384"/>
      <c r="U2" s="384"/>
      <c r="V2" s="384"/>
      <c r="X2" s="146" t="s">
        <v>320</v>
      </c>
    </row>
    <row r="3" spans="1:34" ht="15.75" customHeight="1">
      <c r="A3" s="230" t="s">
        <v>264</v>
      </c>
      <c r="B3" s="148"/>
      <c r="E3" s="106"/>
      <c r="J3" s="147"/>
      <c r="R3" s="146"/>
      <c r="S3" s="372" t="s">
        <v>165</v>
      </c>
      <c r="T3" s="372"/>
      <c r="U3" s="372"/>
      <c r="V3" s="372"/>
      <c r="W3" s="372"/>
      <c r="X3" s="372"/>
      <c r="Z3" s="9" t="s">
        <v>4</v>
      </c>
      <c r="AA3" s="10"/>
      <c r="AB3" s="145" t="s">
        <v>164</v>
      </c>
      <c r="AC3" s="143"/>
      <c r="AD3" s="143"/>
      <c r="AE3" s="144" t="s">
        <v>163</v>
      </c>
      <c r="AF3" s="143"/>
      <c r="AG3" s="142"/>
    </row>
    <row r="4" spans="1:34" ht="14.25" customHeight="1" thickBot="1">
      <c r="A4" s="349" t="s">
        <v>162</v>
      </c>
      <c r="B4" s="373" t="s">
        <v>161</v>
      </c>
      <c r="C4" s="374"/>
      <c r="D4" s="379"/>
      <c r="E4" s="381"/>
      <c r="F4" s="373" t="s">
        <v>160</v>
      </c>
      <c r="G4" s="383"/>
      <c r="H4" s="328" t="s">
        <v>159</v>
      </c>
      <c r="I4" s="325" t="s">
        <v>158</v>
      </c>
      <c r="J4" s="356" t="s">
        <v>157</v>
      </c>
      <c r="K4" s="359" t="s">
        <v>156</v>
      </c>
      <c r="L4" s="360"/>
      <c r="M4" s="360"/>
      <c r="N4" s="360"/>
      <c r="O4" s="361"/>
      <c r="P4" s="328" t="s">
        <v>155</v>
      </c>
      <c r="Q4" s="362" t="s">
        <v>154</v>
      </c>
      <c r="R4" s="363"/>
      <c r="S4" s="364"/>
      <c r="T4" s="368" t="s">
        <v>153</v>
      </c>
      <c r="U4" s="342" t="s">
        <v>12</v>
      </c>
      <c r="V4" s="328" t="s">
        <v>13</v>
      </c>
      <c r="W4" s="340" t="s">
        <v>14</v>
      </c>
      <c r="X4" s="341"/>
      <c r="Z4" s="441" t="s">
        <v>152</v>
      </c>
      <c r="AA4" s="441" t="s">
        <v>151</v>
      </c>
      <c r="AB4" s="325" t="s">
        <v>145</v>
      </c>
      <c r="AC4" s="328" t="s">
        <v>25</v>
      </c>
      <c r="AD4" s="328" t="s">
        <v>26</v>
      </c>
      <c r="AE4" s="325" t="s">
        <v>145</v>
      </c>
      <c r="AF4" s="328" t="s">
        <v>25</v>
      </c>
      <c r="AG4" s="328" t="s">
        <v>150</v>
      </c>
      <c r="AH4" s="141"/>
    </row>
    <row r="5" spans="1:34" ht="11.25" customHeight="1">
      <c r="A5" s="338"/>
      <c r="B5" s="375"/>
      <c r="C5" s="376"/>
      <c r="D5" s="380"/>
      <c r="E5" s="382"/>
      <c r="F5" s="358"/>
      <c r="G5" s="347"/>
      <c r="H5" s="338"/>
      <c r="I5" s="326"/>
      <c r="J5" s="357"/>
      <c r="K5" s="331" t="s">
        <v>149</v>
      </c>
      <c r="L5" s="334" t="s">
        <v>148</v>
      </c>
      <c r="M5" s="337" t="s">
        <v>147</v>
      </c>
      <c r="N5" s="345" t="s">
        <v>146</v>
      </c>
      <c r="O5" s="345" t="s">
        <v>145</v>
      </c>
      <c r="P5" s="351"/>
      <c r="Q5" s="365"/>
      <c r="R5" s="366"/>
      <c r="S5" s="367"/>
      <c r="T5" s="369"/>
      <c r="U5" s="343"/>
      <c r="V5" s="338"/>
      <c r="W5" s="328" t="s">
        <v>25</v>
      </c>
      <c r="X5" s="328" t="s">
        <v>26</v>
      </c>
      <c r="Z5" s="441"/>
      <c r="AA5" s="441"/>
      <c r="AB5" s="326"/>
      <c r="AC5" s="329"/>
      <c r="AD5" s="329"/>
      <c r="AE5" s="326"/>
      <c r="AF5" s="329"/>
      <c r="AG5" s="329"/>
      <c r="AH5" s="348"/>
    </row>
    <row r="6" spans="1:34">
      <c r="A6" s="338"/>
      <c r="B6" s="375"/>
      <c r="C6" s="376"/>
      <c r="D6" s="349" t="s">
        <v>144</v>
      </c>
      <c r="E6" s="350" t="s">
        <v>28</v>
      </c>
      <c r="F6" s="349" t="s">
        <v>144</v>
      </c>
      <c r="G6" s="325" t="s">
        <v>143</v>
      </c>
      <c r="H6" s="338"/>
      <c r="I6" s="326"/>
      <c r="J6" s="357"/>
      <c r="K6" s="332"/>
      <c r="L6" s="335"/>
      <c r="M6" s="332"/>
      <c r="N6" s="346"/>
      <c r="O6" s="346"/>
      <c r="P6" s="351"/>
      <c r="Q6" s="328" t="s">
        <v>142</v>
      </c>
      <c r="R6" s="328" t="s">
        <v>141</v>
      </c>
      <c r="S6" s="349" t="s">
        <v>140</v>
      </c>
      <c r="T6" s="353" t="s">
        <v>139</v>
      </c>
      <c r="U6" s="343"/>
      <c r="V6" s="338"/>
      <c r="W6" s="329"/>
      <c r="X6" s="329"/>
      <c r="Z6" s="441"/>
      <c r="AA6" s="441"/>
      <c r="AB6" s="326"/>
      <c r="AC6" s="329"/>
      <c r="AD6" s="329"/>
      <c r="AE6" s="326"/>
      <c r="AF6" s="329"/>
      <c r="AG6" s="329"/>
      <c r="AH6" s="348"/>
    </row>
    <row r="7" spans="1:34">
      <c r="A7" s="338"/>
      <c r="B7" s="375"/>
      <c r="C7" s="376"/>
      <c r="D7" s="338"/>
      <c r="E7" s="338"/>
      <c r="F7" s="338"/>
      <c r="G7" s="338"/>
      <c r="H7" s="338"/>
      <c r="I7" s="326"/>
      <c r="J7" s="357"/>
      <c r="K7" s="332"/>
      <c r="L7" s="335"/>
      <c r="M7" s="332"/>
      <c r="N7" s="346"/>
      <c r="O7" s="346"/>
      <c r="P7" s="351"/>
      <c r="Q7" s="351"/>
      <c r="R7" s="351"/>
      <c r="S7" s="338"/>
      <c r="T7" s="354"/>
      <c r="U7" s="343"/>
      <c r="V7" s="338"/>
      <c r="W7" s="329"/>
      <c r="X7" s="329"/>
      <c r="Z7" s="441"/>
      <c r="AA7" s="441"/>
      <c r="AB7" s="326"/>
      <c r="AC7" s="329"/>
      <c r="AD7" s="329"/>
      <c r="AE7" s="326"/>
      <c r="AF7" s="329"/>
      <c r="AG7" s="329"/>
      <c r="AH7" s="348"/>
    </row>
    <row r="8" spans="1:34">
      <c r="A8" s="339"/>
      <c r="B8" s="377"/>
      <c r="C8" s="378"/>
      <c r="D8" s="339"/>
      <c r="E8" s="339"/>
      <c r="F8" s="339"/>
      <c r="G8" s="339"/>
      <c r="H8" s="339"/>
      <c r="I8" s="327"/>
      <c r="J8" s="358"/>
      <c r="K8" s="333"/>
      <c r="L8" s="336"/>
      <c r="M8" s="333"/>
      <c r="N8" s="347"/>
      <c r="O8" s="347"/>
      <c r="P8" s="352"/>
      <c r="Q8" s="352"/>
      <c r="R8" s="352"/>
      <c r="S8" s="339"/>
      <c r="T8" s="355"/>
      <c r="U8" s="344"/>
      <c r="V8" s="339"/>
      <c r="W8" s="330"/>
      <c r="X8" s="330"/>
      <c r="Z8" s="442"/>
      <c r="AA8" s="442"/>
      <c r="AB8" s="327"/>
      <c r="AC8" s="330"/>
      <c r="AD8" s="330"/>
      <c r="AE8" s="327"/>
      <c r="AF8" s="330"/>
      <c r="AG8" s="330"/>
      <c r="AH8" s="348"/>
    </row>
    <row r="9" spans="1:34" ht="24" customHeight="1">
      <c r="A9" s="140" t="s">
        <v>319</v>
      </c>
      <c r="B9" s="136"/>
      <c r="C9" s="135" t="s">
        <v>318</v>
      </c>
      <c r="D9" s="130" t="s">
        <v>317</v>
      </c>
      <c r="E9" s="129" t="s">
        <v>315</v>
      </c>
      <c r="F9" s="127" t="s">
        <v>251</v>
      </c>
      <c r="G9" s="128">
        <v>0.65800000000000003</v>
      </c>
      <c r="H9" s="127" t="s">
        <v>68</v>
      </c>
      <c r="I9" s="126" t="s">
        <v>260</v>
      </c>
      <c r="J9" s="125">
        <v>4</v>
      </c>
      <c r="K9" s="122">
        <v>25</v>
      </c>
      <c r="L9" s="134">
        <f t="shared" ref="L9:L47" si="0">IF(K9&gt;0,1/K9*34.6*67.1,"")</f>
        <v>92.866399999999999</v>
      </c>
      <c r="M9" s="122">
        <f t="shared" ref="M9:M47" si="1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21.8</v>
      </c>
      <c r="N9" s="121">
        <f t="shared" ref="N9:N47" si="2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24.6</v>
      </c>
      <c r="O9" s="120" t="str">
        <f t="shared" ref="O9:O47" si="3">IF(Z9="","",IF(AE9="",TEXT(AB9,"#,##0.0"),IF(AB9-AE9&gt;0,CONCATENATE(TEXT(AE9,"#,##0.0"),"~",TEXT(AB9,"#,##0.0")),TEXT(AB9,"#,##0.0"))))</f>
        <v>29.0~29.1</v>
      </c>
      <c r="P9" s="118" t="s">
        <v>49</v>
      </c>
      <c r="Q9" s="119" t="s">
        <v>50</v>
      </c>
      <c r="R9" s="118" t="s">
        <v>51</v>
      </c>
      <c r="S9" s="117"/>
      <c r="T9" s="116" t="s">
        <v>112</v>
      </c>
      <c r="U9" s="115">
        <f t="shared" ref="U9:U47" si="4">IFERROR(IF(K9&lt;M9,"",(ROUNDDOWN(K9/M9*100,0))),"")</f>
        <v>114</v>
      </c>
      <c r="V9" s="114">
        <f t="shared" ref="V9:V47" si="5">IFERROR(IF(K9&lt;N9,"",(ROUNDDOWN(K9/N9*100,0))),"")</f>
        <v>101</v>
      </c>
      <c r="W9" s="114" t="str">
        <f t="shared" ref="W9:W47" si="6">IF(AC9&lt;55,"",IF(AA9="",AC9,IF(AF9-AC9&gt;0,CONCATENATE(AC9,"~",AF9),AC9)))</f>
        <v>85~86</v>
      </c>
      <c r="X9" s="113" t="str">
        <f t="shared" ref="X9:X47" si="7">IF(AC9&lt;55,"",AD9)</f>
        <v>★3.5</v>
      </c>
      <c r="Z9" s="112">
        <v>650</v>
      </c>
      <c r="AA9" s="112">
        <v>670</v>
      </c>
      <c r="AB9" s="111">
        <f t="shared" ref="AB9:AB47" si="8">IF(Z9="","",(ROUND(IF(Z9&gt;=2759,9.5,IF(Z9&lt;2759,(-2.47/1000000*Z9*Z9)-(8.52/10000*Z9)+30.65)),1)))</f>
        <v>29.1</v>
      </c>
      <c r="AC9" s="110">
        <f t="shared" ref="AC9:AC47" si="9">IF(K9="","",ROUNDDOWN(K9/AB9*100,0))</f>
        <v>85</v>
      </c>
      <c r="AD9" s="110" t="str">
        <f t="shared" ref="AD9:AD47" si="10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★3.5</v>
      </c>
      <c r="AE9" s="111">
        <f t="shared" ref="AE9:AE47" si="11">IF(AA9="","",(ROUND(IF(AA9&gt;=2759,9.5,IF(AA9&lt;2759,(-2.47/1000000*AA9*AA9)-(8.52/10000*AA9)+30.65)),1)))</f>
        <v>29</v>
      </c>
      <c r="AF9" s="110">
        <f t="shared" ref="AF9:AF47" si="12">IF(AE9="","",IF(K9="","",ROUNDDOWN(K9/AE9*100,0)))</f>
        <v>86</v>
      </c>
      <c r="AG9" s="110" t="str">
        <f t="shared" ref="AG9:AG47" si="13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★3.5</v>
      </c>
      <c r="AH9" s="109"/>
    </row>
    <row r="10" spans="1:34" ht="24" customHeight="1">
      <c r="A10" s="137"/>
      <c r="B10" s="132"/>
      <c r="C10" s="131"/>
      <c r="D10" s="130" t="s">
        <v>316</v>
      </c>
      <c r="E10" s="129" t="s">
        <v>315</v>
      </c>
      <c r="F10" s="127" t="s">
        <v>251</v>
      </c>
      <c r="G10" s="128">
        <v>0.65800000000000003</v>
      </c>
      <c r="H10" s="127" t="s">
        <v>68</v>
      </c>
      <c r="I10" s="126" t="s">
        <v>258</v>
      </c>
      <c r="J10" s="125">
        <v>4</v>
      </c>
      <c r="K10" s="122">
        <v>23.2</v>
      </c>
      <c r="L10" s="134">
        <f t="shared" si="0"/>
        <v>100.07155172413793</v>
      </c>
      <c r="M10" s="122">
        <f t="shared" si="1"/>
        <v>21.8</v>
      </c>
      <c r="N10" s="121">
        <f t="shared" si="2"/>
        <v>24.6</v>
      </c>
      <c r="O10" s="120" t="str">
        <f t="shared" si="3"/>
        <v>28.7~28.8</v>
      </c>
      <c r="P10" s="118" t="s">
        <v>49</v>
      </c>
      <c r="Q10" s="119" t="s">
        <v>50</v>
      </c>
      <c r="R10" s="118" t="s">
        <v>55</v>
      </c>
      <c r="S10" s="117"/>
      <c r="T10" s="116" t="s">
        <v>112</v>
      </c>
      <c r="U10" s="115">
        <f t="shared" si="4"/>
        <v>106</v>
      </c>
      <c r="V10" s="114" t="str">
        <f t="shared" si="5"/>
        <v/>
      </c>
      <c r="W10" s="114">
        <f t="shared" si="6"/>
        <v>80</v>
      </c>
      <c r="X10" s="113" t="str">
        <f t="shared" si="7"/>
        <v>★3.0</v>
      </c>
      <c r="Z10" s="112">
        <v>720</v>
      </c>
      <c r="AA10" s="112">
        <v>740</v>
      </c>
      <c r="AB10" s="111">
        <f t="shared" si="8"/>
        <v>28.8</v>
      </c>
      <c r="AC10" s="110">
        <f t="shared" si="9"/>
        <v>80</v>
      </c>
      <c r="AD10" s="110" t="str">
        <f t="shared" si="10"/>
        <v>★3.0</v>
      </c>
      <c r="AE10" s="111">
        <f t="shared" si="11"/>
        <v>28.7</v>
      </c>
      <c r="AF10" s="110">
        <f t="shared" si="12"/>
        <v>80</v>
      </c>
      <c r="AG10" s="110" t="str">
        <f t="shared" si="13"/>
        <v>★3.0</v>
      </c>
      <c r="AH10" s="109"/>
    </row>
    <row r="11" spans="1:34" ht="24" customHeight="1">
      <c r="A11" s="137"/>
      <c r="B11" s="136"/>
      <c r="C11" s="135" t="s">
        <v>314</v>
      </c>
      <c r="D11" s="130" t="s">
        <v>312</v>
      </c>
      <c r="E11" s="129" t="s">
        <v>135</v>
      </c>
      <c r="F11" s="127" t="s">
        <v>251</v>
      </c>
      <c r="G11" s="128">
        <v>0.65800000000000003</v>
      </c>
      <c r="H11" s="127" t="s">
        <v>68</v>
      </c>
      <c r="I11" s="126" t="s">
        <v>313</v>
      </c>
      <c r="J11" s="125">
        <v>4</v>
      </c>
      <c r="K11" s="122">
        <v>22.9</v>
      </c>
      <c r="L11" s="134">
        <f t="shared" si="0"/>
        <v>101.3825327510917</v>
      </c>
      <c r="M11" s="122">
        <f t="shared" si="1"/>
        <v>20.8</v>
      </c>
      <c r="N11" s="121">
        <f t="shared" si="2"/>
        <v>23.7</v>
      </c>
      <c r="O11" s="120" t="str">
        <f t="shared" si="3"/>
        <v>28.0</v>
      </c>
      <c r="P11" s="118" t="s">
        <v>49</v>
      </c>
      <c r="Q11" s="119" t="s">
        <v>50</v>
      </c>
      <c r="R11" s="118" t="s">
        <v>51</v>
      </c>
      <c r="S11" s="117"/>
      <c r="T11" s="116" t="s">
        <v>112</v>
      </c>
      <c r="U11" s="115">
        <f t="shared" si="4"/>
        <v>110</v>
      </c>
      <c r="V11" s="114" t="str">
        <f t="shared" si="5"/>
        <v/>
      </c>
      <c r="W11" s="114">
        <f t="shared" si="6"/>
        <v>81</v>
      </c>
      <c r="X11" s="113" t="str">
        <f t="shared" si="7"/>
        <v>★3.0</v>
      </c>
      <c r="Z11" s="112">
        <v>870</v>
      </c>
      <c r="AA11" s="112">
        <v>880</v>
      </c>
      <c r="AB11" s="111">
        <f t="shared" si="8"/>
        <v>28</v>
      </c>
      <c r="AC11" s="110">
        <f t="shared" si="9"/>
        <v>81</v>
      </c>
      <c r="AD11" s="110" t="str">
        <f t="shared" si="10"/>
        <v>★3.0</v>
      </c>
      <c r="AE11" s="111">
        <f t="shared" si="11"/>
        <v>28</v>
      </c>
      <c r="AF11" s="110">
        <f t="shared" si="12"/>
        <v>81</v>
      </c>
      <c r="AG11" s="110" t="str">
        <f t="shared" si="13"/>
        <v>★3.0</v>
      </c>
      <c r="AH11" s="109"/>
    </row>
    <row r="12" spans="1:34" ht="24" customHeight="1">
      <c r="A12" s="137"/>
      <c r="B12" s="139"/>
      <c r="C12" s="138"/>
      <c r="D12" s="130" t="s">
        <v>312</v>
      </c>
      <c r="E12" s="129" t="s">
        <v>81</v>
      </c>
      <c r="F12" s="127" t="s">
        <v>251</v>
      </c>
      <c r="G12" s="128">
        <v>0.65800000000000003</v>
      </c>
      <c r="H12" s="127" t="s">
        <v>68</v>
      </c>
      <c r="I12" s="126">
        <v>900</v>
      </c>
      <c r="J12" s="125">
        <v>4</v>
      </c>
      <c r="K12" s="122">
        <v>22.4</v>
      </c>
      <c r="L12" s="134">
        <f t="shared" si="0"/>
        <v>103.64553571428571</v>
      </c>
      <c r="M12" s="122">
        <f t="shared" si="1"/>
        <v>20.8</v>
      </c>
      <c r="N12" s="121">
        <f t="shared" si="2"/>
        <v>23.7</v>
      </c>
      <c r="O12" s="120" t="str">
        <f t="shared" si="3"/>
        <v>27.9</v>
      </c>
      <c r="P12" s="118" t="s">
        <v>49</v>
      </c>
      <c r="Q12" s="119" t="s">
        <v>60</v>
      </c>
      <c r="R12" s="118" t="s">
        <v>51</v>
      </c>
      <c r="S12" s="117"/>
      <c r="T12" s="116" t="s">
        <v>112</v>
      </c>
      <c r="U12" s="115">
        <f t="shared" si="4"/>
        <v>107</v>
      </c>
      <c r="V12" s="114" t="str">
        <f t="shared" si="5"/>
        <v/>
      </c>
      <c r="W12" s="114">
        <f t="shared" si="6"/>
        <v>80</v>
      </c>
      <c r="X12" s="113" t="str">
        <f t="shared" si="7"/>
        <v>★3.0</v>
      </c>
      <c r="Z12" s="112">
        <v>900</v>
      </c>
      <c r="AA12" s="112"/>
      <c r="AB12" s="111">
        <f t="shared" si="8"/>
        <v>27.9</v>
      </c>
      <c r="AC12" s="110">
        <f t="shared" si="9"/>
        <v>80</v>
      </c>
      <c r="AD12" s="110" t="str">
        <f t="shared" si="10"/>
        <v>★3.0</v>
      </c>
      <c r="AE12" s="111" t="str">
        <f t="shared" si="11"/>
        <v/>
      </c>
      <c r="AF12" s="110" t="str">
        <f t="shared" si="12"/>
        <v/>
      </c>
      <c r="AG12" s="110" t="str">
        <f t="shared" si="13"/>
        <v/>
      </c>
      <c r="AH12" s="109"/>
    </row>
    <row r="13" spans="1:34" ht="24" customHeight="1">
      <c r="A13" s="137"/>
      <c r="B13" s="139"/>
      <c r="C13" s="138"/>
      <c r="D13" s="130" t="s">
        <v>312</v>
      </c>
      <c r="E13" s="129" t="s">
        <v>311</v>
      </c>
      <c r="F13" s="127" t="s">
        <v>251</v>
      </c>
      <c r="G13" s="128">
        <v>0.65800000000000003</v>
      </c>
      <c r="H13" s="127" t="s">
        <v>68</v>
      </c>
      <c r="I13" s="126" t="s">
        <v>313</v>
      </c>
      <c r="J13" s="125">
        <v>4</v>
      </c>
      <c r="K13" s="122">
        <v>20.9</v>
      </c>
      <c r="L13" s="134">
        <f t="shared" si="0"/>
        <v>111.08421052631577</v>
      </c>
      <c r="M13" s="122">
        <f t="shared" si="1"/>
        <v>20.8</v>
      </c>
      <c r="N13" s="121">
        <f t="shared" si="2"/>
        <v>23.7</v>
      </c>
      <c r="O13" s="120" t="str">
        <f t="shared" si="3"/>
        <v>28.0</v>
      </c>
      <c r="P13" s="118" t="s">
        <v>266</v>
      </c>
      <c r="Q13" s="119" t="s">
        <v>50</v>
      </c>
      <c r="R13" s="118" t="s">
        <v>51</v>
      </c>
      <c r="S13" s="117"/>
      <c r="T13" s="116" t="s">
        <v>112</v>
      </c>
      <c r="U13" s="115">
        <f t="shared" si="4"/>
        <v>100</v>
      </c>
      <c r="V13" s="114" t="str">
        <f t="shared" si="5"/>
        <v/>
      </c>
      <c r="W13" s="114">
        <f t="shared" si="6"/>
        <v>74</v>
      </c>
      <c r="X13" s="113" t="str">
        <f t="shared" si="7"/>
        <v>★2.0</v>
      </c>
      <c r="Z13" s="112">
        <v>870</v>
      </c>
      <c r="AA13" s="112">
        <v>880</v>
      </c>
      <c r="AB13" s="111">
        <f t="shared" si="8"/>
        <v>28</v>
      </c>
      <c r="AC13" s="110">
        <f t="shared" si="9"/>
        <v>74</v>
      </c>
      <c r="AD13" s="110" t="str">
        <f t="shared" si="10"/>
        <v>★2.0</v>
      </c>
      <c r="AE13" s="111">
        <f t="shared" si="11"/>
        <v>28</v>
      </c>
      <c r="AF13" s="110">
        <f t="shared" si="12"/>
        <v>74</v>
      </c>
      <c r="AG13" s="110" t="str">
        <f t="shared" si="13"/>
        <v>★2.0</v>
      </c>
      <c r="AH13" s="109"/>
    </row>
    <row r="14" spans="1:34" ht="24" customHeight="1">
      <c r="A14" s="137"/>
      <c r="B14" s="139"/>
      <c r="C14" s="138"/>
      <c r="D14" s="130" t="s">
        <v>312</v>
      </c>
      <c r="E14" s="129" t="s">
        <v>309</v>
      </c>
      <c r="F14" s="127" t="s">
        <v>251</v>
      </c>
      <c r="G14" s="128">
        <v>0.65800000000000003</v>
      </c>
      <c r="H14" s="127" t="s">
        <v>68</v>
      </c>
      <c r="I14" s="126">
        <v>900</v>
      </c>
      <c r="J14" s="125">
        <v>4</v>
      </c>
      <c r="K14" s="122">
        <v>18.7</v>
      </c>
      <c r="L14" s="134">
        <f t="shared" si="0"/>
        <v>124.15294117647058</v>
      </c>
      <c r="M14" s="122">
        <f t="shared" si="1"/>
        <v>20.8</v>
      </c>
      <c r="N14" s="121">
        <f t="shared" si="2"/>
        <v>23.7</v>
      </c>
      <c r="O14" s="120" t="str">
        <f t="shared" si="3"/>
        <v>27.9</v>
      </c>
      <c r="P14" s="118" t="s">
        <v>266</v>
      </c>
      <c r="Q14" s="119" t="s">
        <v>60</v>
      </c>
      <c r="R14" s="118" t="s">
        <v>51</v>
      </c>
      <c r="S14" s="117"/>
      <c r="T14" s="116" t="s">
        <v>112</v>
      </c>
      <c r="U14" s="115" t="str">
        <f t="shared" si="4"/>
        <v/>
      </c>
      <c r="V14" s="114" t="str">
        <f t="shared" si="5"/>
        <v/>
      </c>
      <c r="W14" s="114">
        <f t="shared" si="6"/>
        <v>67</v>
      </c>
      <c r="X14" s="113" t="str">
        <f t="shared" si="7"/>
        <v>★1.5</v>
      </c>
      <c r="Z14" s="112">
        <v>900</v>
      </c>
      <c r="AA14" s="112"/>
      <c r="AB14" s="111">
        <f t="shared" si="8"/>
        <v>27.9</v>
      </c>
      <c r="AC14" s="110">
        <f t="shared" si="9"/>
        <v>67</v>
      </c>
      <c r="AD14" s="110" t="str">
        <f t="shared" si="10"/>
        <v>★1.5</v>
      </c>
      <c r="AE14" s="111" t="str">
        <f t="shared" si="11"/>
        <v/>
      </c>
      <c r="AF14" s="110" t="str">
        <f t="shared" si="12"/>
        <v/>
      </c>
      <c r="AG14" s="110" t="str">
        <f t="shared" si="13"/>
        <v/>
      </c>
      <c r="AH14" s="109"/>
    </row>
    <row r="15" spans="1:34" ht="24" customHeight="1">
      <c r="A15" s="137"/>
      <c r="B15" s="139"/>
      <c r="C15" s="138"/>
      <c r="D15" s="130" t="s">
        <v>310</v>
      </c>
      <c r="E15" s="129" t="s">
        <v>135</v>
      </c>
      <c r="F15" s="127" t="s">
        <v>251</v>
      </c>
      <c r="G15" s="128">
        <v>0.65800000000000003</v>
      </c>
      <c r="H15" s="127" t="s">
        <v>68</v>
      </c>
      <c r="I15" s="126" t="s">
        <v>298</v>
      </c>
      <c r="J15" s="125">
        <v>4</v>
      </c>
      <c r="K15" s="122">
        <v>21.6</v>
      </c>
      <c r="L15" s="134">
        <f t="shared" si="0"/>
        <v>107.48425925925925</v>
      </c>
      <c r="M15" s="122">
        <f t="shared" si="1"/>
        <v>20.8</v>
      </c>
      <c r="N15" s="121">
        <f t="shared" si="2"/>
        <v>23.7</v>
      </c>
      <c r="O15" s="120" t="str">
        <f t="shared" si="3"/>
        <v>27.7~27.8</v>
      </c>
      <c r="P15" s="118" t="s">
        <v>49</v>
      </c>
      <c r="Q15" s="119" t="s">
        <v>50</v>
      </c>
      <c r="R15" s="118" t="s">
        <v>55</v>
      </c>
      <c r="S15" s="117"/>
      <c r="T15" s="116" t="s">
        <v>112</v>
      </c>
      <c r="U15" s="115">
        <f t="shared" si="4"/>
        <v>103</v>
      </c>
      <c r="V15" s="114" t="str">
        <f t="shared" si="5"/>
        <v/>
      </c>
      <c r="W15" s="114">
        <f t="shared" si="6"/>
        <v>77</v>
      </c>
      <c r="X15" s="113" t="str">
        <f t="shared" si="7"/>
        <v>★2.5</v>
      </c>
      <c r="Z15" s="112">
        <v>920</v>
      </c>
      <c r="AA15" s="112">
        <v>930</v>
      </c>
      <c r="AB15" s="111">
        <f t="shared" si="8"/>
        <v>27.8</v>
      </c>
      <c r="AC15" s="110">
        <f t="shared" si="9"/>
        <v>77</v>
      </c>
      <c r="AD15" s="110" t="str">
        <f t="shared" si="10"/>
        <v>★2.5</v>
      </c>
      <c r="AE15" s="111">
        <f t="shared" si="11"/>
        <v>27.7</v>
      </c>
      <c r="AF15" s="110">
        <f t="shared" si="12"/>
        <v>77</v>
      </c>
      <c r="AG15" s="110" t="str">
        <f t="shared" si="13"/>
        <v>★2.5</v>
      </c>
      <c r="AH15" s="109"/>
    </row>
    <row r="16" spans="1:34" ht="24" customHeight="1">
      <c r="A16" s="137"/>
      <c r="B16" s="139"/>
      <c r="C16" s="138"/>
      <c r="D16" s="130" t="s">
        <v>310</v>
      </c>
      <c r="E16" s="129" t="s">
        <v>81</v>
      </c>
      <c r="F16" s="127" t="s">
        <v>251</v>
      </c>
      <c r="G16" s="128">
        <v>0.65800000000000003</v>
      </c>
      <c r="H16" s="127" t="s">
        <v>68</v>
      </c>
      <c r="I16" s="126">
        <v>950</v>
      </c>
      <c r="J16" s="125">
        <v>4</v>
      </c>
      <c r="K16" s="122">
        <v>20.9</v>
      </c>
      <c r="L16" s="134">
        <f t="shared" si="0"/>
        <v>111.08421052631577</v>
      </c>
      <c r="M16" s="122">
        <f t="shared" si="1"/>
        <v>20.8</v>
      </c>
      <c r="N16" s="121">
        <f t="shared" si="2"/>
        <v>23.7</v>
      </c>
      <c r="O16" s="120" t="str">
        <f t="shared" si="3"/>
        <v>27.6</v>
      </c>
      <c r="P16" s="118" t="s">
        <v>49</v>
      </c>
      <c r="Q16" s="119" t="s">
        <v>60</v>
      </c>
      <c r="R16" s="118" t="s">
        <v>55</v>
      </c>
      <c r="S16" s="117"/>
      <c r="T16" s="116" t="s">
        <v>112</v>
      </c>
      <c r="U16" s="115">
        <f t="shared" si="4"/>
        <v>100</v>
      </c>
      <c r="V16" s="114" t="str">
        <f t="shared" si="5"/>
        <v/>
      </c>
      <c r="W16" s="114">
        <f t="shared" si="6"/>
        <v>75</v>
      </c>
      <c r="X16" s="113" t="str">
        <f t="shared" si="7"/>
        <v>★2.5</v>
      </c>
      <c r="Z16" s="112">
        <v>950</v>
      </c>
      <c r="AA16" s="112"/>
      <c r="AB16" s="111">
        <f t="shared" si="8"/>
        <v>27.6</v>
      </c>
      <c r="AC16" s="110">
        <f t="shared" si="9"/>
        <v>75</v>
      </c>
      <c r="AD16" s="110" t="str">
        <f t="shared" si="10"/>
        <v>★2.5</v>
      </c>
      <c r="AE16" s="111" t="str">
        <f t="shared" si="11"/>
        <v/>
      </c>
      <c r="AF16" s="110" t="str">
        <f t="shared" si="12"/>
        <v/>
      </c>
      <c r="AG16" s="110" t="str">
        <f t="shared" si="13"/>
        <v/>
      </c>
      <c r="AH16" s="109"/>
    </row>
    <row r="17" spans="1:34" ht="24" customHeight="1">
      <c r="A17" s="137"/>
      <c r="B17" s="139"/>
      <c r="C17" s="138"/>
      <c r="D17" s="130" t="s">
        <v>310</v>
      </c>
      <c r="E17" s="129" t="s">
        <v>311</v>
      </c>
      <c r="F17" s="127" t="s">
        <v>251</v>
      </c>
      <c r="G17" s="128">
        <v>0.65800000000000003</v>
      </c>
      <c r="H17" s="127" t="s">
        <v>68</v>
      </c>
      <c r="I17" s="126" t="s">
        <v>298</v>
      </c>
      <c r="J17" s="125">
        <v>4</v>
      </c>
      <c r="K17" s="122">
        <v>20</v>
      </c>
      <c r="L17" s="134">
        <f t="shared" si="0"/>
        <v>116.083</v>
      </c>
      <c r="M17" s="122">
        <f t="shared" si="1"/>
        <v>20.8</v>
      </c>
      <c r="N17" s="121">
        <f t="shared" si="2"/>
        <v>23.7</v>
      </c>
      <c r="O17" s="120" t="str">
        <f t="shared" si="3"/>
        <v>27.7~27.8</v>
      </c>
      <c r="P17" s="118" t="s">
        <v>266</v>
      </c>
      <c r="Q17" s="119" t="s">
        <v>50</v>
      </c>
      <c r="R17" s="118" t="s">
        <v>55</v>
      </c>
      <c r="S17" s="117"/>
      <c r="T17" s="116" t="s">
        <v>112</v>
      </c>
      <c r="U17" s="115" t="str">
        <f t="shared" si="4"/>
        <v/>
      </c>
      <c r="V17" s="114" t="str">
        <f t="shared" si="5"/>
        <v/>
      </c>
      <c r="W17" s="114" t="str">
        <f t="shared" si="6"/>
        <v>71~72</v>
      </c>
      <c r="X17" s="113" t="str">
        <f t="shared" si="7"/>
        <v>★2.0</v>
      </c>
      <c r="Z17" s="112">
        <v>920</v>
      </c>
      <c r="AA17" s="112">
        <v>930</v>
      </c>
      <c r="AB17" s="111">
        <f t="shared" si="8"/>
        <v>27.8</v>
      </c>
      <c r="AC17" s="110">
        <f t="shared" si="9"/>
        <v>71</v>
      </c>
      <c r="AD17" s="110" t="str">
        <f t="shared" si="10"/>
        <v>★2.0</v>
      </c>
      <c r="AE17" s="111">
        <f t="shared" si="11"/>
        <v>27.7</v>
      </c>
      <c r="AF17" s="110">
        <f t="shared" si="12"/>
        <v>72</v>
      </c>
      <c r="AG17" s="110" t="str">
        <f t="shared" si="13"/>
        <v>★2.0</v>
      </c>
      <c r="AH17" s="109"/>
    </row>
    <row r="18" spans="1:34" ht="24" customHeight="1">
      <c r="A18" s="137"/>
      <c r="B18" s="132"/>
      <c r="C18" s="131"/>
      <c r="D18" s="130" t="s">
        <v>310</v>
      </c>
      <c r="E18" s="129" t="s">
        <v>309</v>
      </c>
      <c r="F18" s="127" t="s">
        <v>251</v>
      </c>
      <c r="G18" s="128">
        <v>0.65800000000000003</v>
      </c>
      <c r="H18" s="127" t="s">
        <v>68</v>
      </c>
      <c r="I18" s="126">
        <v>950</v>
      </c>
      <c r="J18" s="125">
        <v>4</v>
      </c>
      <c r="K18" s="122">
        <v>18.2</v>
      </c>
      <c r="L18" s="134">
        <f t="shared" si="0"/>
        <v>127.56373626373626</v>
      </c>
      <c r="M18" s="122">
        <f t="shared" si="1"/>
        <v>20.8</v>
      </c>
      <c r="N18" s="121">
        <f t="shared" si="2"/>
        <v>23.7</v>
      </c>
      <c r="O18" s="120" t="str">
        <f t="shared" si="3"/>
        <v>27.6</v>
      </c>
      <c r="P18" s="118" t="s">
        <v>266</v>
      </c>
      <c r="Q18" s="119" t="s">
        <v>60</v>
      </c>
      <c r="R18" s="118" t="s">
        <v>55</v>
      </c>
      <c r="S18" s="117"/>
      <c r="T18" s="116" t="s">
        <v>112</v>
      </c>
      <c r="U18" s="115" t="str">
        <f t="shared" si="4"/>
        <v/>
      </c>
      <c r="V18" s="114" t="str">
        <f t="shared" si="5"/>
        <v/>
      </c>
      <c r="W18" s="114">
        <f t="shared" si="6"/>
        <v>65</v>
      </c>
      <c r="X18" s="113" t="str">
        <f t="shared" si="7"/>
        <v>★1.5</v>
      </c>
      <c r="Z18" s="112">
        <v>950</v>
      </c>
      <c r="AA18" s="112"/>
      <c r="AB18" s="111">
        <f t="shared" si="8"/>
        <v>27.6</v>
      </c>
      <c r="AC18" s="110">
        <f t="shared" si="9"/>
        <v>65</v>
      </c>
      <c r="AD18" s="110" t="str">
        <f t="shared" si="10"/>
        <v>★1.5</v>
      </c>
      <c r="AE18" s="111" t="str">
        <f t="shared" si="11"/>
        <v/>
      </c>
      <c r="AF18" s="110" t="str">
        <f t="shared" si="12"/>
        <v/>
      </c>
      <c r="AG18" s="110" t="str">
        <f t="shared" si="13"/>
        <v/>
      </c>
      <c r="AH18" s="109"/>
    </row>
    <row r="19" spans="1:34" ht="24" customHeight="1">
      <c r="A19" s="137"/>
      <c r="B19" s="136"/>
      <c r="C19" s="135" t="s">
        <v>308</v>
      </c>
      <c r="D19" s="130" t="s">
        <v>291</v>
      </c>
      <c r="E19" s="129" t="s">
        <v>307</v>
      </c>
      <c r="F19" s="127" t="s">
        <v>251</v>
      </c>
      <c r="G19" s="128">
        <v>0.65800000000000003</v>
      </c>
      <c r="H19" s="127" t="s">
        <v>68</v>
      </c>
      <c r="I19" s="126" t="s">
        <v>306</v>
      </c>
      <c r="J19" s="125">
        <v>4</v>
      </c>
      <c r="K19" s="122">
        <v>20.2</v>
      </c>
      <c r="L19" s="134">
        <f t="shared" si="0"/>
        <v>114.93366336633663</v>
      </c>
      <c r="M19" s="122">
        <f t="shared" si="1"/>
        <v>20.8</v>
      </c>
      <c r="N19" s="121">
        <f t="shared" si="2"/>
        <v>23.7</v>
      </c>
      <c r="O19" s="120" t="str">
        <f t="shared" si="3"/>
        <v>27.5~27.8</v>
      </c>
      <c r="P19" s="118" t="s">
        <v>49</v>
      </c>
      <c r="Q19" s="119" t="s">
        <v>60</v>
      </c>
      <c r="R19" s="118" t="s">
        <v>51</v>
      </c>
      <c r="S19" s="117"/>
      <c r="T19" s="116" t="s">
        <v>112</v>
      </c>
      <c r="U19" s="115" t="str">
        <f t="shared" si="4"/>
        <v/>
      </c>
      <c r="V19" s="114" t="str">
        <f t="shared" si="5"/>
        <v/>
      </c>
      <c r="W19" s="114" t="str">
        <f t="shared" si="6"/>
        <v>72~73</v>
      </c>
      <c r="X19" s="113" t="str">
        <f t="shared" si="7"/>
        <v>★2.0</v>
      </c>
      <c r="Z19" s="112">
        <v>910</v>
      </c>
      <c r="AA19" s="112">
        <v>970</v>
      </c>
      <c r="AB19" s="111">
        <f t="shared" si="8"/>
        <v>27.8</v>
      </c>
      <c r="AC19" s="110">
        <f t="shared" si="9"/>
        <v>72</v>
      </c>
      <c r="AD19" s="110" t="str">
        <f t="shared" si="10"/>
        <v>★2.0</v>
      </c>
      <c r="AE19" s="111">
        <f t="shared" si="11"/>
        <v>27.5</v>
      </c>
      <c r="AF19" s="110">
        <f t="shared" si="12"/>
        <v>73</v>
      </c>
      <c r="AG19" s="110" t="str">
        <f t="shared" si="13"/>
        <v>★2.0</v>
      </c>
      <c r="AH19" s="109"/>
    </row>
    <row r="20" spans="1:34" ht="24" customHeight="1">
      <c r="A20" s="137"/>
      <c r="B20" s="139"/>
      <c r="C20" s="138"/>
      <c r="D20" s="130" t="s">
        <v>291</v>
      </c>
      <c r="E20" s="129" t="s">
        <v>305</v>
      </c>
      <c r="F20" s="127" t="s">
        <v>251</v>
      </c>
      <c r="G20" s="128">
        <v>0.65800000000000003</v>
      </c>
      <c r="H20" s="127" t="s">
        <v>68</v>
      </c>
      <c r="I20" s="126" t="s">
        <v>298</v>
      </c>
      <c r="J20" s="125">
        <v>4</v>
      </c>
      <c r="K20" s="122">
        <v>20</v>
      </c>
      <c r="L20" s="134">
        <f t="shared" si="0"/>
        <v>116.083</v>
      </c>
      <c r="M20" s="122">
        <f t="shared" si="1"/>
        <v>20.8</v>
      </c>
      <c r="N20" s="121">
        <f t="shared" si="2"/>
        <v>23.7</v>
      </c>
      <c r="O20" s="120" t="str">
        <f t="shared" si="3"/>
        <v>27.7~27.8</v>
      </c>
      <c r="P20" s="118" t="s">
        <v>49</v>
      </c>
      <c r="Q20" s="119" t="s">
        <v>60</v>
      </c>
      <c r="R20" s="118" t="s">
        <v>51</v>
      </c>
      <c r="S20" s="117"/>
      <c r="T20" s="116" t="s">
        <v>112</v>
      </c>
      <c r="U20" s="115" t="str">
        <f t="shared" si="4"/>
        <v/>
      </c>
      <c r="V20" s="114" t="str">
        <f t="shared" si="5"/>
        <v/>
      </c>
      <c r="W20" s="114" t="str">
        <f t="shared" si="6"/>
        <v>71~72</v>
      </c>
      <c r="X20" s="113" t="str">
        <f t="shared" si="7"/>
        <v>★2.0</v>
      </c>
      <c r="Z20" s="112">
        <v>920</v>
      </c>
      <c r="AA20" s="112">
        <v>930</v>
      </c>
      <c r="AB20" s="111">
        <f t="shared" si="8"/>
        <v>27.8</v>
      </c>
      <c r="AC20" s="110">
        <f t="shared" si="9"/>
        <v>71</v>
      </c>
      <c r="AD20" s="110" t="str">
        <f t="shared" si="10"/>
        <v>★2.0</v>
      </c>
      <c r="AE20" s="111">
        <f t="shared" si="11"/>
        <v>27.7</v>
      </c>
      <c r="AF20" s="110">
        <f t="shared" si="12"/>
        <v>72</v>
      </c>
      <c r="AG20" s="110" t="str">
        <f t="shared" si="13"/>
        <v>★2.0</v>
      </c>
      <c r="AH20" s="109"/>
    </row>
    <row r="21" spans="1:34" ht="24" customHeight="1">
      <c r="A21" s="137"/>
      <c r="B21" s="139"/>
      <c r="C21" s="138"/>
      <c r="D21" s="130" t="s">
        <v>291</v>
      </c>
      <c r="E21" s="129" t="s">
        <v>304</v>
      </c>
      <c r="F21" s="127" t="s">
        <v>251</v>
      </c>
      <c r="G21" s="128">
        <v>0.65800000000000003</v>
      </c>
      <c r="H21" s="127" t="s">
        <v>68</v>
      </c>
      <c r="I21" s="126">
        <v>980</v>
      </c>
      <c r="J21" s="125">
        <v>4</v>
      </c>
      <c r="K21" s="122">
        <v>20</v>
      </c>
      <c r="L21" s="134">
        <f t="shared" si="0"/>
        <v>116.083</v>
      </c>
      <c r="M21" s="122">
        <f t="shared" si="1"/>
        <v>20.5</v>
      </c>
      <c r="N21" s="121">
        <f t="shared" si="2"/>
        <v>23.4</v>
      </c>
      <c r="O21" s="120" t="str">
        <f t="shared" si="3"/>
        <v>27.4</v>
      </c>
      <c r="P21" s="118" t="s">
        <v>49</v>
      </c>
      <c r="Q21" s="119" t="s">
        <v>60</v>
      </c>
      <c r="R21" s="118" t="s">
        <v>51</v>
      </c>
      <c r="S21" s="117"/>
      <c r="T21" s="116" t="s">
        <v>112</v>
      </c>
      <c r="U21" s="115" t="str">
        <f t="shared" si="4"/>
        <v/>
      </c>
      <c r="V21" s="114" t="str">
        <f t="shared" si="5"/>
        <v/>
      </c>
      <c r="W21" s="114">
        <f t="shared" si="6"/>
        <v>72</v>
      </c>
      <c r="X21" s="113" t="str">
        <f t="shared" si="7"/>
        <v>★2.0</v>
      </c>
      <c r="Z21" s="112">
        <v>980</v>
      </c>
      <c r="AA21" s="112"/>
      <c r="AB21" s="111">
        <f t="shared" si="8"/>
        <v>27.4</v>
      </c>
      <c r="AC21" s="110">
        <f t="shared" si="9"/>
        <v>72</v>
      </c>
      <c r="AD21" s="110" t="str">
        <f t="shared" si="10"/>
        <v>★2.0</v>
      </c>
      <c r="AE21" s="111" t="str">
        <f t="shared" si="11"/>
        <v/>
      </c>
      <c r="AF21" s="110" t="str">
        <f t="shared" si="12"/>
        <v/>
      </c>
      <c r="AG21" s="110" t="str">
        <f t="shared" si="13"/>
        <v/>
      </c>
      <c r="AH21" s="109"/>
    </row>
    <row r="22" spans="1:34" ht="24" customHeight="1">
      <c r="A22" s="137"/>
      <c r="B22" s="139"/>
      <c r="C22" s="138"/>
      <c r="D22" s="130" t="s">
        <v>291</v>
      </c>
      <c r="E22" s="129" t="s">
        <v>303</v>
      </c>
      <c r="F22" s="127" t="s">
        <v>251</v>
      </c>
      <c r="G22" s="128">
        <v>0.65800000000000003</v>
      </c>
      <c r="H22" s="127" t="s">
        <v>68</v>
      </c>
      <c r="I22" s="126" t="s">
        <v>302</v>
      </c>
      <c r="J22" s="125">
        <v>4</v>
      </c>
      <c r="K22" s="122">
        <v>22.7</v>
      </c>
      <c r="L22" s="134">
        <f t="shared" si="0"/>
        <v>102.27577092511012</v>
      </c>
      <c r="M22" s="122">
        <f t="shared" si="1"/>
        <v>20.8</v>
      </c>
      <c r="N22" s="121">
        <f t="shared" si="2"/>
        <v>23.7</v>
      </c>
      <c r="O22" s="120" t="str">
        <f t="shared" si="3"/>
        <v>27.8~28.0</v>
      </c>
      <c r="P22" s="118" t="s">
        <v>49</v>
      </c>
      <c r="Q22" s="119" t="s">
        <v>50</v>
      </c>
      <c r="R22" s="118" t="s">
        <v>51</v>
      </c>
      <c r="S22" s="117"/>
      <c r="T22" s="116" t="s">
        <v>112</v>
      </c>
      <c r="U22" s="115">
        <f t="shared" si="4"/>
        <v>109</v>
      </c>
      <c r="V22" s="114" t="str">
        <f t="shared" si="5"/>
        <v/>
      </c>
      <c r="W22" s="114">
        <f t="shared" si="6"/>
        <v>81</v>
      </c>
      <c r="X22" s="113" t="str">
        <f t="shared" si="7"/>
        <v>★3.0</v>
      </c>
      <c r="Z22" s="112">
        <v>880</v>
      </c>
      <c r="AA22" s="112">
        <v>910</v>
      </c>
      <c r="AB22" s="111">
        <f t="shared" si="8"/>
        <v>28</v>
      </c>
      <c r="AC22" s="110">
        <f t="shared" si="9"/>
        <v>81</v>
      </c>
      <c r="AD22" s="110" t="str">
        <f t="shared" si="10"/>
        <v>★3.0</v>
      </c>
      <c r="AE22" s="111">
        <f t="shared" si="11"/>
        <v>27.8</v>
      </c>
      <c r="AF22" s="110">
        <f t="shared" si="12"/>
        <v>81</v>
      </c>
      <c r="AG22" s="110" t="str">
        <f t="shared" si="13"/>
        <v>★3.0</v>
      </c>
      <c r="AH22" s="109"/>
    </row>
    <row r="23" spans="1:34" ht="24" customHeight="1">
      <c r="A23" s="137"/>
      <c r="B23" s="139"/>
      <c r="C23" s="138"/>
      <c r="D23" s="130" t="s">
        <v>291</v>
      </c>
      <c r="E23" s="129" t="s">
        <v>301</v>
      </c>
      <c r="F23" s="127" t="s">
        <v>251</v>
      </c>
      <c r="G23" s="128">
        <v>0.65800000000000003</v>
      </c>
      <c r="H23" s="127" t="s">
        <v>68</v>
      </c>
      <c r="I23" s="126" t="s">
        <v>300</v>
      </c>
      <c r="J23" s="125">
        <v>4</v>
      </c>
      <c r="K23" s="122">
        <v>21.9</v>
      </c>
      <c r="L23" s="134">
        <f t="shared" si="0"/>
        <v>106.01187214611873</v>
      </c>
      <c r="M23" s="122">
        <f t="shared" si="1"/>
        <v>20.8</v>
      </c>
      <c r="N23" s="121">
        <f t="shared" si="2"/>
        <v>23.7</v>
      </c>
      <c r="O23" s="120" t="str">
        <f t="shared" si="3"/>
        <v>27.6~27.8</v>
      </c>
      <c r="P23" s="118" t="s">
        <v>49</v>
      </c>
      <c r="Q23" s="119" t="s">
        <v>50</v>
      </c>
      <c r="R23" s="118" t="s">
        <v>51</v>
      </c>
      <c r="S23" s="117"/>
      <c r="T23" s="116" t="s">
        <v>112</v>
      </c>
      <c r="U23" s="115">
        <f t="shared" si="4"/>
        <v>105</v>
      </c>
      <c r="V23" s="114" t="str">
        <f t="shared" si="5"/>
        <v/>
      </c>
      <c r="W23" s="114" t="str">
        <f t="shared" si="6"/>
        <v>78~79</v>
      </c>
      <c r="X23" s="113" t="str">
        <f t="shared" si="7"/>
        <v>★2.5</v>
      </c>
      <c r="Z23" s="112">
        <v>920</v>
      </c>
      <c r="AA23" s="112">
        <v>960</v>
      </c>
      <c r="AB23" s="111">
        <f t="shared" si="8"/>
        <v>27.8</v>
      </c>
      <c r="AC23" s="110">
        <f t="shared" si="9"/>
        <v>78</v>
      </c>
      <c r="AD23" s="110" t="str">
        <f t="shared" si="10"/>
        <v>★2.5</v>
      </c>
      <c r="AE23" s="111">
        <f t="shared" si="11"/>
        <v>27.6</v>
      </c>
      <c r="AF23" s="110">
        <f t="shared" si="12"/>
        <v>79</v>
      </c>
      <c r="AG23" s="110" t="str">
        <f t="shared" si="13"/>
        <v>★2.5</v>
      </c>
      <c r="AH23" s="109"/>
    </row>
    <row r="24" spans="1:34" ht="24" customHeight="1">
      <c r="A24" s="137"/>
      <c r="B24" s="139"/>
      <c r="C24" s="138"/>
      <c r="D24" s="130" t="s">
        <v>291</v>
      </c>
      <c r="E24" s="129" t="s">
        <v>299</v>
      </c>
      <c r="F24" s="127" t="s">
        <v>251</v>
      </c>
      <c r="G24" s="128">
        <v>0.65800000000000003</v>
      </c>
      <c r="H24" s="127" t="s">
        <v>68</v>
      </c>
      <c r="I24" s="126" t="s">
        <v>298</v>
      </c>
      <c r="J24" s="125">
        <v>4</v>
      </c>
      <c r="K24" s="122">
        <v>21.2</v>
      </c>
      <c r="L24" s="134">
        <f t="shared" si="0"/>
        <v>109.51226415094339</v>
      </c>
      <c r="M24" s="122">
        <f t="shared" si="1"/>
        <v>20.8</v>
      </c>
      <c r="N24" s="121">
        <f t="shared" si="2"/>
        <v>23.7</v>
      </c>
      <c r="O24" s="120" t="str">
        <f t="shared" si="3"/>
        <v>27.7~27.8</v>
      </c>
      <c r="P24" s="118" t="s">
        <v>49</v>
      </c>
      <c r="Q24" s="119" t="s">
        <v>60</v>
      </c>
      <c r="R24" s="118" t="s">
        <v>51</v>
      </c>
      <c r="S24" s="117"/>
      <c r="T24" s="116" t="s">
        <v>112</v>
      </c>
      <c r="U24" s="115">
        <f t="shared" si="4"/>
        <v>101</v>
      </c>
      <c r="V24" s="114" t="str">
        <f t="shared" si="5"/>
        <v/>
      </c>
      <c r="W24" s="114">
        <f t="shared" si="6"/>
        <v>76</v>
      </c>
      <c r="X24" s="113" t="str">
        <f t="shared" si="7"/>
        <v>★2.5</v>
      </c>
      <c r="Z24" s="112">
        <v>920</v>
      </c>
      <c r="AA24" s="112">
        <v>930</v>
      </c>
      <c r="AB24" s="111">
        <f t="shared" si="8"/>
        <v>27.8</v>
      </c>
      <c r="AC24" s="110">
        <f t="shared" si="9"/>
        <v>76</v>
      </c>
      <c r="AD24" s="110" t="str">
        <f t="shared" si="10"/>
        <v>★2.5</v>
      </c>
      <c r="AE24" s="111">
        <f t="shared" si="11"/>
        <v>27.7</v>
      </c>
      <c r="AF24" s="110">
        <f t="shared" si="12"/>
        <v>76</v>
      </c>
      <c r="AG24" s="110" t="str">
        <f t="shared" si="13"/>
        <v>★2.5</v>
      </c>
      <c r="AH24" s="109"/>
    </row>
    <row r="25" spans="1:34" ht="24" customHeight="1">
      <c r="A25" s="137"/>
      <c r="B25" s="139"/>
      <c r="C25" s="138"/>
      <c r="D25" s="130" t="s">
        <v>291</v>
      </c>
      <c r="E25" s="129" t="s">
        <v>297</v>
      </c>
      <c r="F25" s="127" t="s">
        <v>251</v>
      </c>
      <c r="G25" s="128">
        <v>0.65800000000000003</v>
      </c>
      <c r="H25" s="127" t="s">
        <v>68</v>
      </c>
      <c r="I25" s="126">
        <v>940</v>
      </c>
      <c r="J25" s="125">
        <v>4</v>
      </c>
      <c r="K25" s="122">
        <v>20.6</v>
      </c>
      <c r="L25" s="134">
        <f t="shared" si="0"/>
        <v>112.70194174757282</v>
      </c>
      <c r="M25" s="122">
        <f t="shared" si="1"/>
        <v>20.8</v>
      </c>
      <c r="N25" s="121">
        <f t="shared" si="2"/>
        <v>23.7</v>
      </c>
      <c r="O25" s="120" t="str">
        <f t="shared" si="3"/>
        <v>27.7</v>
      </c>
      <c r="P25" s="118" t="s">
        <v>49</v>
      </c>
      <c r="Q25" s="119" t="s">
        <v>60</v>
      </c>
      <c r="R25" s="118" t="s">
        <v>51</v>
      </c>
      <c r="S25" s="117"/>
      <c r="T25" s="116" t="s">
        <v>112</v>
      </c>
      <c r="U25" s="115" t="str">
        <f t="shared" si="4"/>
        <v/>
      </c>
      <c r="V25" s="114" t="str">
        <f t="shared" si="5"/>
        <v/>
      </c>
      <c r="W25" s="114">
        <f t="shared" si="6"/>
        <v>74</v>
      </c>
      <c r="X25" s="113" t="str">
        <f t="shared" si="7"/>
        <v>★2.0</v>
      </c>
      <c r="Z25" s="112">
        <v>940</v>
      </c>
      <c r="AA25" s="112"/>
      <c r="AB25" s="111">
        <f t="shared" si="8"/>
        <v>27.7</v>
      </c>
      <c r="AC25" s="110">
        <f t="shared" si="9"/>
        <v>74</v>
      </c>
      <c r="AD25" s="110" t="str">
        <f t="shared" si="10"/>
        <v>★2.0</v>
      </c>
      <c r="AE25" s="111" t="str">
        <f t="shared" si="11"/>
        <v/>
      </c>
      <c r="AF25" s="110" t="str">
        <f t="shared" si="12"/>
        <v/>
      </c>
      <c r="AG25" s="110" t="str">
        <f t="shared" si="13"/>
        <v/>
      </c>
      <c r="AH25" s="109"/>
    </row>
    <row r="26" spans="1:34" ht="24" customHeight="1">
      <c r="A26" s="137"/>
      <c r="B26" s="139"/>
      <c r="C26" s="138"/>
      <c r="D26" s="130" t="s">
        <v>291</v>
      </c>
      <c r="E26" s="129" t="s">
        <v>296</v>
      </c>
      <c r="F26" s="127" t="s">
        <v>251</v>
      </c>
      <c r="G26" s="128">
        <v>0.65800000000000003</v>
      </c>
      <c r="H26" s="127" t="s">
        <v>68</v>
      </c>
      <c r="I26" s="126">
        <v>980</v>
      </c>
      <c r="J26" s="125">
        <v>4</v>
      </c>
      <c r="K26" s="122">
        <v>20.6</v>
      </c>
      <c r="L26" s="134">
        <f t="shared" si="0"/>
        <v>112.70194174757282</v>
      </c>
      <c r="M26" s="122">
        <f t="shared" si="1"/>
        <v>20.5</v>
      </c>
      <c r="N26" s="121">
        <f t="shared" si="2"/>
        <v>23.4</v>
      </c>
      <c r="O26" s="120" t="str">
        <f t="shared" si="3"/>
        <v>27.4</v>
      </c>
      <c r="P26" s="118" t="s">
        <v>49</v>
      </c>
      <c r="Q26" s="119" t="s">
        <v>60</v>
      </c>
      <c r="R26" s="118" t="s">
        <v>51</v>
      </c>
      <c r="S26" s="117"/>
      <c r="T26" s="116" t="s">
        <v>112</v>
      </c>
      <c r="U26" s="115">
        <f t="shared" si="4"/>
        <v>100</v>
      </c>
      <c r="V26" s="114" t="str">
        <f t="shared" si="5"/>
        <v/>
      </c>
      <c r="W26" s="114">
        <f t="shared" si="6"/>
        <v>75</v>
      </c>
      <c r="X26" s="113" t="str">
        <f t="shared" si="7"/>
        <v>★2.5</v>
      </c>
      <c r="Z26" s="112">
        <v>980</v>
      </c>
      <c r="AA26" s="112"/>
      <c r="AB26" s="111">
        <f t="shared" si="8"/>
        <v>27.4</v>
      </c>
      <c r="AC26" s="110">
        <f t="shared" si="9"/>
        <v>75</v>
      </c>
      <c r="AD26" s="110" t="str">
        <f t="shared" si="10"/>
        <v>★2.5</v>
      </c>
      <c r="AE26" s="111" t="str">
        <f t="shared" si="11"/>
        <v/>
      </c>
      <c r="AF26" s="110" t="str">
        <f t="shared" si="12"/>
        <v/>
      </c>
      <c r="AG26" s="110" t="str">
        <f t="shared" si="13"/>
        <v/>
      </c>
      <c r="AH26" s="109"/>
    </row>
    <row r="27" spans="1:34" ht="24" customHeight="1">
      <c r="A27" s="137"/>
      <c r="B27" s="139"/>
      <c r="C27" s="138"/>
      <c r="D27" s="130" t="s">
        <v>291</v>
      </c>
      <c r="E27" s="129" t="s">
        <v>295</v>
      </c>
      <c r="F27" s="127" t="s">
        <v>251</v>
      </c>
      <c r="G27" s="128">
        <v>0.65800000000000003</v>
      </c>
      <c r="H27" s="127" t="s">
        <v>68</v>
      </c>
      <c r="I27" s="126" t="s">
        <v>294</v>
      </c>
      <c r="J27" s="125">
        <v>4</v>
      </c>
      <c r="K27" s="122">
        <v>20.100000000000001</v>
      </c>
      <c r="L27" s="134">
        <f t="shared" si="0"/>
        <v>115.50547263681591</v>
      </c>
      <c r="M27" s="122">
        <f t="shared" si="1"/>
        <v>20.8</v>
      </c>
      <c r="N27" s="121">
        <f t="shared" si="2"/>
        <v>23.7</v>
      </c>
      <c r="O27" s="120" t="str">
        <f t="shared" si="3"/>
        <v>27.6~28.0</v>
      </c>
      <c r="P27" s="118" t="s">
        <v>266</v>
      </c>
      <c r="Q27" s="119" t="s">
        <v>50</v>
      </c>
      <c r="R27" s="118" t="s">
        <v>51</v>
      </c>
      <c r="S27" s="117"/>
      <c r="T27" s="116" t="s">
        <v>112</v>
      </c>
      <c r="U27" s="115" t="str">
        <f t="shared" si="4"/>
        <v/>
      </c>
      <c r="V27" s="114" t="str">
        <f t="shared" si="5"/>
        <v/>
      </c>
      <c r="W27" s="114" t="str">
        <f t="shared" si="6"/>
        <v>71~72</v>
      </c>
      <c r="X27" s="113" t="str">
        <f t="shared" si="7"/>
        <v>★2.0</v>
      </c>
      <c r="Z27" s="112">
        <v>880</v>
      </c>
      <c r="AA27" s="112">
        <v>960</v>
      </c>
      <c r="AB27" s="111">
        <f t="shared" si="8"/>
        <v>28</v>
      </c>
      <c r="AC27" s="110">
        <f t="shared" si="9"/>
        <v>71</v>
      </c>
      <c r="AD27" s="110" t="str">
        <f t="shared" si="10"/>
        <v>★2.0</v>
      </c>
      <c r="AE27" s="111">
        <f t="shared" si="11"/>
        <v>27.6</v>
      </c>
      <c r="AF27" s="110">
        <f t="shared" si="12"/>
        <v>72</v>
      </c>
      <c r="AG27" s="110" t="str">
        <f t="shared" si="13"/>
        <v>★2.0</v>
      </c>
      <c r="AH27" s="109"/>
    </row>
    <row r="28" spans="1:34" ht="24" customHeight="1">
      <c r="A28" s="137"/>
      <c r="B28" s="139"/>
      <c r="C28" s="138"/>
      <c r="D28" s="130" t="s">
        <v>291</v>
      </c>
      <c r="E28" s="129" t="s">
        <v>293</v>
      </c>
      <c r="F28" s="127" t="s">
        <v>251</v>
      </c>
      <c r="G28" s="128">
        <v>0.65800000000000003</v>
      </c>
      <c r="H28" s="127" t="s">
        <v>68</v>
      </c>
      <c r="I28" s="126" t="s">
        <v>292</v>
      </c>
      <c r="J28" s="125">
        <v>4</v>
      </c>
      <c r="K28" s="122">
        <v>18.7</v>
      </c>
      <c r="L28" s="134">
        <f t="shared" si="0"/>
        <v>124.15294117647058</v>
      </c>
      <c r="M28" s="122">
        <f t="shared" si="1"/>
        <v>20.8</v>
      </c>
      <c r="N28" s="121">
        <f t="shared" si="2"/>
        <v>23.7</v>
      </c>
      <c r="O28" s="120" t="str">
        <f t="shared" si="3"/>
        <v>27.7~27.8</v>
      </c>
      <c r="P28" s="118" t="s">
        <v>266</v>
      </c>
      <c r="Q28" s="119" t="s">
        <v>60</v>
      </c>
      <c r="R28" s="118" t="s">
        <v>51</v>
      </c>
      <c r="S28" s="117"/>
      <c r="T28" s="116" t="s">
        <v>112</v>
      </c>
      <c r="U28" s="115" t="str">
        <f t="shared" si="4"/>
        <v/>
      </c>
      <c r="V28" s="114" t="str">
        <f t="shared" si="5"/>
        <v/>
      </c>
      <c r="W28" s="114">
        <f t="shared" si="6"/>
        <v>67</v>
      </c>
      <c r="X28" s="113" t="str">
        <f t="shared" si="7"/>
        <v>★1.5</v>
      </c>
      <c r="Z28" s="112">
        <v>920</v>
      </c>
      <c r="AA28" s="112">
        <v>940</v>
      </c>
      <c r="AB28" s="111">
        <f t="shared" si="8"/>
        <v>27.8</v>
      </c>
      <c r="AC28" s="110">
        <f t="shared" si="9"/>
        <v>67</v>
      </c>
      <c r="AD28" s="110" t="str">
        <f t="shared" si="10"/>
        <v>★1.5</v>
      </c>
      <c r="AE28" s="111">
        <f t="shared" si="11"/>
        <v>27.7</v>
      </c>
      <c r="AF28" s="110">
        <f t="shared" si="12"/>
        <v>67</v>
      </c>
      <c r="AG28" s="110" t="str">
        <f t="shared" si="13"/>
        <v>★1.5</v>
      </c>
      <c r="AH28" s="109"/>
    </row>
    <row r="29" spans="1:34" ht="24" customHeight="1">
      <c r="A29" s="137"/>
      <c r="B29" s="139"/>
      <c r="C29" s="138"/>
      <c r="D29" s="130" t="s">
        <v>291</v>
      </c>
      <c r="E29" s="129" t="s">
        <v>290</v>
      </c>
      <c r="F29" s="127" t="s">
        <v>251</v>
      </c>
      <c r="G29" s="128">
        <v>0.65800000000000003</v>
      </c>
      <c r="H29" s="127" t="s">
        <v>68</v>
      </c>
      <c r="I29" s="126">
        <v>980</v>
      </c>
      <c r="J29" s="125">
        <v>4</v>
      </c>
      <c r="K29" s="122">
        <v>18.7</v>
      </c>
      <c r="L29" s="134">
        <f t="shared" si="0"/>
        <v>124.15294117647058</v>
      </c>
      <c r="M29" s="122">
        <f t="shared" si="1"/>
        <v>20.5</v>
      </c>
      <c r="N29" s="121">
        <f t="shared" si="2"/>
        <v>23.4</v>
      </c>
      <c r="O29" s="120" t="str">
        <f t="shared" si="3"/>
        <v>27.4</v>
      </c>
      <c r="P29" s="118" t="s">
        <v>266</v>
      </c>
      <c r="Q29" s="119" t="s">
        <v>60</v>
      </c>
      <c r="R29" s="118" t="s">
        <v>51</v>
      </c>
      <c r="S29" s="117"/>
      <c r="T29" s="116" t="s">
        <v>112</v>
      </c>
      <c r="U29" s="115" t="str">
        <f t="shared" si="4"/>
        <v/>
      </c>
      <c r="V29" s="114" t="str">
        <f t="shared" si="5"/>
        <v/>
      </c>
      <c r="W29" s="114">
        <f t="shared" si="6"/>
        <v>68</v>
      </c>
      <c r="X29" s="113" t="str">
        <f t="shared" si="7"/>
        <v>★1.5</v>
      </c>
      <c r="Z29" s="112">
        <v>980</v>
      </c>
      <c r="AA29" s="112"/>
      <c r="AB29" s="111">
        <f t="shared" si="8"/>
        <v>27.4</v>
      </c>
      <c r="AC29" s="110">
        <f t="shared" si="9"/>
        <v>68</v>
      </c>
      <c r="AD29" s="110" t="str">
        <f t="shared" si="10"/>
        <v>★1.5</v>
      </c>
      <c r="AE29" s="111" t="str">
        <f t="shared" si="11"/>
        <v/>
      </c>
      <c r="AF29" s="110" t="str">
        <f t="shared" si="12"/>
        <v/>
      </c>
      <c r="AG29" s="110" t="str">
        <f t="shared" si="13"/>
        <v/>
      </c>
      <c r="AH29" s="109"/>
    </row>
    <row r="30" spans="1:34" ht="24" customHeight="1">
      <c r="A30" s="137"/>
      <c r="B30" s="139"/>
      <c r="C30" s="138"/>
      <c r="D30" s="130" t="s">
        <v>280</v>
      </c>
      <c r="E30" s="129" t="s">
        <v>289</v>
      </c>
      <c r="F30" s="127" t="s">
        <v>251</v>
      </c>
      <c r="G30" s="128">
        <v>0.65800000000000003</v>
      </c>
      <c r="H30" s="127" t="s">
        <v>68</v>
      </c>
      <c r="I30" s="126" t="s">
        <v>288</v>
      </c>
      <c r="J30" s="125">
        <v>4</v>
      </c>
      <c r="K30" s="122">
        <v>18.8</v>
      </c>
      <c r="L30" s="134">
        <f t="shared" si="0"/>
        <v>123.49255319148935</v>
      </c>
      <c r="M30" s="122">
        <f t="shared" si="1"/>
        <v>20.8</v>
      </c>
      <c r="N30" s="121">
        <f t="shared" si="2"/>
        <v>23.7</v>
      </c>
      <c r="O30" s="120" t="str">
        <f t="shared" si="3"/>
        <v>27.5~27.6</v>
      </c>
      <c r="P30" s="118" t="s">
        <v>49</v>
      </c>
      <c r="Q30" s="119" t="s">
        <v>60</v>
      </c>
      <c r="R30" s="118" t="s">
        <v>55</v>
      </c>
      <c r="S30" s="117"/>
      <c r="T30" s="116" t="s">
        <v>112</v>
      </c>
      <c r="U30" s="115" t="str">
        <f t="shared" si="4"/>
        <v/>
      </c>
      <c r="V30" s="114" t="str">
        <f t="shared" si="5"/>
        <v/>
      </c>
      <c r="W30" s="114">
        <f t="shared" si="6"/>
        <v>68</v>
      </c>
      <c r="X30" s="113" t="str">
        <f t="shared" si="7"/>
        <v>★1.5</v>
      </c>
      <c r="Z30" s="112">
        <v>960</v>
      </c>
      <c r="AA30" s="112">
        <v>970</v>
      </c>
      <c r="AB30" s="111">
        <f t="shared" si="8"/>
        <v>27.6</v>
      </c>
      <c r="AC30" s="110">
        <f t="shared" si="9"/>
        <v>68</v>
      </c>
      <c r="AD30" s="110" t="str">
        <f t="shared" si="10"/>
        <v>★1.5</v>
      </c>
      <c r="AE30" s="111">
        <f t="shared" si="11"/>
        <v>27.5</v>
      </c>
      <c r="AF30" s="110">
        <f t="shared" si="12"/>
        <v>68</v>
      </c>
      <c r="AG30" s="110" t="str">
        <f t="shared" si="13"/>
        <v>★1.5</v>
      </c>
      <c r="AH30" s="109"/>
    </row>
    <row r="31" spans="1:34" ht="24" customHeight="1">
      <c r="A31" s="137"/>
      <c r="B31" s="139"/>
      <c r="C31" s="138"/>
      <c r="D31" s="130" t="s">
        <v>280</v>
      </c>
      <c r="E31" s="129" t="s">
        <v>287</v>
      </c>
      <c r="F31" s="127" t="s">
        <v>251</v>
      </c>
      <c r="G31" s="128">
        <v>0.65800000000000003</v>
      </c>
      <c r="H31" s="127" t="s">
        <v>68</v>
      </c>
      <c r="I31" s="126">
        <v>980</v>
      </c>
      <c r="J31" s="125">
        <v>4</v>
      </c>
      <c r="K31" s="122">
        <v>18.8</v>
      </c>
      <c r="L31" s="134">
        <f t="shared" si="0"/>
        <v>123.49255319148935</v>
      </c>
      <c r="M31" s="122">
        <f t="shared" si="1"/>
        <v>20.5</v>
      </c>
      <c r="N31" s="121">
        <f t="shared" si="2"/>
        <v>23.4</v>
      </c>
      <c r="O31" s="120" t="str">
        <f t="shared" si="3"/>
        <v>27.4</v>
      </c>
      <c r="P31" s="118" t="s">
        <v>49</v>
      </c>
      <c r="Q31" s="119" t="s">
        <v>60</v>
      </c>
      <c r="R31" s="118" t="s">
        <v>55</v>
      </c>
      <c r="S31" s="117"/>
      <c r="T31" s="116" t="s">
        <v>112</v>
      </c>
      <c r="U31" s="115" t="str">
        <f t="shared" si="4"/>
        <v/>
      </c>
      <c r="V31" s="114" t="str">
        <f t="shared" si="5"/>
        <v/>
      </c>
      <c r="W31" s="114">
        <f t="shared" si="6"/>
        <v>68</v>
      </c>
      <c r="X31" s="113" t="str">
        <f t="shared" si="7"/>
        <v>★1.5</v>
      </c>
      <c r="Z31" s="112">
        <v>980</v>
      </c>
      <c r="AA31" s="112"/>
      <c r="AB31" s="111">
        <f t="shared" si="8"/>
        <v>27.4</v>
      </c>
      <c r="AC31" s="110">
        <f t="shared" si="9"/>
        <v>68</v>
      </c>
      <c r="AD31" s="110" t="str">
        <f t="shared" si="10"/>
        <v>★1.5</v>
      </c>
      <c r="AE31" s="111" t="str">
        <f t="shared" si="11"/>
        <v/>
      </c>
      <c r="AF31" s="110" t="str">
        <f t="shared" si="12"/>
        <v/>
      </c>
      <c r="AG31" s="110" t="str">
        <f t="shared" si="13"/>
        <v/>
      </c>
      <c r="AH31" s="109"/>
    </row>
    <row r="32" spans="1:34" ht="24" customHeight="1">
      <c r="A32" s="137"/>
      <c r="B32" s="139"/>
      <c r="C32" s="138"/>
      <c r="D32" s="130" t="s">
        <v>280</v>
      </c>
      <c r="E32" s="129" t="s">
        <v>286</v>
      </c>
      <c r="F32" s="127" t="s">
        <v>251</v>
      </c>
      <c r="G32" s="128">
        <v>0.65800000000000003</v>
      </c>
      <c r="H32" s="127" t="s">
        <v>68</v>
      </c>
      <c r="I32" s="126" t="s">
        <v>282</v>
      </c>
      <c r="J32" s="125">
        <v>4</v>
      </c>
      <c r="K32" s="122">
        <v>21.4</v>
      </c>
      <c r="L32" s="134">
        <f t="shared" si="0"/>
        <v>108.48878504672898</v>
      </c>
      <c r="M32" s="122">
        <f t="shared" si="1"/>
        <v>20.8</v>
      </c>
      <c r="N32" s="121">
        <f t="shared" si="2"/>
        <v>23.7</v>
      </c>
      <c r="O32" s="120" t="str">
        <f t="shared" si="3"/>
        <v>27.5~27.7</v>
      </c>
      <c r="P32" s="118" t="s">
        <v>49</v>
      </c>
      <c r="Q32" s="119" t="s">
        <v>50</v>
      </c>
      <c r="R32" s="118" t="s">
        <v>55</v>
      </c>
      <c r="S32" s="117"/>
      <c r="T32" s="116" t="s">
        <v>112</v>
      </c>
      <c r="U32" s="115">
        <f t="shared" si="4"/>
        <v>102</v>
      </c>
      <c r="V32" s="114" t="str">
        <f t="shared" si="5"/>
        <v/>
      </c>
      <c r="W32" s="114">
        <f t="shared" si="6"/>
        <v>77</v>
      </c>
      <c r="X32" s="113" t="str">
        <f t="shared" si="7"/>
        <v>★2.5</v>
      </c>
      <c r="Z32" s="112">
        <v>930</v>
      </c>
      <c r="AA32" s="112">
        <v>970</v>
      </c>
      <c r="AB32" s="111">
        <f t="shared" si="8"/>
        <v>27.7</v>
      </c>
      <c r="AC32" s="110">
        <f t="shared" si="9"/>
        <v>77</v>
      </c>
      <c r="AD32" s="110" t="str">
        <f t="shared" si="10"/>
        <v>★2.5</v>
      </c>
      <c r="AE32" s="111">
        <f t="shared" si="11"/>
        <v>27.5</v>
      </c>
      <c r="AF32" s="110">
        <f t="shared" si="12"/>
        <v>77</v>
      </c>
      <c r="AG32" s="110" t="str">
        <f t="shared" si="13"/>
        <v>★2.5</v>
      </c>
      <c r="AH32" s="109"/>
    </row>
    <row r="33" spans="1:34" ht="24" customHeight="1">
      <c r="A33" s="137"/>
      <c r="B33" s="139"/>
      <c r="C33" s="138"/>
      <c r="D33" s="130" t="s">
        <v>280</v>
      </c>
      <c r="E33" s="129" t="s">
        <v>285</v>
      </c>
      <c r="F33" s="127" t="s">
        <v>251</v>
      </c>
      <c r="G33" s="128">
        <v>0.65800000000000003</v>
      </c>
      <c r="H33" s="127" t="s">
        <v>68</v>
      </c>
      <c r="I33" s="126">
        <v>970</v>
      </c>
      <c r="J33" s="125">
        <v>4</v>
      </c>
      <c r="K33" s="122">
        <v>19.600000000000001</v>
      </c>
      <c r="L33" s="134">
        <f t="shared" si="0"/>
        <v>118.45204081632652</v>
      </c>
      <c r="M33" s="122">
        <f t="shared" si="1"/>
        <v>20.8</v>
      </c>
      <c r="N33" s="121">
        <f t="shared" si="2"/>
        <v>23.7</v>
      </c>
      <c r="O33" s="120" t="str">
        <f t="shared" si="3"/>
        <v>27.5</v>
      </c>
      <c r="P33" s="118" t="s">
        <v>49</v>
      </c>
      <c r="Q33" s="119" t="s">
        <v>60</v>
      </c>
      <c r="R33" s="118" t="s">
        <v>55</v>
      </c>
      <c r="S33" s="117"/>
      <c r="T33" s="116" t="s">
        <v>112</v>
      </c>
      <c r="U33" s="115" t="str">
        <f t="shared" si="4"/>
        <v/>
      </c>
      <c r="V33" s="114" t="str">
        <f t="shared" si="5"/>
        <v/>
      </c>
      <c r="W33" s="114">
        <f t="shared" si="6"/>
        <v>71</v>
      </c>
      <c r="X33" s="113" t="str">
        <f t="shared" si="7"/>
        <v>★2.0</v>
      </c>
      <c r="Z33" s="112">
        <v>970</v>
      </c>
      <c r="AA33" s="112"/>
      <c r="AB33" s="111">
        <f t="shared" si="8"/>
        <v>27.5</v>
      </c>
      <c r="AC33" s="110">
        <f t="shared" si="9"/>
        <v>71</v>
      </c>
      <c r="AD33" s="110" t="str">
        <f t="shared" si="10"/>
        <v>★2.0</v>
      </c>
      <c r="AE33" s="111" t="str">
        <f t="shared" si="11"/>
        <v/>
      </c>
      <c r="AF33" s="110" t="str">
        <f t="shared" si="12"/>
        <v/>
      </c>
      <c r="AG33" s="110" t="str">
        <f t="shared" si="13"/>
        <v/>
      </c>
      <c r="AH33" s="109"/>
    </row>
    <row r="34" spans="1:34" ht="24" customHeight="1">
      <c r="A34" s="137"/>
      <c r="B34" s="139"/>
      <c r="C34" s="138"/>
      <c r="D34" s="130" t="s">
        <v>280</v>
      </c>
      <c r="E34" s="129" t="s">
        <v>284</v>
      </c>
      <c r="F34" s="127" t="s">
        <v>251</v>
      </c>
      <c r="G34" s="128">
        <v>0.65800000000000003</v>
      </c>
      <c r="H34" s="127" t="s">
        <v>68</v>
      </c>
      <c r="I34" s="126" t="s">
        <v>278</v>
      </c>
      <c r="J34" s="125">
        <v>4</v>
      </c>
      <c r="K34" s="122">
        <v>19.600000000000001</v>
      </c>
      <c r="L34" s="134">
        <f t="shared" si="0"/>
        <v>118.45204081632652</v>
      </c>
      <c r="M34" s="122">
        <f t="shared" si="1"/>
        <v>20.5</v>
      </c>
      <c r="N34" s="121">
        <f t="shared" si="2"/>
        <v>23.4</v>
      </c>
      <c r="O34" s="120" t="str">
        <f t="shared" si="3"/>
        <v>27.4</v>
      </c>
      <c r="P34" s="118" t="s">
        <v>49</v>
      </c>
      <c r="Q34" s="119" t="s">
        <v>60</v>
      </c>
      <c r="R34" s="118" t="s">
        <v>55</v>
      </c>
      <c r="S34" s="117"/>
      <c r="T34" s="116" t="s">
        <v>112</v>
      </c>
      <c r="U34" s="115" t="str">
        <f t="shared" si="4"/>
        <v/>
      </c>
      <c r="V34" s="114" t="str">
        <f t="shared" si="5"/>
        <v/>
      </c>
      <c r="W34" s="114">
        <f t="shared" si="6"/>
        <v>71</v>
      </c>
      <c r="X34" s="113" t="str">
        <f t="shared" si="7"/>
        <v>★2.0</v>
      </c>
      <c r="Z34" s="112">
        <v>980</v>
      </c>
      <c r="AA34" s="112">
        <v>990</v>
      </c>
      <c r="AB34" s="111">
        <f t="shared" si="8"/>
        <v>27.4</v>
      </c>
      <c r="AC34" s="110">
        <f t="shared" si="9"/>
        <v>71</v>
      </c>
      <c r="AD34" s="110" t="str">
        <f t="shared" si="10"/>
        <v>★2.0</v>
      </c>
      <c r="AE34" s="111">
        <f t="shared" si="11"/>
        <v>27.4</v>
      </c>
      <c r="AF34" s="110">
        <f t="shared" si="12"/>
        <v>71</v>
      </c>
      <c r="AG34" s="110" t="str">
        <f t="shared" si="13"/>
        <v>★2.0</v>
      </c>
      <c r="AH34" s="109"/>
    </row>
    <row r="35" spans="1:34" ht="24" customHeight="1">
      <c r="A35" s="137"/>
      <c r="B35" s="139"/>
      <c r="C35" s="138"/>
      <c r="D35" s="130" t="s">
        <v>280</v>
      </c>
      <c r="E35" s="129" t="s">
        <v>283</v>
      </c>
      <c r="F35" s="127" t="s">
        <v>251</v>
      </c>
      <c r="G35" s="128">
        <v>0.65800000000000003</v>
      </c>
      <c r="H35" s="127" t="s">
        <v>68</v>
      </c>
      <c r="I35" s="126" t="s">
        <v>282</v>
      </c>
      <c r="J35" s="125">
        <v>4</v>
      </c>
      <c r="K35" s="122">
        <v>19.600000000000001</v>
      </c>
      <c r="L35" s="134">
        <f t="shared" si="0"/>
        <v>118.45204081632652</v>
      </c>
      <c r="M35" s="122">
        <f t="shared" si="1"/>
        <v>20.8</v>
      </c>
      <c r="N35" s="121">
        <f t="shared" si="2"/>
        <v>23.7</v>
      </c>
      <c r="O35" s="120" t="str">
        <f t="shared" si="3"/>
        <v>27.5~27.7</v>
      </c>
      <c r="P35" s="118" t="s">
        <v>266</v>
      </c>
      <c r="Q35" s="119" t="s">
        <v>50</v>
      </c>
      <c r="R35" s="118" t="s">
        <v>55</v>
      </c>
      <c r="S35" s="117"/>
      <c r="T35" s="116" t="s">
        <v>112</v>
      </c>
      <c r="U35" s="115" t="str">
        <f t="shared" si="4"/>
        <v/>
      </c>
      <c r="V35" s="114" t="str">
        <f t="shared" si="5"/>
        <v/>
      </c>
      <c r="W35" s="114" t="str">
        <f t="shared" si="6"/>
        <v>70~71</v>
      </c>
      <c r="X35" s="113" t="str">
        <f t="shared" si="7"/>
        <v>★2.0</v>
      </c>
      <c r="Z35" s="112">
        <v>930</v>
      </c>
      <c r="AA35" s="112">
        <v>970</v>
      </c>
      <c r="AB35" s="111">
        <f t="shared" si="8"/>
        <v>27.7</v>
      </c>
      <c r="AC35" s="110">
        <f t="shared" si="9"/>
        <v>70</v>
      </c>
      <c r="AD35" s="110" t="str">
        <f t="shared" si="10"/>
        <v>★2.0</v>
      </c>
      <c r="AE35" s="111">
        <f t="shared" si="11"/>
        <v>27.5</v>
      </c>
      <c r="AF35" s="110">
        <f t="shared" si="12"/>
        <v>71</v>
      </c>
      <c r="AG35" s="110" t="str">
        <f t="shared" si="13"/>
        <v>★2.0</v>
      </c>
      <c r="AH35" s="109"/>
    </row>
    <row r="36" spans="1:34" ht="24" customHeight="1">
      <c r="A36" s="137"/>
      <c r="B36" s="139"/>
      <c r="C36" s="138"/>
      <c r="D36" s="130" t="s">
        <v>280</v>
      </c>
      <c r="E36" s="129" t="s">
        <v>281</v>
      </c>
      <c r="F36" s="127" t="s">
        <v>251</v>
      </c>
      <c r="G36" s="128">
        <v>0.65800000000000003</v>
      </c>
      <c r="H36" s="127" t="s">
        <v>68</v>
      </c>
      <c r="I36" s="126">
        <v>970</v>
      </c>
      <c r="J36" s="125">
        <v>4</v>
      </c>
      <c r="K36" s="122">
        <v>18.2</v>
      </c>
      <c r="L36" s="134">
        <f t="shared" si="0"/>
        <v>127.56373626373626</v>
      </c>
      <c r="M36" s="122">
        <f t="shared" si="1"/>
        <v>20.8</v>
      </c>
      <c r="N36" s="121">
        <f t="shared" si="2"/>
        <v>23.7</v>
      </c>
      <c r="O36" s="120" t="str">
        <f t="shared" si="3"/>
        <v>27.5</v>
      </c>
      <c r="P36" s="118" t="s">
        <v>266</v>
      </c>
      <c r="Q36" s="119" t="s">
        <v>60</v>
      </c>
      <c r="R36" s="118" t="s">
        <v>55</v>
      </c>
      <c r="S36" s="117"/>
      <c r="T36" s="116" t="s">
        <v>112</v>
      </c>
      <c r="U36" s="115" t="str">
        <f t="shared" si="4"/>
        <v/>
      </c>
      <c r="V36" s="114" t="str">
        <f t="shared" si="5"/>
        <v/>
      </c>
      <c r="W36" s="114">
        <f t="shared" si="6"/>
        <v>66</v>
      </c>
      <c r="X36" s="113" t="str">
        <f t="shared" si="7"/>
        <v>★1.5</v>
      </c>
      <c r="Z36" s="112">
        <v>970</v>
      </c>
      <c r="AA36" s="112"/>
      <c r="AB36" s="111">
        <f t="shared" si="8"/>
        <v>27.5</v>
      </c>
      <c r="AC36" s="110">
        <f t="shared" si="9"/>
        <v>66</v>
      </c>
      <c r="AD36" s="110" t="str">
        <f t="shared" si="10"/>
        <v>★1.5</v>
      </c>
      <c r="AE36" s="111" t="str">
        <f t="shared" si="11"/>
        <v/>
      </c>
      <c r="AF36" s="110" t="str">
        <f t="shared" si="12"/>
        <v/>
      </c>
      <c r="AG36" s="110" t="str">
        <f t="shared" si="13"/>
        <v/>
      </c>
      <c r="AH36" s="109"/>
    </row>
    <row r="37" spans="1:34" ht="24" customHeight="1">
      <c r="A37" s="137"/>
      <c r="B37" s="132"/>
      <c r="C37" s="131"/>
      <c r="D37" s="130" t="s">
        <v>280</v>
      </c>
      <c r="E37" s="129" t="s">
        <v>279</v>
      </c>
      <c r="F37" s="127" t="s">
        <v>251</v>
      </c>
      <c r="G37" s="128">
        <v>0.65800000000000003</v>
      </c>
      <c r="H37" s="127" t="s">
        <v>68</v>
      </c>
      <c r="I37" s="126" t="s">
        <v>278</v>
      </c>
      <c r="J37" s="125">
        <v>4</v>
      </c>
      <c r="K37" s="122">
        <v>18.2</v>
      </c>
      <c r="L37" s="134">
        <f t="shared" si="0"/>
        <v>127.56373626373626</v>
      </c>
      <c r="M37" s="122">
        <f t="shared" si="1"/>
        <v>20.5</v>
      </c>
      <c r="N37" s="121">
        <f t="shared" si="2"/>
        <v>23.4</v>
      </c>
      <c r="O37" s="120" t="str">
        <f t="shared" si="3"/>
        <v>27.4</v>
      </c>
      <c r="P37" s="118" t="s">
        <v>266</v>
      </c>
      <c r="Q37" s="119" t="s">
        <v>60</v>
      </c>
      <c r="R37" s="118" t="s">
        <v>55</v>
      </c>
      <c r="S37" s="117"/>
      <c r="T37" s="116" t="s">
        <v>112</v>
      </c>
      <c r="U37" s="115" t="str">
        <f t="shared" si="4"/>
        <v/>
      </c>
      <c r="V37" s="114" t="str">
        <f t="shared" si="5"/>
        <v/>
      </c>
      <c r="W37" s="114">
        <f t="shared" si="6"/>
        <v>66</v>
      </c>
      <c r="X37" s="113" t="str">
        <f t="shared" si="7"/>
        <v>★1.5</v>
      </c>
      <c r="Z37" s="112">
        <v>980</v>
      </c>
      <c r="AA37" s="112">
        <v>990</v>
      </c>
      <c r="AB37" s="111">
        <f t="shared" si="8"/>
        <v>27.4</v>
      </c>
      <c r="AC37" s="110">
        <f t="shared" si="9"/>
        <v>66</v>
      </c>
      <c r="AD37" s="110" t="str">
        <f t="shared" si="10"/>
        <v>★1.5</v>
      </c>
      <c r="AE37" s="111">
        <f t="shared" si="11"/>
        <v>27.4</v>
      </c>
      <c r="AF37" s="110">
        <f t="shared" si="12"/>
        <v>66</v>
      </c>
      <c r="AG37" s="110" t="str">
        <f t="shared" si="13"/>
        <v>★1.5</v>
      </c>
      <c r="AH37" s="109"/>
    </row>
    <row r="38" spans="1:34" ht="24" customHeight="1">
      <c r="A38" s="137"/>
      <c r="B38" s="136"/>
      <c r="C38" s="135" t="s">
        <v>277</v>
      </c>
      <c r="D38" s="130" t="s">
        <v>275</v>
      </c>
      <c r="E38" s="129" t="s">
        <v>276</v>
      </c>
      <c r="F38" s="127" t="s">
        <v>251</v>
      </c>
      <c r="G38" s="128">
        <v>0.65800000000000003</v>
      </c>
      <c r="H38" s="127" t="s">
        <v>215</v>
      </c>
      <c r="I38" s="126">
        <v>850</v>
      </c>
      <c r="J38" s="125">
        <v>2</v>
      </c>
      <c r="K38" s="122">
        <v>18.600000000000001</v>
      </c>
      <c r="L38" s="134">
        <f t="shared" si="0"/>
        <v>124.82043010752686</v>
      </c>
      <c r="M38" s="122">
        <f t="shared" si="1"/>
        <v>21</v>
      </c>
      <c r="N38" s="121">
        <f t="shared" si="2"/>
        <v>24.5</v>
      </c>
      <c r="O38" s="120" t="str">
        <f t="shared" si="3"/>
        <v>28.1</v>
      </c>
      <c r="P38" s="118" t="s">
        <v>250</v>
      </c>
      <c r="Q38" s="119" t="s">
        <v>60</v>
      </c>
      <c r="R38" s="118" t="s">
        <v>51</v>
      </c>
      <c r="S38" s="117"/>
      <c r="T38" s="116"/>
      <c r="U38" s="115" t="str">
        <f t="shared" si="4"/>
        <v/>
      </c>
      <c r="V38" s="114" t="str">
        <f t="shared" si="5"/>
        <v/>
      </c>
      <c r="W38" s="114">
        <f t="shared" si="6"/>
        <v>66</v>
      </c>
      <c r="X38" s="113" t="str">
        <f t="shared" si="7"/>
        <v>★1.5</v>
      </c>
      <c r="Z38" s="112">
        <v>850</v>
      </c>
      <c r="AA38" s="112"/>
      <c r="AB38" s="111">
        <f t="shared" si="8"/>
        <v>28.1</v>
      </c>
      <c r="AC38" s="110">
        <f t="shared" si="9"/>
        <v>66</v>
      </c>
      <c r="AD38" s="110" t="str">
        <f t="shared" si="10"/>
        <v>★1.5</v>
      </c>
      <c r="AE38" s="111" t="str">
        <f t="shared" si="11"/>
        <v/>
      </c>
      <c r="AF38" s="110" t="str">
        <f t="shared" si="12"/>
        <v/>
      </c>
      <c r="AG38" s="110" t="str">
        <f t="shared" si="13"/>
        <v/>
      </c>
      <c r="AH38" s="109"/>
    </row>
    <row r="39" spans="1:34" ht="24" customHeight="1">
      <c r="A39" s="137"/>
      <c r="B39" s="132"/>
      <c r="C39" s="131"/>
      <c r="D39" s="130" t="s">
        <v>275</v>
      </c>
      <c r="E39" s="129" t="s">
        <v>274</v>
      </c>
      <c r="F39" s="127" t="s">
        <v>251</v>
      </c>
      <c r="G39" s="128">
        <v>0.65800000000000003</v>
      </c>
      <c r="H39" s="127" t="s">
        <v>68</v>
      </c>
      <c r="I39" s="126">
        <v>870</v>
      </c>
      <c r="J39" s="125">
        <v>2</v>
      </c>
      <c r="K39" s="122">
        <v>19.2</v>
      </c>
      <c r="L39" s="134">
        <f t="shared" si="0"/>
        <v>120.91979166666667</v>
      </c>
      <c r="M39" s="122">
        <f t="shared" si="1"/>
        <v>20.8</v>
      </c>
      <c r="N39" s="121">
        <f t="shared" si="2"/>
        <v>23.7</v>
      </c>
      <c r="O39" s="120" t="str">
        <f t="shared" si="3"/>
        <v>28.0</v>
      </c>
      <c r="P39" s="118" t="s">
        <v>49</v>
      </c>
      <c r="Q39" s="119" t="s">
        <v>60</v>
      </c>
      <c r="R39" s="118" t="s">
        <v>51</v>
      </c>
      <c r="S39" s="117"/>
      <c r="T39" s="116"/>
      <c r="U39" s="115" t="str">
        <f t="shared" si="4"/>
        <v/>
      </c>
      <c r="V39" s="114" t="str">
        <f t="shared" si="5"/>
        <v/>
      </c>
      <c r="W39" s="114">
        <f t="shared" si="6"/>
        <v>68</v>
      </c>
      <c r="X39" s="113" t="str">
        <f t="shared" si="7"/>
        <v>★1.5</v>
      </c>
      <c r="Z39" s="112">
        <v>870</v>
      </c>
      <c r="AA39" s="112"/>
      <c r="AB39" s="111">
        <f t="shared" si="8"/>
        <v>28</v>
      </c>
      <c r="AC39" s="110">
        <f t="shared" si="9"/>
        <v>68</v>
      </c>
      <c r="AD39" s="110" t="str">
        <f t="shared" si="10"/>
        <v>★1.5</v>
      </c>
      <c r="AE39" s="111" t="str">
        <f t="shared" si="11"/>
        <v/>
      </c>
      <c r="AF39" s="110" t="str">
        <f t="shared" si="12"/>
        <v/>
      </c>
      <c r="AG39" s="110" t="str">
        <f t="shared" si="13"/>
        <v/>
      </c>
      <c r="AH39" s="109"/>
    </row>
    <row r="40" spans="1:34" ht="24" customHeight="1">
      <c r="A40" s="137"/>
      <c r="B40" s="136"/>
      <c r="C40" s="135" t="s">
        <v>273</v>
      </c>
      <c r="D40" s="130" t="s">
        <v>272</v>
      </c>
      <c r="E40" s="129" t="s">
        <v>271</v>
      </c>
      <c r="F40" s="127" t="s">
        <v>251</v>
      </c>
      <c r="G40" s="128">
        <v>0.65800000000000003</v>
      </c>
      <c r="H40" s="127" t="s">
        <v>68</v>
      </c>
      <c r="I40" s="126">
        <v>830</v>
      </c>
      <c r="J40" s="125">
        <v>4</v>
      </c>
      <c r="K40" s="122">
        <v>21.4</v>
      </c>
      <c r="L40" s="134">
        <f t="shared" si="0"/>
        <v>108.48878504672898</v>
      </c>
      <c r="M40" s="122">
        <f t="shared" si="1"/>
        <v>21</v>
      </c>
      <c r="N40" s="121">
        <f t="shared" si="2"/>
        <v>24.5</v>
      </c>
      <c r="O40" s="120" t="str">
        <f t="shared" si="3"/>
        <v>28.2</v>
      </c>
      <c r="P40" s="118" t="s">
        <v>49</v>
      </c>
      <c r="Q40" s="119" t="s">
        <v>50</v>
      </c>
      <c r="R40" s="118" t="s">
        <v>51</v>
      </c>
      <c r="S40" s="117"/>
      <c r="T40" s="116" t="s">
        <v>112</v>
      </c>
      <c r="U40" s="115">
        <f t="shared" si="4"/>
        <v>101</v>
      </c>
      <c r="V40" s="114" t="str">
        <f t="shared" si="5"/>
        <v/>
      </c>
      <c r="W40" s="114">
        <f t="shared" si="6"/>
        <v>75</v>
      </c>
      <c r="X40" s="113" t="str">
        <f t="shared" si="7"/>
        <v>★2.5</v>
      </c>
      <c r="Z40" s="112">
        <v>830</v>
      </c>
      <c r="AA40" s="112"/>
      <c r="AB40" s="111">
        <f t="shared" si="8"/>
        <v>28.2</v>
      </c>
      <c r="AC40" s="110">
        <f t="shared" si="9"/>
        <v>75</v>
      </c>
      <c r="AD40" s="110" t="str">
        <f t="shared" si="10"/>
        <v>★2.5</v>
      </c>
      <c r="AE40" s="111" t="str">
        <f t="shared" si="11"/>
        <v/>
      </c>
      <c r="AF40" s="110" t="str">
        <f t="shared" si="12"/>
        <v/>
      </c>
      <c r="AG40" s="110" t="str">
        <f t="shared" si="13"/>
        <v/>
      </c>
      <c r="AH40" s="109"/>
    </row>
    <row r="41" spans="1:34" ht="24" customHeight="1">
      <c r="A41" s="137"/>
      <c r="B41" s="139"/>
      <c r="C41" s="138"/>
      <c r="D41" s="130" t="s">
        <v>272</v>
      </c>
      <c r="E41" s="129" t="s">
        <v>270</v>
      </c>
      <c r="F41" s="127" t="s">
        <v>251</v>
      </c>
      <c r="G41" s="128">
        <v>0.65800000000000003</v>
      </c>
      <c r="H41" s="127" t="s">
        <v>68</v>
      </c>
      <c r="I41" s="126">
        <v>840</v>
      </c>
      <c r="J41" s="125">
        <v>4</v>
      </c>
      <c r="K41" s="122">
        <v>21.3</v>
      </c>
      <c r="L41" s="134">
        <f t="shared" si="0"/>
        <v>108.99812206572769</v>
      </c>
      <c r="M41" s="122">
        <f t="shared" si="1"/>
        <v>21</v>
      </c>
      <c r="N41" s="121">
        <f t="shared" si="2"/>
        <v>24.5</v>
      </c>
      <c r="O41" s="120" t="str">
        <f t="shared" si="3"/>
        <v>28.2</v>
      </c>
      <c r="P41" s="118" t="s">
        <v>49</v>
      </c>
      <c r="Q41" s="119" t="s">
        <v>60</v>
      </c>
      <c r="R41" s="118" t="s">
        <v>51</v>
      </c>
      <c r="S41" s="117"/>
      <c r="T41" s="116" t="s">
        <v>112</v>
      </c>
      <c r="U41" s="115">
        <f t="shared" si="4"/>
        <v>101</v>
      </c>
      <c r="V41" s="114" t="str">
        <f t="shared" si="5"/>
        <v/>
      </c>
      <c r="W41" s="114">
        <f t="shared" si="6"/>
        <v>75</v>
      </c>
      <c r="X41" s="113" t="str">
        <f t="shared" si="7"/>
        <v>★2.5</v>
      </c>
      <c r="Z41" s="112">
        <v>840</v>
      </c>
      <c r="AA41" s="112"/>
      <c r="AB41" s="111">
        <f t="shared" si="8"/>
        <v>28.2</v>
      </c>
      <c r="AC41" s="110">
        <f t="shared" si="9"/>
        <v>75</v>
      </c>
      <c r="AD41" s="110" t="str">
        <f t="shared" si="10"/>
        <v>★2.5</v>
      </c>
      <c r="AE41" s="111" t="str">
        <f t="shared" si="11"/>
        <v/>
      </c>
      <c r="AF41" s="110" t="str">
        <f t="shared" si="12"/>
        <v/>
      </c>
      <c r="AG41" s="110" t="str">
        <f t="shared" si="13"/>
        <v/>
      </c>
      <c r="AH41" s="109"/>
    </row>
    <row r="42" spans="1:34" ht="24" customHeight="1">
      <c r="A42" s="137"/>
      <c r="B42" s="139"/>
      <c r="C42" s="138"/>
      <c r="D42" s="130" t="s">
        <v>272</v>
      </c>
      <c r="E42" s="129" t="s">
        <v>269</v>
      </c>
      <c r="F42" s="127" t="s">
        <v>251</v>
      </c>
      <c r="G42" s="128">
        <v>0.65800000000000003</v>
      </c>
      <c r="H42" s="127" t="s">
        <v>68</v>
      </c>
      <c r="I42" s="126">
        <v>830</v>
      </c>
      <c r="J42" s="125">
        <v>4</v>
      </c>
      <c r="K42" s="122">
        <v>19.8</v>
      </c>
      <c r="L42" s="134">
        <f t="shared" si="0"/>
        <v>117.25555555555556</v>
      </c>
      <c r="M42" s="122">
        <f t="shared" si="1"/>
        <v>21</v>
      </c>
      <c r="N42" s="121">
        <f t="shared" si="2"/>
        <v>24.5</v>
      </c>
      <c r="O42" s="120" t="str">
        <f t="shared" si="3"/>
        <v>28.2</v>
      </c>
      <c r="P42" s="118" t="s">
        <v>266</v>
      </c>
      <c r="Q42" s="119" t="s">
        <v>50</v>
      </c>
      <c r="R42" s="118" t="s">
        <v>51</v>
      </c>
      <c r="S42" s="117"/>
      <c r="T42" s="116" t="s">
        <v>112</v>
      </c>
      <c r="U42" s="115" t="str">
        <f t="shared" si="4"/>
        <v/>
      </c>
      <c r="V42" s="114" t="str">
        <f t="shared" si="5"/>
        <v/>
      </c>
      <c r="W42" s="114">
        <f t="shared" si="6"/>
        <v>70</v>
      </c>
      <c r="X42" s="113" t="str">
        <f t="shared" si="7"/>
        <v>★2.0</v>
      </c>
      <c r="Z42" s="112">
        <v>830</v>
      </c>
      <c r="AA42" s="112"/>
      <c r="AB42" s="111">
        <f t="shared" si="8"/>
        <v>28.2</v>
      </c>
      <c r="AC42" s="110">
        <f t="shared" si="9"/>
        <v>70</v>
      </c>
      <c r="AD42" s="110" t="str">
        <f t="shared" si="10"/>
        <v>★2.0</v>
      </c>
      <c r="AE42" s="111" t="str">
        <f t="shared" si="11"/>
        <v/>
      </c>
      <c r="AF42" s="110" t="str">
        <f t="shared" si="12"/>
        <v/>
      </c>
      <c r="AG42" s="110" t="str">
        <f t="shared" si="13"/>
        <v/>
      </c>
      <c r="AH42" s="109"/>
    </row>
    <row r="43" spans="1:34" ht="24" customHeight="1">
      <c r="A43" s="137"/>
      <c r="B43" s="139"/>
      <c r="C43" s="138"/>
      <c r="D43" s="130" t="s">
        <v>272</v>
      </c>
      <c r="E43" s="129" t="s">
        <v>267</v>
      </c>
      <c r="F43" s="127" t="s">
        <v>251</v>
      </c>
      <c r="G43" s="128">
        <v>0.65800000000000003</v>
      </c>
      <c r="H43" s="127" t="s">
        <v>68</v>
      </c>
      <c r="I43" s="126">
        <v>840</v>
      </c>
      <c r="J43" s="125">
        <v>4</v>
      </c>
      <c r="K43" s="122">
        <v>18.7</v>
      </c>
      <c r="L43" s="134">
        <f t="shared" si="0"/>
        <v>124.15294117647058</v>
      </c>
      <c r="M43" s="122">
        <f t="shared" si="1"/>
        <v>21</v>
      </c>
      <c r="N43" s="121">
        <f t="shared" si="2"/>
        <v>24.5</v>
      </c>
      <c r="O43" s="120" t="str">
        <f t="shared" si="3"/>
        <v>28.2</v>
      </c>
      <c r="P43" s="118" t="s">
        <v>266</v>
      </c>
      <c r="Q43" s="119" t="s">
        <v>60</v>
      </c>
      <c r="R43" s="118" t="s">
        <v>51</v>
      </c>
      <c r="S43" s="117"/>
      <c r="T43" s="116" t="s">
        <v>112</v>
      </c>
      <c r="U43" s="115" t="str">
        <f t="shared" si="4"/>
        <v/>
      </c>
      <c r="V43" s="114" t="str">
        <f t="shared" si="5"/>
        <v/>
      </c>
      <c r="W43" s="114">
        <f t="shared" si="6"/>
        <v>66</v>
      </c>
      <c r="X43" s="113" t="str">
        <f t="shared" si="7"/>
        <v>★1.5</v>
      </c>
      <c r="Z43" s="112">
        <v>840</v>
      </c>
      <c r="AA43" s="112"/>
      <c r="AB43" s="111">
        <f t="shared" si="8"/>
        <v>28.2</v>
      </c>
      <c r="AC43" s="110">
        <f t="shared" si="9"/>
        <v>66</v>
      </c>
      <c r="AD43" s="110" t="str">
        <f t="shared" si="10"/>
        <v>★1.5</v>
      </c>
      <c r="AE43" s="111" t="str">
        <f t="shared" si="11"/>
        <v/>
      </c>
      <c r="AF43" s="110" t="str">
        <f t="shared" si="12"/>
        <v/>
      </c>
      <c r="AG43" s="110" t="str">
        <f t="shared" si="13"/>
        <v/>
      </c>
      <c r="AH43" s="109"/>
    </row>
    <row r="44" spans="1:34" ht="24" customHeight="1">
      <c r="A44" s="137"/>
      <c r="B44" s="139"/>
      <c r="C44" s="138"/>
      <c r="D44" s="130" t="s">
        <v>268</v>
      </c>
      <c r="E44" s="129" t="s">
        <v>271</v>
      </c>
      <c r="F44" s="127" t="s">
        <v>251</v>
      </c>
      <c r="G44" s="128">
        <v>0.65800000000000003</v>
      </c>
      <c r="H44" s="127" t="s">
        <v>68</v>
      </c>
      <c r="I44" s="126">
        <v>880</v>
      </c>
      <c r="J44" s="125">
        <v>4</v>
      </c>
      <c r="K44" s="122">
        <v>21.1</v>
      </c>
      <c r="L44" s="134">
        <f t="shared" si="0"/>
        <v>110.03127962085307</v>
      </c>
      <c r="M44" s="122">
        <f t="shared" si="1"/>
        <v>20.8</v>
      </c>
      <c r="N44" s="121">
        <f t="shared" si="2"/>
        <v>23.7</v>
      </c>
      <c r="O44" s="120" t="str">
        <f t="shared" si="3"/>
        <v>28.0</v>
      </c>
      <c r="P44" s="118" t="s">
        <v>49</v>
      </c>
      <c r="Q44" s="119" t="s">
        <v>50</v>
      </c>
      <c r="R44" s="118" t="s">
        <v>55</v>
      </c>
      <c r="S44" s="117"/>
      <c r="T44" s="116" t="s">
        <v>112</v>
      </c>
      <c r="U44" s="115">
        <f t="shared" si="4"/>
        <v>101</v>
      </c>
      <c r="V44" s="114" t="str">
        <f t="shared" si="5"/>
        <v/>
      </c>
      <c r="W44" s="114">
        <f t="shared" si="6"/>
        <v>75</v>
      </c>
      <c r="X44" s="113" t="str">
        <f t="shared" si="7"/>
        <v>★2.5</v>
      </c>
      <c r="Z44" s="112">
        <v>880</v>
      </c>
      <c r="AA44" s="112"/>
      <c r="AB44" s="111">
        <f t="shared" si="8"/>
        <v>28</v>
      </c>
      <c r="AC44" s="110">
        <f t="shared" si="9"/>
        <v>75</v>
      </c>
      <c r="AD44" s="110" t="str">
        <f t="shared" si="10"/>
        <v>★2.5</v>
      </c>
      <c r="AE44" s="111" t="str">
        <f t="shared" si="11"/>
        <v/>
      </c>
      <c r="AF44" s="110" t="str">
        <f t="shared" si="12"/>
        <v/>
      </c>
      <c r="AG44" s="110" t="str">
        <f t="shared" si="13"/>
        <v/>
      </c>
      <c r="AH44" s="109"/>
    </row>
    <row r="45" spans="1:34" ht="24" customHeight="1">
      <c r="A45" s="137"/>
      <c r="B45" s="139"/>
      <c r="C45" s="138"/>
      <c r="D45" s="130" t="s">
        <v>268</v>
      </c>
      <c r="E45" s="129" t="s">
        <v>270</v>
      </c>
      <c r="F45" s="127" t="s">
        <v>251</v>
      </c>
      <c r="G45" s="128">
        <v>0.65800000000000003</v>
      </c>
      <c r="H45" s="127" t="s">
        <v>68</v>
      </c>
      <c r="I45" s="126">
        <v>890</v>
      </c>
      <c r="J45" s="125">
        <v>4</v>
      </c>
      <c r="K45" s="122">
        <v>21.1</v>
      </c>
      <c r="L45" s="134">
        <f t="shared" si="0"/>
        <v>110.03127962085307</v>
      </c>
      <c r="M45" s="122">
        <f t="shared" si="1"/>
        <v>20.8</v>
      </c>
      <c r="N45" s="121">
        <f t="shared" si="2"/>
        <v>23.7</v>
      </c>
      <c r="O45" s="120" t="str">
        <f t="shared" si="3"/>
        <v>27.9</v>
      </c>
      <c r="P45" s="118" t="s">
        <v>49</v>
      </c>
      <c r="Q45" s="119" t="s">
        <v>60</v>
      </c>
      <c r="R45" s="118" t="s">
        <v>55</v>
      </c>
      <c r="S45" s="117"/>
      <c r="T45" s="116" t="s">
        <v>112</v>
      </c>
      <c r="U45" s="115">
        <f t="shared" si="4"/>
        <v>101</v>
      </c>
      <c r="V45" s="114" t="str">
        <f t="shared" si="5"/>
        <v/>
      </c>
      <c r="W45" s="114">
        <f t="shared" si="6"/>
        <v>75</v>
      </c>
      <c r="X45" s="113" t="str">
        <f t="shared" si="7"/>
        <v>★2.5</v>
      </c>
      <c r="Z45" s="112">
        <v>890</v>
      </c>
      <c r="AA45" s="112"/>
      <c r="AB45" s="111">
        <f t="shared" si="8"/>
        <v>27.9</v>
      </c>
      <c r="AC45" s="110">
        <f t="shared" si="9"/>
        <v>75</v>
      </c>
      <c r="AD45" s="110" t="str">
        <f t="shared" si="10"/>
        <v>★2.5</v>
      </c>
      <c r="AE45" s="111" t="str">
        <f t="shared" si="11"/>
        <v/>
      </c>
      <c r="AF45" s="110" t="str">
        <f t="shared" si="12"/>
        <v/>
      </c>
      <c r="AG45" s="110" t="str">
        <f t="shared" si="13"/>
        <v/>
      </c>
      <c r="AH45" s="109"/>
    </row>
    <row r="46" spans="1:34" ht="24" customHeight="1">
      <c r="A46" s="137"/>
      <c r="B46" s="139"/>
      <c r="C46" s="138"/>
      <c r="D46" s="130" t="s">
        <v>268</v>
      </c>
      <c r="E46" s="129" t="s">
        <v>269</v>
      </c>
      <c r="F46" s="127" t="s">
        <v>251</v>
      </c>
      <c r="G46" s="128">
        <v>0.65800000000000003</v>
      </c>
      <c r="H46" s="127" t="s">
        <v>68</v>
      </c>
      <c r="I46" s="126">
        <v>880</v>
      </c>
      <c r="J46" s="125">
        <v>4</v>
      </c>
      <c r="K46" s="122">
        <v>19.399999999999999</v>
      </c>
      <c r="L46" s="134">
        <f t="shared" si="0"/>
        <v>119.67319587628867</v>
      </c>
      <c r="M46" s="122">
        <f t="shared" si="1"/>
        <v>20.8</v>
      </c>
      <c r="N46" s="121">
        <f t="shared" si="2"/>
        <v>23.7</v>
      </c>
      <c r="O46" s="120" t="str">
        <f t="shared" si="3"/>
        <v>28.0</v>
      </c>
      <c r="P46" s="118" t="s">
        <v>266</v>
      </c>
      <c r="Q46" s="119" t="s">
        <v>50</v>
      </c>
      <c r="R46" s="118" t="s">
        <v>55</v>
      </c>
      <c r="S46" s="117"/>
      <c r="T46" s="116" t="s">
        <v>112</v>
      </c>
      <c r="U46" s="115" t="str">
        <f t="shared" si="4"/>
        <v/>
      </c>
      <c r="V46" s="114" t="str">
        <f t="shared" si="5"/>
        <v/>
      </c>
      <c r="W46" s="114">
        <f t="shared" si="6"/>
        <v>69</v>
      </c>
      <c r="X46" s="113" t="str">
        <f t="shared" si="7"/>
        <v>★1.5</v>
      </c>
      <c r="Z46" s="112">
        <v>880</v>
      </c>
      <c r="AA46" s="112"/>
      <c r="AB46" s="111">
        <f t="shared" si="8"/>
        <v>28</v>
      </c>
      <c r="AC46" s="110">
        <f t="shared" si="9"/>
        <v>69</v>
      </c>
      <c r="AD46" s="110" t="str">
        <f t="shared" si="10"/>
        <v>★1.5</v>
      </c>
      <c r="AE46" s="111" t="str">
        <f t="shared" si="11"/>
        <v/>
      </c>
      <c r="AF46" s="110" t="str">
        <f t="shared" si="12"/>
        <v/>
      </c>
      <c r="AG46" s="110" t="str">
        <f t="shared" si="13"/>
        <v/>
      </c>
      <c r="AH46" s="109"/>
    </row>
    <row r="47" spans="1:34" ht="24" customHeight="1">
      <c r="A47" s="133"/>
      <c r="B47" s="132"/>
      <c r="C47" s="131"/>
      <c r="D47" s="130" t="s">
        <v>268</v>
      </c>
      <c r="E47" s="129" t="s">
        <v>267</v>
      </c>
      <c r="F47" s="127" t="s">
        <v>251</v>
      </c>
      <c r="G47" s="128">
        <v>0.65800000000000003</v>
      </c>
      <c r="H47" s="127" t="s">
        <v>68</v>
      </c>
      <c r="I47" s="126">
        <v>890</v>
      </c>
      <c r="J47" s="125">
        <v>4</v>
      </c>
      <c r="K47" s="122">
        <v>18.2</v>
      </c>
      <c r="L47" s="134">
        <f t="shared" si="0"/>
        <v>127.56373626373626</v>
      </c>
      <c r="M47" s="122">
        <f t="shared" si="1"/>
        <v>20.8</v>
      </c>
      <c r="N47" s="121">
        <f t="shared" si="2"/>
        <v>23.7</v>
      </c>
      <c r="O47" s="120" t="str">
        <f t="shared" si="3"/>
        <v>27.9</v>
      </c>
      <c r="P47" s="118" t="s">
        <v>266</v>
      </c>
      <c r="Q47" s="119" t="s">
        <v>60</v>
      </c>
      <c r="R47" s="118" t="s">
        <v>55</v>
      </c>
      <c r="S47" s="117"/>
      <c r="T47" s="116" t="s">
        <v>112</v>
      </c>
      <c r="U47" s="115" t="str">
        <f t="shared" si="4"/>
        <v/>
      </c>
      <c r="V47" s="114" t="str">
        <f t="shared" si="5"/>
        <v/>
      </c>
      <c r="W47" s="114">
        <f t="shared" si="6"/>
        <v>65</v>
      </c>
      <c r="X47" s="113" t="str">
        <f t="shared" si="7"/>
        <v>★1.5</v>
      </c>
      <c r="Z47" s="112">
        <v>890</v>
      </c>
      <c r="AA47" s="112"/>
      <c r="AB47" s="111">
        <f t="shared" si="8"/>
        <v>27.9</v>
      </c>
      <c r="AC47" s="110">
        <f t="shared" si="9"/>
        <v>65</v>
      </c>
      <c r="AD47" s="110" t="str">
        <f t="shared" si="10"/>
        <v>★1.5</v>
      </c>
      <c r="AE47" s="111" t="str">
        <f t="shared" si="11"/>
        <v/>
      </c>
      <c r="AF47" s="110" t="str">
        <f t="shared" si="12"/>
        <v/>
      </c>
      <c r="AG47" s="110" t="str">
        <f t="shared" si="13"/>
        <v/>
      </c>
      <c r="AH47" s="109"/>
    </row>
    <row r="48" spans="1:34">
      <c r="E48" s="106"/>
    </row>
    <row r="49" spans="2:5">
      <c r="B49" s="106" t="s">
        <v>176</v>
      </c>
      <c r="E49" s="106"/>
    </row>
    <row r="50" spans="2:5">
      <c r="B50" s="106" t="s">
        <v>175</v>
      </c>
      <c r="E50" s="106"/>
    </row>
    <row r="51" spans="2:5">
      <c r="B51" s="106" t="s">
        <v>174</v>
      </c>
      <c r="E51" s="106"/>
    </row>
    <row r="52" spans="2:5">
      <c r="B52" s="106" t="s">
        <v>173</v>
      </c>
      <c r="E52" s="106"/>
    </row>
    <row r="53" spans="2:5">
      <c r="B53" s="106" t="s">
        <v>172</v>
      </c>
      <c r="E53" s="106"/>
    </row>
    <row r="54" spans="2:5">
      <c r="B54" s="106" t="s">
        <v>171</v>
      </c>
      <c r="E54" s="106"/>
    </row>
    <row r="55" spans="2:5">
      <c r="B55" s="106" t="s">
        <v>170</v>
      </c>
      <c r="E55" s="106"/>
    </row>
    <row r="56" spans="2:5">
      <c r="B56" s="106" t="s">
        <v>169</v>
      </c>
      <c r="E56" s="106"/>
    </row>
  </sheetData>
  <sheetProtection formatCells="0" formatColumns="0" formatRows="0" insertColumns="0" insertRows="0" insertHyperlinks="0" deleteColumns="0" deleteRows="0" sort="0" autoFilter="0" pivotTables="0"/>
  <mergeCells count="42">
    <mergeCell ref="J2:P2"/>
    <mergeCell ref="R2:V2"/>
    <mergeCell ref="S3:X3"/>
    <mergeCell ref="R6:R8"/>
    <mergeCell ref="V4:V8"/>
    <mergeCell ref="W4:X4"/>
    <mergeCell ref="K5:K8"/>
    <mergeCell ref="S6:S8"/>
    <mergeCell ref="T4:T5"/>
    <mergeCell ref="U4:U8"/>
    <mergeCell ref="AA4:AA8"/>
    <mergeCell ref="A4:A8"/>
    <mergeCell ref="B4:C8"/>
    <mergeCell ref="D4:D5"/>
    <mergeCell ref="E4:E5"/>
    <mergeCell ref="F4:G5"/>
    <mergeCell ref="G6:G8"/>
    <mergeCell ref="H4:H8"/>
    <mergeCell ref="I4:I8"/>
    <mergeCell ref="Q6:Q8"/>
    <mergeCell ref="M5:M8"/>
    <mergeCell ref="N5:N8"/>
    <mergeCell ref="O5:O8"/>
    <mergeCell ref="T6:T8"/>
    <mergeCell ref="P4:P8"/>
    <mergeCell ref="Q4:S5"/>
    <mergeCell ref="D6:D8"/>
    <mergeCell ref="E6:E8"/>
    <mergeCell ref="F6:F8"/>
    <mergeCell ref="Z4:Z8"/>
    <mergeCell ref="W5:W8"/>
    <mergeCell ref="X5:X8"/>
    <mergeCell ref="J4:J8"/>
    <mergeCell ref="K4:O4"/>
    <mergeCell ref="L5:L8"/>
    <mergeCell ref="AH5:AH8"/>
    <mergeCell ref="AB4:AB8"/>
    <mergeCell ref="AC4:AC8"/>
    <mergeCell ref="AE4:AE8"/>
    <mergeCell ref="AF4:AF8"/>
    <mergeCell ref="AD4:AD8"/>
    <mergeCell ref="AG4:AG8"/>
  </mergeCells>
  <phoneticPr fontId="4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D8888EE-A0D6-4433-B8B3-0727CCD43D6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  <x14:conditionalFormatting xmlns:xm="http://schemas.microsoft.com/office/excel/2006/main">
          <x14:cfRule type="iconSet" priority="2" id="{78E6C475-7560-401B-8E78-43BDEA41E66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3" id="{2402DE61-DA12-4154-829E-28045416221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4" id="{2B260221-088B-44DD-A965-C0800BC6D06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5" id="{40FE0FAA-844F-4867-81AD-2B84245CB87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6" id="{B963D848-E298-4873-ACCA-EBA89E7D05A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7" id="{AA7BF76C-50E4-416A-9988-5ECCD08FFD7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8" id="{F04A9339-9D3E-4473-B9B3-1E1CBEE567B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  <x14:conditionalFormatting xmlns:xm="http://schemas.microsoft.com/office/excel/2006/main">
          <x14:cfRule type="iconSet" priority="9" id="{4BF1CBDD-A82A-4594-8196-620EB7430C7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</xm:sqref>
        </x14:conditionalFormatting>
        <x14:conditionalFormatting xmlns:xm="http://schemas.microsoft.com/office/excel/2006/main">
          <x14:cfRule type="iconSet" priority="10" id="{0E6E18FA-E265-4991-96F9-EA9891BDB16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</xm:sqref>
        </x14:conditionalFormatting>
        <x14:conditionalFormatting xmlns:xm="http://schemas.microsoft.com/office/excel/2006/main">
          <x14:cfRule type="iconSet" priority="11" id="{00DC0A96-13F9-420D-A50C-12953848096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</xm:sqref>
        </x14:conditionalFormatting>
        <x14:conditionalFormatting xmlns:xm="http://schemas.microsoft.com/office/excel/2006/main">
          <x14:cfRule type="iconSet" priority="12" id="{01DEF596-C2B2-4F9F-9DE5-C8A57D81E49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</xm:sqref>
        </x14:conditionalFormatting>
        <x14:conditionalFormatting xmlns:xm="http://schemas.microsoft.com/office/excel/2006/main">
          <x14:cfRule type="iconSet" priority="13" id="{AA7D215D-5769-48CF-B377-C5BD9239032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</xm:sqref>
        </x14:conditionalFormatting>
        <x14:conditionalFormatting xmlns:xm="http://schemas.microsoft.com/office/excel/2006/main">
          <x14:cfRule type="iconSet" priority="14" id="{F008DC97-538F-4F8B-A1D0-AC1C43B3100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</xm:sqref>
        </x14:conditionalFormatting>
        <x14:conditionalFormatting xmlns:xm="http://schemas.microsoft.com/office/excel/2006/main">
          <x14:cfRule type="iconSet" priority="15" id="{C9886BD1-911C-4A63-894D-1C5A63FD1DA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</xm:sqref>
        </x14:conditionalFormatting>
        <x14:conditionalFormatting xmlns:xm="http://schemas.microsoft.com/office/excel/2006/main">
          <x14:cfRule type="iconSet" priority="16" id="{B2AF84EB-0301-4696-B824-3C2BDAFC19C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</xm:sqref>
        </x14:conditionalFormatting>
        <x14:conditionalFormatting xmlns:xm="http://schemas.microsoft.com/office/excel/2006/main">
          <x14:cfRule type="iconSet" priority="17" id="{71ECE9C4-D865-4700-94D5-19CB2929E40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</xm:sqref>
        </x14:conditionalFormatting>
        <x14:conditionalFormatting xmlns:xm="http://schemas.microsoft.com/office/excel/2006/main">
          <x14:cfRule type="iconSet" priority="18" id="{F235837C-4899-428B-9291-05AAADA0144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</xm:sqref>
        </x14:conditionalFormatting>
        <x14:conditionalFormatting xmlns:xm="http://schemas.microsoft.com/office/excel/2006/main">
          <x14:cfRule type="iconSet" priority="19" id="{FA269ACB-64DB-40A8-8A7E-F0EE40A6252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</xm:sqref>
        </x14:conditionalFormatting>
        <x14:conditionalFormatting xmlns:xm="http://schemas.microsoft.com/office/excel/2006/main">
          <x14:cfRule type="iconSet" priority="20" id="{CBC8DC4A-78EB-4206-892B-A0938274ECA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</xm:sqref>
        </x14:conditionalFormatting>
        <x14:conditionalFormatting xmlns:xm="http://schemas.microsoft.com/office/excel/2006/main">
          <x14:cfRule type="iconSet" priority="21" id="{CC061A26-1D0C-44AB-A4BE-1B6317D5453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</xm:sqref>
        </x14:conditionalFormatting>
        <x14:conditionalFormatting xmlns:xm="http://schemas.microsoft.com/office/excel/2006/main">
          <x14:cfRule type="iconSet" priority="22" id="{C6615C60-9862-43EB-B4AE-7FEB03D57C7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AH30</xm:sqref>
        </x14:conditionalFormatting>
        <x14:conditionalFormatting xmlns:xm="http://schemas.microsoft.com/office/excel/2006/main">
          <x14:cfRule type="iconSet" priority="23" id="{FACC1182-8987-4D7F-862E-49D0FDFE5B2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AH31</xm:sqref>
        </x14:conditionalFormatting>
        <x14:conditionalFormatting xmlns:xm="http://schemas.microsoft.com/office/excel/2006/main">
          <x14:cfRule type="iconSet" priority="24" id="{2F682B0C-6605-4ADE-A28B-1CBD0C7F337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AH32</xm:sqref>
        </x14:conditionalFormatting>
        <x14:conditionalFormatting xmlns:xm="http://schemas.microsoft.com/office/excel/2006/main">
          <x14:cfRule type="iconSet" priority="25" id="{052B1B60-10EA-4930-A245-AB6FA811001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AH33</xm:sqref>
        </x14:conditionalFormatting>
        <x14:conditionalFormatting xmlns:xm="http://schemas.microsoft.com/office/excel/2006/main">
          <x14:cfRule type="iconSet" priority="26" id="{7BFCB4D0-6951-4577-B5DE-139BB7781BE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AH34</xm:sqref>
        </x14:conditionalFormatting>
        <x14:conditionalFormatting xmlns:xm="http://schemas.microsoft.com/office/excel/2006/main">
          <x14:cfRule type="iconSet" priority="27" id="{A9F3A9F2-1A22-4674-88EE-D6F7E8B397B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AH35</xm:sqref>
        </x14:conditionalFormatting>
        <x14:conditionalFormatting xmlns:xm="http://schemas.microsoft.com/office/excel/2006/main">
          <x14:cfRule type="iconSet" priority="28" id="{502DF996-7D1B-4B93-A61D-C754DD0C173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AH36</xm:sqref>
        </x14:conditionalFormatting>
        <x14:conditionalFormatting xmlns:xm="http://schemas.microsoft.com/office/excel/2006/main">
          <x14:cfRule type="iconSet" priority="29" id="{FE59AFBC-FAAA-4BB1-AF55-96257D30150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AH37</xm:sqref>
        </x14:conditionalFormatting>
        <x14:conditionalFormatting xmlns:xm="http://schemas.microsoft.com/office/excel/2006/main">
          <x14:cfRule type="iconSet" priority="30" id="{3D0E1726-D510-4283-BE88-0691AC642F1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AH38</xm:sqref>
        </x14:conditionalFormatting>
        <x14:conditionalFormatting xmlns:xm="http://schemas.microsoft.com/office/excel/2006/main">
          <x14:cfRule type="iconSet" priority="31" id="{39DF8149-E172-4305-AA82-78DD40A0865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AH39</xm:sqref>
        </x14:conditionalFormatting>
        <x14:conditionalFormatting xmlns:xm="http://schemas.microsoft.com/office/excel/2006/main">
          <x14:cfRule type="iconSet" priority="32" id="{B68B4FDD-2536-472B-9319-3F9F3B384DB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AH40</xm:sqref>
        </x14:conditionalFormatting>
        <x14:conditionalFormatting xmlns:xm="http://schemas.microsoft.com/office/excel/2006/main">
          <x14:cfRule type="iconSet" priority="33" id="{E9BA13C2-A798-4922-9AEF-492ABC2936F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AH41</xm:sqref>
        </x14:conditionalFormatting>
        <x14:conditionalFormatting xmlns:xm="http://schemas.microsoft.com/office/excel/2006/main">
          <x14:cfRule type="iconSet" priority="34" id="{E6ACF300-E78F-4932-88EF-B4D1E6C31D3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AH42</xm:sqref>
        </x14:conditionalFormatting>
        <x14:conditionalFormatting xmlns:xm="http://schemas.microsoft.com/office/excel/2006/main">
          <x14:cfRule type="iconSet" priority="35" id="{247CE43D-2526-4E2F-BD9F-9FA72988BA8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AH43</xm:sqref>
        </x14:conditionalFormatting>
        <x14:conditionalFormatting xmlns:xm="http://schemas.microsoft.com/office/excel/2006/main">
          <x14:cfRule type="iconSet" priority="36" id="{27FB20A4-1B71-4D51-A3E1-DA104799453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AH44</xm:sqref>
        </x14:conditionalFormatting>
        <x14:conditionalFormatting xmlns:xm="http://schemas.microsoft.com/office/excel/2006/main">
          <x14:cfRule type="iconSet" priority="37" id="{09787858-F096-4244-80C2-2FF5BBFA75D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AH45</xm:sqref>
        </x14:conditionalFormatting>
        <x14:conditionalFormatting xmlns:xm="http://schemas.microsoft.com/office/excel/2006/main">
          <x14:cfRule type="iconSet" priority="38" id="{843CD9D9-2453-4931-B61F-DA513934D0E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AH46</xm:sqref>
        </x14:conditionalFormatting>
        <x14:conditionalFormatting xmlns:xm="http://schemas.microsoft.com/office/excel/2006/main">
          <x14:cfRule type="iconSet" priority="39" id="{1CCA1AC5-B37F-4C97-A50F-75F7AC3D701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AE3A0-6DC4-4FA6-8BD4-46CACA8A12FB}">
  <dimension ref="A1:AI21"/>
  <sheetViews>
    <sheetView view="pageBreakPreview" zoomScale="90" zoomScaleNormal="100" zoomScaleSheetLayoutView="90" workbookViewId="0">
      <selection activeCell="E33" sqref="E33"/>
    </sheetView>
  </sheetViews>
  <sheetFormatPr defaultColWidth="8.81640625" defaultRowHeight="10"/>
  <cols>
    <col min="1" max="1" width="15.54296875" style="180" customWidth="1"/>
    <col min="2" max="2" width="3.81640625" style="178" bestFit="1" customWidth="1"/>
    <col min="3" max="3" width="23.1796875" style="178" customWidth="1"/>
    <col min="4" max="4" width="13.6328125" style="178" bestFit="1" customWidth="1"/>
    <col min="5" max="5" width="34.6328125" style="179" customWidth="1"/>
    <col min="6" max="6" width="12.81640625" style="178" bestFit="1" customWidth="1"/>
    <col min="7" max="7" width="7.1796875" style="178" customWidth="1"/>
    <col min="8" max="8" width="11.81640625" style="178" bestFit="1" customWidth="1"/>
    <col min="9" max="9" width="10.453125" style="178" customWidth="1"/>
    <col min="10" max="10" width="6.81640625" style="178" bestFit="1" customWidth="1"/>
    <col min="11" max="11" width="6.26953125" style="178" bestFit="1" customWidth="1"/>
    <col min="12" max="12" width="8.54296875" style="178" bestFit="1" customWidth="1"/>
    <col min="13" max="13" width="8.26953125" style="178" bestFit="1" customWidth="1"/>
    <col min="14" max="14" width="8.453125" style="178" bestFit="1" customWidth="1"/>
    <col min="15" max="15" width="14.26953125" style="178" customWidth="1"/>
    <col min="16" max="16" width="14" style="178" bestFit="1" customWidth="1"/>
    <col min="17" max="17" width="9.81640625" style="178" bestFit="1" customWidth="1"/>
    <col min="18" max="18" width="5.81640625" style="178" customWidth="1"/>
    <col min="19" max="19" width="24.81640625" style="178" bestFit="1" customWidth="1"/>
    <col min="20" max="20" width="10.7265625" style="178" bestFit="1" customWidth="1"/>
    <col min="21" max="22" width="8" style="178" bestFit="1" customWidth="1"/>
    <col min="23" max="24" width="8.81640625" style="178"/>
    <col min="25" max="26" width="8.81640625" style="178" customWidth="1"/>
    <col min="27" max="28" width="10.453125" style="178" customWidth="1"/>
    <col min="29" max="34" width="8.81640625" style="178" hidden="1" customWidth="1"/>
    <col min="35" max="35" width="8.81640625" style="178" customWidth="1"/>
    <col min="36" max="16384" width="8.81640625" style="178"/>
  </cols>
  <sheetData>
    <row r="1" spans="1:35" ht="15.5">
      <c r="A1" s="229"/>
      <c r="B1" s="229"/>
      <c r="E1" s="228"/>
      <c r="R1" s="227"/>
    </row>
    <row r="2" spans="1:35" ht="15.5">
      <c r="A2" s="178"/>
      <c r="E2" s="178"/>
      <c r="F2" s="226"/>
      <c r="J2" s="491" t="s">
        <v>168</v>
      </c>
      <c r="K2" s="491"/>
      <c r="L2" s="491"/>
      <c r="M2" s="491"/>
      <c r="N2" s="491"/>
      <c r="O2" s="491"/>
      <c r="P2" s="491"/>
      <c r="Q2" s="222"/>
      <c r="R2" s="492"/>
      <c r="S2" s="493"/>
      <c r="T2" s="493"/>
      <c r="U2" s="493"/>
      <c r="V2" s="493"/>
      <c r="X2" s="225" t="s">
        <v>265</v>
      </c>
    </row>
    <row r="3" spans="1:35" ht="15.75" customHeight="1">
      <c r="A3" s="224" t="s">
        <v>264</v>
      </c>
      <c r="B3" s="223"/>
      <c r="E3" s="178"/>
      <c r="J3" s="222"/>
      <c r="R3" s="221"/>
      <c r="S3" s="494" t="s">
        <v>165</v>
      </c>
      <c r="T3" s="494"/>
      <c r="U3" s="494"/>
      <c r="V3" s="494"/>
      <c r="W3" s="494"/>
      <c r="X3" s="494"/>
      <c r="AA3" s="9" t="s">
        <v>4</v>
      </c>
      <c r="AB3" s="10"/>
      <c r="AC3" s="220" t="s">
        <v>164</v>
      </c>
      <c r="AD3" s="218"/>
      <c r="AE3" s="218"/>
      <c r="AF3" s="219" t="s">
        <v>163</v>
      </c>
      <c r="AG3" s="218"/>
      <c r="AH3" s="217"/>
    </row>
    <row r="4" spans="1:35" ht="14.5" customHeight="1" thickBot="1">
      <c r="A4" s="458" t="s">
        <v>162</v>
      </c>
      <c r="B4" s="495" t="s">
        <v>161</v>
      </c>
      <c r="C4" s="496"/>
      <c r="D4" s="501"/>
      <c r="E4" s="503"/>
      <c r="F4" s="495" t="s">
        <v>160</v>
      </c>
      <c r="G4" s="505"/>
      <c r="H4" s="447" t="s">
        <v>159</v>
      </c>
      <c r="I4" s="444" t="s">
        <v>158</v>
      </c>
      <c r="J4" s="477" t="s">
        <v>157</v>
      </c>
      <c r="K4" s="480" t="s">
        <v>156</v>
      </c>
      <c r="L4" s="481"/>
      <c r="M4" s="481"/>
      <c r="N4" s="481"/>
      <c r="O4" s="482"/>
      <c r="P4" s="447" t="s">
        <v>155</v>
      </c>
      <c r="Q4" s="483" t="s">
        <v>154</v>
      </c>
      <c r="R4" s="484"/>
      <c r="S4" s="485"/>
      <c r="T4" s="489" t="s">
        <v>153</v>
      </c>
      <c r="U4" s="474" t="s">
        <v>12</v>
      </c>
      <c r="V4" s="447" t="s">
        <v>13</v>
      </c>
      <c r="W4" s="472" t="s">
        <v>14</v>
      </c>
      <c r="X4" s="473"/>
      <c r="AA4" s="467" t="s">
        <v>152</v>
      </c>
      <c r="AB4" s="467" t="s">
        <v>151</v>
      </c>
      <c r="AC4" s="444" t="s">
        <v>145</v>
      </c>
      <c r="AD4" s="447" t="s">
        <v>25</v>
      </c>
      <c r="AE4" s="447" t="s">
        <v>26</v>
      </c>
      <c r="AF4" s="444" t="s">
        <v>145</v>
      </c>
      <c r="AG4" s="447" t="s">
        <v>25</v>
      </c>
      <c r="AH4" s="447" t="s">
        <v>150</v>
      </c>
      <c r="AI4" s="216"/>
    </row>
    <row r="5" spans="1:35" ht="14.5" customHeight="1">
      <c r="A5" s="459"/>
      <c r="B5" s="497"/>
      <c r="C5" s="498"/>
      <c r="D5" s="502"/>
      <c r="E5" s="504"/>
      <c r="F5" s="479"/>
      <c r="G5" s="471"/>
      <c r="H5" s="459"/>
      <c r="I5" s="445"/>
      <c r="J5" s="478"/>
      <c r="K5" s="450" t="s">
        <v>149</v>
      </c>
      <c r="L5" s="453" t="s">
        <v>148</v>
      </c>
      <c r="M5" s="456" t="s">
        <v>147</v>
      </c>
      <c r="N5" s="469" t="s">
        <v>146</v>
      </c>
      <c r="O5" s="469" t="s">
        <v>145</v>
      </c>
      <c r="P5" s="462"/>
      <c r="Q5" s="486"/>
      <c r="R5" s="487"/>
      <c r="S5" s="488"/>
      <c r="T5" s="490"/>
      <c r="U5" s="475"/>
      <c r="V5" s="459"/>
      <c r="W5" s="447" t="s">
        <v>25</v>
      </c>
      <c r="X5" s="447" t="s">
        <v>26</v>
      </c>
      <c r="AA5" s="467"/>
      <c r="AB5" s="467"/>
      <c r="AC5" s="445"/>
      <c r="AD5" s="448"/>
      <c r="AE5" s="448"/>
      <c r="AF5" s="445"/>
      <c r="AG5" s="448"/>
      <c r="AH5" s="448"/>
      <c r="AI5" s="457"/>
    </row>
    <row r="6" spans="1:35" ht="14.5" customHeight="1">
      <c r="A6" s="459"/>
      <c r="B6" s="497"/>
      <c r="C6" s="498"/>
      <c r="D6" s="458" t="s">
        <v>144</v>
      </c>
      <c r="E6" s="461" t="s">
        <v>28</v>
      </c>
      <c r="F6" s="458" t="s">
        <v>144</v>
      </c>
      <c r="G6" s="444" t="s">
        <v>143</v>
      </c>
      <c r="H6" s="459"/>
      <c r="I6" s="445"/>
      <c r="J6" s="478"/>
      <c r="K6" s="451"/>
      <c r="L6" s="454"/>
      <c r="M6" s="451"/>
      <c r="N6" s="470"/>
      <c r="O6" s="470"/>
      <c r="P6" s="462"/>
      <c r="Q6" s="447" t="s">
        <v>142</v>
      </c>
      <c r="R6" s="447" t="s">
        <v>141</v>
      </c>
      <c r="S6" s="458" t="s">
        <v>140</v>
      </c>
      <c r="T6" s="464" t="s">
        <v>139</v>
      </c>
      <c r="U6" s="475"/>
      <c r="V6" s="459"/>
      <c r="W6" s="448"/>
      <c r="X6" s="448"/>
      <c r="AA6" s="467"/>
      <c r="AB6" s="467"/>
      <c r="AC6" s="445"/>
      <c r="AD6" s="448"/>
      <c r="AE6" s="448"/>
      <c r="AF6" s="445"/>
      <c r="AG6" s="448"/>
      <c r="AH6" s="448"/>
      <c r="AI6" s="457"/>
    </row>
    <row r="7" spans="1:35" ht="14.5" customHeight="1">
      <c r="A7" s="459"/>
      <c r="B7" s="497"/>
      <c r="C7" s="498"/>
      <c r="D7" s="459"/>
      <c r="E7" s="459"/>
      <c r="F7" s="459"/>
      <c r="G7" s="459"/>
      <c r="H7" s="459"/>
      <c r="I7" s="445"/>
      <c r="J7" s="478"/>
      <c r="K7" s="451"/>
      <c r="L7" s="454"/>
      <c r="M7" s="451"/>
      <c r="N7" s="470"/>
      <c r="O7" s="470"/>
      <c r="P7" s="462"/>
      <c r="Q7" s="462"/>
      <c r="R7" s="462"/>
      <c r="S7" s="459"/>
      <c r="T7" s="465"/>
      <c r="U7" s="475"/>
      <c r="V7" s="459"/>
      <c r="W7" s="448"/>
      <c r="X7" s="448"/>
      <c r="AA7" s="467"/>
      <c r="AB7" s="467"/>
      <c r="AC7" s="445"/>
      <c r="AD7" s="448"/>
      <c r="AE7" s="448"/>
      <c r="AF7" s="445"/>
      <c r="AG7" s="448"/>
      <c r="AH7" s="448"/>
      <c r="AI7" s="457"/>
    </row>
    <row r="8" spans="1:35" ht="14.5" customHeight="1">
      <c r="A8" s="460"/>
      <c r="B8" s="499"/>
      <c r="C8" s="500"/>
      <c r="D8" s="460"/>
      <c r="E8" s="460"/>
      <c r="F8" s="460"/>
      <c r="G8" s="460"/>
      <c r="H8" s="460"/>
      <c r="I8" s="446"/>
      <c r="J8" s="479"/>
      <c r="K8" s="452"/>
      <c r="L8" s="455"/>
      <c r="M8" s="452"/>
      <c r="N8" s="471"/>
      <c r="O8" s="471"/>
      <c r="P8" s="463"/>
      <c r="Q8" s="463"/>
      <c r="R8" s="463"/>
      <c r="S8" s="460"/>
      <c r="T8" s="466"/>
      <c r="U8" s="476"/>
      <c r="V8" s="460"/>
      <c r="W8" s="449"/>
      <c r="X8" s="449"/>
      <c r="Z8" s="215" t="s">
        <v>28</v>
      </c>
      <c r="AA8" s="468"/>
      <c r="AB8" s="468"/>
      <c r="AC8" s="446"/>
      <c r="AD8" s="449"/>
      <c r="AE8" s="449"/>
      <c r="AF8" s="446"/>
      <c r="AG8" s="449"/>
      <c r="AH8" s="449"/>
      <c r="AI8" s="457"/>
    </row>
    <row r="9" spans="1:35" ht="38.5" customHeight="1">
      <c r="A9" s="214" t="s">
        <v>263</v>
      </c>
      <c r="B9" s="213" t="s">
        <v>255</v>
      </c>
      <c r="C9" s="212" t="s">
        <v>262</v>
      </c>
      <c r="D9" s="202" t="s">
        <v>261</v>
      </c>
      <c r="E9" s="209" t="s">
        <v>257</v>
      </c>
      <c r="F9" s="200" t="s">
        <v>251</v>
      </c>
      <c r="G9" s="201">
        <v>0.65800000000000003</v>
      </c>
      <c r="H9" s="200" t="s">
        <v>68</v>
      </c>
      <c r="I9" s="199" t="s">
        <v>260</v>
      </c>
      <c r="J9" s="198">
        <v>4</v>
      </c>
      <c r="K9" s="196">
        <v>25</v>
      </c>
      <c r="L9" s="197">
        <f>IF(K9&gt;0,1/K9*34.6*67.1,"")</f>
        <v>92.866399999999999</v>
      </c>
      <c r="M9" s="196">
        <f>IFERROR(VALUE(IF(AA9="","",(IF(AA9&gt;=2271,"7.4",IF(AA9&gt;=2101,"8.7",IF(AA9&gt;=1991,"9.4",IF(AA9&gt;=1871,"10.2",IF(AA9&gt;=1761,"11.1",IF(AA9&gt;=1651,"12.2",IF(AA9&gt;=1531,"13.2",IF(AA9&gt;=1421,"14.4",IF(AA9&gt;=1311,"15.8",IF(AA9&gt;=1196,"17.2",IF(AA9&gt;=1081,"18.7",IF(AA9&gt;=971,"20.5",IF(AA9&gt;=856,"20.8",IF(AA9&gt;=741,"21.0",IF(AA9&gt;=601,"21.8","22.5")))))))))))))))))),"")</f>
        <v>21.8</v>
      </c>
      <c r="N9" s="195">
        <f>IFERROR(VALUE(IF(AA9="","",(IF(AA9&gt;=2271,"10.6",IF(AA9&gt;=2101,"11.9",IF(AA9&gt;=1991,"12.7",IF(AA9&gt;=1871,"13.5",IF(AA9&gt;=1761,"14.4",IF(AA9&gt;=1651,"15.4",IF(AA9&gt;=1531,"16.5",IF(AA9&gt;=1421,"17.6",IF(AA9&gt;=1311,"19.0",IF(AA9&gt;=1196,"20.3",IF(AA9&gt;=1081,"21.8",IF(AA9&gt;=971,"23.4",IF(AA9&gt;=856,"23.7",IF(AA9&gt;=741,"24.5","24.6"))))))))))))))))),"")</f>
        <v>24.6</v>
      </c>
      <c r="O9" s="194" t="str">
        <f>IF(AA9="","",IF(AF9="",TEXT(AC9,"#,##0.0"),IF(AC9-AF9&gt;0,CONCATENATE(TEXT(AF9,"#,##0.0"),"~",TEXT(AC9,"#,##0.0")),TEXT(AC9,"#,##0.0"))))</f>
        <v>29.0~29.1</v>
      </c>
      <c r="P9" s="192" t="s">
        <v>49</v>
      </c>
      <c r="Q9" s="193" t="s">
        <v>50</v>
      </c>
      <c r="R9" s="192" t="s">
        <v>51</v>
      </c>
      <c r="S9" s="191"/>
      <c r="T9" s="190" t="s">
        <v>112</v>
      </c>
      <c r="U9" s="189">
        <f>IFERROR(IF(K9&lt;M9,"",(ROUNDDOWN(K9/M9*100,0))),"")</f>
        <v>114</v>
      </c>
      <c r="V9" s="188">
        <f>IFERROR(IF(K9&lt;N9,"",(ROUNDDOWN(K9/N9*100,0))),"")</f>
        <v>101</v>
      </c>
      <c r="W9" s="188" t="str">
        <f>IF(AD9&lt;55,"",IF(AB9="",AD9,IF(AG9-AD9&gt;0,CONCATENATE(AD9,"~",AG9),AD9)))</f>
        <v>85~86</v>
      </c>
      <c r="X9" s="187" t="str">
        <f>IF(AD9&lt;55,"",AE9)</f>
        <v>★3.5</v>
      </c>
      <c r="Z9" s="209" t="s">
        <v>257</v>
      </c>
      <c r="AA9" s="185">
        <v>650</v>
      </c>
      <c r="AB9" s="185">
        <v>670</v>
      </c>
      <c r="AC9" s="184">
        <f>IF(AA9="","",(ROUND(IF(AA9&gt;=2759,9.5,IF(AA9&lt;2759,(-2.47/1000000*AA9*AA9)-(8.52/10000*AA9)+30.65)),1)))</f>
        <v>29.1</v>
      </c>
      <c r="AD9" s="183">
        <f>IF(K9="","",ROUNDDOWN(K9/AC9*100,0))</f>
        <v>85</v>
      </c>
      <c r="AE9" s="183" t="str">
        <f>IF(AD9="","",IF(AD9&gt;=125,"★7.5",IF(AD9&gt;=120,"★7.0",IF(AD9&gt;=115,"★6.5",IF(AD9&gt;=110,"★6.0",IF(AD9&gt;=105,"★5.5",IF(AD9&gt;=100,"★5.0",IF(AD9&gt;=95,"★4.5",IF(AD9&gt;=90,"★4.0",IF(AD9&gt;=85,"★3.5",IF(AD9&gt;=80,"★3.0",IF(AD9&gt;=75,"★2.5",IF(AD9&gt;=70,"★2.0",IF(AD9&gt;=65,"★1.5",IF(AD9&gt;=60,"★1.0",IF(AD9&gt;=55,"★0.5"," "))))))))))))))))</f>
        <v>★3.5</v>
      </c>
      <c r="AF9" s="184">
        <f>IF(AB9="","",(ROUND(IF(AB9&gt;=2759,9.5,IF(AB9&lt;2759,(-2.47/1000000*AB9*AB9)-(8.52/10000*AB9)+30.65)),1)))</f>
        <v>29</v>
      </c>
      <c r="AG9" s="183">
        <f>IF(AF9="","",IF(K9="","",ROUNDDOWN(K9/AF9*100,0)))</f>
        <v>86</v>
      </c>
      <c r="AH9" s="183" t="str">
        <f>IF(AG9="","",IF(AG9&gt;=125,"★7.5",IF(AG9&gt;=120,"★7.0",IF(AG9&gt;=115,"★6.5",IF(AG9&gt;=110,"★6.0",IF(AG9&gt;=105,"★5.5",IF(AG9&gt;=100,"★5.0",IF(AG9&gt;=95,"★4.5",IF(AG9&gt;=90,"★4.0",IF(AG9&gt;=85,"★3.5",IF(AG9&gt;=80,"★3.0",IF(AG9&gt;=75,"★2.5",IF(AG9&gt;=70,"★2.0",IF(AG9&gt;=65,"★1.5",IF(AG9&gt;=60,"★1.0",IF(AG9&gt;=55,"★0.5"," "))))))))))))))))</f>
        <v>★3.5</v>
      </c>
      <c r="AI9" s="182"/>
    </row>
    <row r="10" spans="1:35" ht="38.5" customHeight="1">
      <c r="A10" s="208"/>
      <c r="B10" s="211"/>
      <c r="C10" s="210"/>
      <c r="D10" s="202" t="s">
        <v>259</v>
      </c>
      <c r="E10" s="209" t="s">
        <v>257</v>
      </c>
      <c r="F10" s="200" t="s">
        <v>251</v>
      </c>
      <c r="G10" s="201">
        <v>0.65800000000000003</v>
      </c>
      <c r="H10" s="200" t="s">
        <v>68</v>
      </c>
      <c r="I10" s="199" t="s">
        <v>258</v>
      </c>
      <c r="J10" s="198">
        <v>4</v>
      </c>
      <c r="K10" s="196">
        <v>23.2</v>
      </c>
      <c r="L10" s="197">
        <f>IF(K10&gt;0,1/K10*34.6*67.1,"")</f>
        <v>100.07155172413793</v>
      </c>
      <c r="M10" s="196">
        <f>IFERROR(VALUE(IF(AA10="","",(IF(AA10&gt;=2271,"7.4",IF(AA10&gt;=2101,"8.7",IF(AA10&gt;=1991,"9.4",IF(AA10&gt;=1871,"10.2",IF(AA10&gt;=1761,"11.1",IF(AA10&gt;=1651,"12.2",IF(AA10&gt;=1531,"13.2",IF(AA10&gt;=1421,"14.4",IF(AA10&gt;=1311,"15.8",IF(AA10&gt;=1196,"17.2",IF(AA10&gt;=1081,"18.7",IF(AA10&gt;=971,"20.5",IF(AA10&gt;=856,"20.8",IF(AA10&gt;=741,"21.0",IF(AA10&gt;=601,"21.8","22.5")))))))))))))))))),"")</f>
        <v>21.8</v>
      </c>
      <c r="N10" s="195">
        <f>IFERROR(VALUE(IF(AA10="","",(IF(AA10&gt;=2271,"10.6",IF(AA10&gt;=2101,"11.9",IF(AA10&gt;=1991,"12.7",IF(AA10&gt;=1871,"13.5",IF(AA10&gt;=1761,"14.4",IF(AA10&gt;=1651,"15.4",IF(AA10&gt;=1531,"16.5",IF(AA10&gt;=1421,"17.6",IF(AA10&gt;=1311,"19.0",IF(AA10&gt;=1196,"20.3",IF(AA10&gt;=1081,"21.8",IF(AA10&gt;=971,"23.4",IF(AA10&gt;=856,"23.7",IF(AA10&gt;=741,"24.5","24.6"))))))))))))))))),"")</f>
        <v>24.6</v>
      </c>
      <c r="O10" s="194" t="str">
        <f>IF(AA10="","",IF(AF10="",TEXT(AC10,"#,##0.0"),IF(AC10-AF10&gt;0,CONCATENATE(TEXT(AF10,"#,##0.0"),"~",TEXT(AC10,"#,##0.0")),TEXT(AC10,"#,##0.0"))))</f>
        <v>28.7~28.8</v>
      </c>
      <c r="P10" s="192" t="s">
        <v>49</v>
      </c>
      <c r="Q10" s="193" t="s">
        <v>50</v>
      </c>
      <c r="R10" s="192" t="s">
        <v>55</v>
      </c>
      <c r="S10" s="191"/>
      <c r="T10" s="190" t="s">
        <v>112</v>
      </c>
      <c r="U10" s="189">
        <f>IFERROR(IF(K10&lt;M10,"",(ROUNDDOWN(K10/M10*100,0))),"")</f>
        <v>106</v>
      </c>
      <c r="V10" s="188" t="str">
        <f>IFERROR(IF(K10&lt;N10,"",(ROUNDDOWN(K10/N10*100,0))),"")</f>
        <v/>
      </c>
      <c r="W10" s="188">
        <f>IF(AD10&lt;55,"",IF(AB10="",AD10,IF(AG10-AD10&gt;0,CONCATENATE(AD10,"~",AG10),AD10)))</f>
        <v>80</v>
      </c>
      <c r="X10" s="187" t="str">
        <f>IF(AD10&lt;55,"",AE10)</f>
        <v>★3.0</v>
      </c>
      <c r="Z10" s="209" t="s">
        <v>257</v>
      </c>
      <c r="AA10" s="185">
        <v>720</v>
      </c>
      <c r="AB10" s="185">
        <v>740</v>
      </c>
      <c r="AC10" s="184">
        <f>IF(AA10="","",(ROUND(IF(AA10&gt;=2759,9.5,IF(AA10&lt;2759,(-2.47/1000000*AA10*AA10)-(8.52/10000*AA10)+30.65)),1)))</f>
        <v>28.8</v>
      </c>
      <c r="AD10" s="183">
        <f>IF(K10="","",ROUNDDOWN(K10/AC10*100,0))</f>
        <v>80</v>
      </c>
      <c r="AE10" s="183" t="str">
        <f>IF(AD10="","",IF(AD10&gt;=125,"★7.5",IF(AD10&gt;=120,"★7.0",IF(AD10&gt;=115,"★6.5",IF(AD10&gt;=110,"★6.0",IF(AD10&gt;=105,"★5.5",IF(AD10&gt;=100,"★5.0",IF(AD10&gt;=95,"★4.5",IF(AD10&gt;=90,"★4.0",IF(AD10&gt;=85,"★3.5",IF(AD10&gt;=80,"★3.0",IF(AD10&gt;=75,"★2.5",IF(AD10&gt;=70,"★2.0",IF(AD10&gt;=65,"★1.5",IF(AD10&gt;=60,"★1.0",IF(AD10&gt;=55,"★0.5"," "))))))))))))))))</f>
        <v>★3.0</v>
      </c>
      <c r="AF10" s="184">
        <f>IF(AB10="","",(ROUND(IF(AB10&gt;=2759,9.5,IF(AB10&lt;2759,(-2.47/1000000*AB10*AB10)-(8.52/10000*AB10)+30.65)),1)))</f>
        <v>28.7</v>
      </c>
      <c r="AG10" s="183">
        <f>IF(AF10="","",IF(K10="","",ROUNDDOWN(K10/AF10*100,0)))</f>
        <v>80</v>
      </c>
      <c r="AH10" s="183" t="str">
        <f>IF(AG10="","",IF(AG10&gt;=125,"★7.5",IF(AG10&gt;=120,"★7.0",IF(AG10&gt;=115,"★6.5",IF(AG10&gt;=110,"★6.0",IF(AG10&gt;=105,"★5.5",IF(AG10&gt;=100,"★5.0",IF(AG10&gt;=95,"★4.5",IF(AG10&gt;=90,"★4.0",IF(AG10&gt;=85,"★3.5",IF(AG10&gt;=80,"★3.0",IF(AG10&gt;=75,"★2.5",IF(AG10&gt;=70,"★2.0",IF(AG10&gt;=65,"★1.5",IF(AG10&gt;=60,"★1.0",IF(AG10&gt;=55,"★0.5"," "))))))))))))))))</f>
        <v>★3.0</v>
      </c>
      <c r="AI10" s="182"/>
    </row>
    <row r="11" spans="1:35" ht="38.5" customHeight="1">
      <c r="A11" s="208"/>
      <c r="B11" s="207" t="s">
        <v>256</v>
      </c>
      <c r="C11" s="206" t="s">
        <v>254</v>
      </c>
      <c r="D11" s="202" t="s">
        <v>252</v>
      </c>
      <c r="E11" s="186" t="s">
        <v>253</v>
      </c>
      <c r="F11" s="200" t="s">
        <v>251</v>
      </c>
      <c r="G11" s="201">
        <v>0.65800000000000003</v>
      </c>
      <c r="H11" s="200" t="s">
        <v>68</v>
      </c>
      <c r="I11" s="199">
        <v>870</v>
      </c>
      <c r="J11" s="198">
        <v>2</v>
      </c>
      <c r="K11" s="196">
        <v>19.2</v>
      </c>
      <c r="L11" s="197">
        <f>IF(K11&gt;0,1/K11*34.6*67.1,"")</f>
        <v>120.91979166666667</v>
      </c>
      <c r="M11" s="196">
        <f>IFERROR(VALUE(IF(AA11="","",(IF(AA11&gt;=2271,"7.4",IF(AA11&gt;=2101,"8.7",IF(AA11&gt;=1991,"9.4",IF(AA11&gt;=1871,"10.2",IF(AA11&gt;=1761,"11.1",IF(AA11&gt;=1651,"12.2",IF(AA11&gt;=1531,"13.2",IF(AA11&gt;=1421,"14.4",IF(AA11&gt;=1311,"15.8",IF(AA11&gt;=1196,"17.2",IF(AA11&gt;=1081,"18.7",IF(AA11&gt;=971,"20.5",IF(AA11&gt;=856,"20.8",IF(AA11&gt;=741,"21.0",IF(AA11&gt;=601,"21.8","22.5")))))))))))))))))),"")</f>
        <v>20.8</v>
      </c>
      <c r="N11" s="195">
        <f>IFERROR(VALUE(IF(AA11="","",(IF(AA11&gt;=2271,"10.6",IF(AA11&gt;=2101,"11.9",IF(AA11&gt;=1991,"12.7",IF(AA11&gt;=1871,"13.5",IF(AA11&gt;=1761,"14.4",IF(AA11&gt;=1651,"15.4",IF(AA11&gt;=1531,"16.5",IF(AA11&gt;=1421,"17.6",IF(AA11&gt;=1311,"19.0",IF(AA11&gt;=1196,"20.3",IF(AA11&gt;=1081,"21.8",IF(AA11&gt;=971,"23.4",IF(AA11&gt;=856,"23.7",IF(AA11&gt;=741,"24.5","24.6"))))))))))))))))),"")</f>
        <v>23.7</v>
      </c>
      <c r="O11" s="194" t="str">
        <f>IF(AA11="","",IF(AF11="",TEXT(AC11,"#,##0.0"),IF(AC11-AF11&gt;0,CONCATENATE(TEXT(AF11,"#,##0.0"),"~",TEXT(AC11,"#,##0.0")),TEXT(AC11,"#,##0.0"))))</f>
        <v>28.0</v>
      </c>
      <c r="P11" s="192" t="s">
        <v>49</v>
      </c>
      <c r="Q11" s="193" t="s">
        <v>60</v>
      </c>
      <c r="R11" s="192" t="s">
        <v>51</v>
      </c>
      <c r="S11" s="191"/>
      <c r="T11" s="190"/>
      <c r="U11" s="189" t="str">
        <f>IFERROR(IF(K11&lt;M11,"",(ROUNDDOWN(K11/M11*100,0))),"")</f>
        <v/>
      </c>
      <c r="V11" s="188" t="str">
        <f>IFERROR(IF(K11&lt;N11,"",(ROUNDDOWN(K11/N11*100,0))),"")</f>
        <v/>
      </c>
      <c r="W11" s="188">
        <f>IF(AD11&lt;55,"",IF(AB11="",AD11,IF(AG11-AD11&gt;0,CONCATENATE(AD11,"~",AG11),AD11)))</f>
        <v>68</v>
      </c>
      <c r="X11" s="187" t="str">
        <f>IF(AD11&lt;55,"",AE11)</f>
        <v>★1.5</v>
      </c>
      <c r="Z11" s="186" t="s">
        <v>253</v>
      </c>
      <c r="AA11" s="185">
        <v>870</v>
      </c>
      <c r="AB11" s="185"/>
      <c r="AC11" s="184">
        <f>IF(AA11="","",(ROUND(IF(AA11&gt;=2759,9.5,IF(AA11&lt;2759,(-2.47/1000000*AA11*AA11)-(8.52/10000*AA11)+30.65)),1)))</f>
        <v>28</v>
      </c>
      <c r="AD11" s="183">
        <f>IF(K11="","",ROUNDDOWN(K11/AC11*100,0))</f>
        <v>68</v>
      </c>
      <c r="AE11" s="183" t="str">
        <f>IF(AD11="","",IF(AD11&gt;=125,"★7.5",IF(AD11&gt;=120,"★7.0",IF(AD11&gt;=115,"★6.5",IF(AD11&gt;=110,"★6.0",IF(AD11&gt;=105,"★5.5",IF(AD11&gt;=100,"★5.0",IF(AD11&gt;=95,"★4.5",IF(AD11&gt;=90,"★4.0",IF(AD11&gt;=85,"★3.5",IF(AD11&gt;=80,"★3.0",IF(AD11&gt;=75,"★2.5",IF(AD11&gt;=70,"★2.0",IF(AD11&gt;=65,"★1.5",IF(AD11&gt;=60,"★1.0",IF(AD11&gt;=55,"★0.5"," "))))))))))))))))</f>
        <v>★1.5</v>
      </c>
      <c r="AF11" s="184" t="str">
        <f>IF(AB11="","",(ROUND(IF(AB11&gt;=2759,9.5,IF(AB11&lt;2759,(-2.47/1000000*AB11*AB11)-(8.52/10000*AB11)+30.65)),1)))</f>
        <v/>
      </c>
      <c r="AG11" s="183" t="str">
        <f>IF(AF11="","",IF(K11="","",ROUNDDOWN(K11/AF11*100,0)))</f>
        <v/>
      </c>
      <c r="AH11" s="183" t="str">
        <f>IF(AG11="","",IF(AG11&gt;=125,"★7.5",IF(AG11&gt;=120,"★7.0",IF(AG11&gt;=115,"★6.5",IF(AG11&gt;=110,"★6.0",IF(AG11&gt;=105,"★5.5",IF(AG11&gt;=100,"★5.0",IF(AG11&gt;=95,"★4.5",IF(AG11&gt;=90,"★4.0",IF(AG11&gt;=85,"★3.5",IF(AG11&gt;=80,"★3.0",IF(AG11&gt;=75,"★2.5",IF(AG11&gt;=70,"★2.0",IF(AG11&gt;=65,"★1.5",IF(AG11&gt;=60,"★1.0",IF(AG11&gt;=55,"★0.5"," "))))))))))))))))</f>
        <v/>
      </c>
      <c r="AI11" s="182"/>
    </row>
    <row r="12" spans="1:35" ht="38.5" customHeight="1">
      <c r="A12" s="205"/>
      <c r="B12" s="204"/>
      <c r="C12" s="203"/>
      <c r="D12" s="202" t="s">
        <v>252</v>
      </c>
      <c r="E12" s="186" t="s">
        <v>249</v>
      </c>
      <c r="F12" s="200" t="s">
        <v>251</v>
      </c>
      <c r="G12" s="201">
        <v>0.65800000000000003</v>
      </c>
      <c r="H12" s="200" t="s">
        <v>215</v>
      </c>
      <c r="I12" s="199">
        <v>850</v>
      </c>
      <c r="J12" s="198">
        <v>2</v>
      </c>
      <c r="K12" s="196">
        <v>18.600000000000001</v>
      </c>
      <c r="L12" s="197">
        <f>IF(K12&gt;0,1/K12*34.6*67.1,"")</f>
        <v>124.82043010752686</v>
      </c>
      <c r="M12" s="196">
        <f>IFERROR(VALUE(IF(AA12="","",(IF(AA12&gt;=2271,"7.4",IF(AA12&gt;=2101,"8.7",IF(AA12&gt;=1991,"9.4",IF(AA12&gt;=1871,"10.2",IF(AA12&gt;=1761,"11.1",IF(AA12&gt;=1651,"12.2",IF(AA12&gt;=1531,"13.2",IF(AA12&gt;=1421,"14.4",IF(AA12&gt;=1311,"15.8",IF(AA12&gt;=1196,"17.2",IF(AA12&gt;=1081,"18.7",IF(AA12&gt;=971,"20.5",IF(AA12&gt;=856,"20.8",IF(AA12&gt;=741,"21.0",IF(AA12&gt;=601,"21.8","22.5")))))))))))))))))),"")</f>
        <v>21</v>
      </c>
      <c r="N12" s="195">
        <f>IFERROR(VALUE(IF(AA12="","",(IF(AA12&gt;=2271,"10.6",IF(AA12&gt;=2101,"11.9",IF(AA12&gt;=1991,"12.7",IF(AA12&gt;=1871,"13.5",IF(AA12&gt;=1761,"14.4",IF(AA12&gt;=1651,"15.4",IF(AA12&gt;=1531,"16.5",IF(AA12&gt;=1421,"17.6",IF(AA12&gt;=1311,"19.0",IF(AA12&gt;=1196,"20.3",IF(AA12&gt;=1081,"21.8",IF(AA12&gt;=971,"23.4",IF(AA12&gt;=856,"23.7",IF(AA12&gt;=741,"24.5","24.6"))))))))))))))))),"")</f>
        <v>24.5</v>
      </c>
      <c r="O12" s="194" t="str">
        <f>IF(AA12="","",IF(AF12="",TEXT(AC12,"#,##0.0"),IF(AC12-AF12&gt;0,CONCATENATE(TEXT(AF12,"#,##0.0"),"~",TEXT(AC12,"#,##0.0")),TEXT(AC12,"#,##0.0"))))</f>
        <v>28.1</v>
      </c>
      <c r="P12" s="192" t="s">
        <v>250</v>
      </c>
      <c r="Q12" s="193" t="s">
        <v>60</v>
      </c>
      <c r="R12" s="192" t="s">
        <v>51</v>
      </c>
      <c r="S12" s="191"/>
      <c r="T12" s="190"/>
      <c r="U12" s="189" t="str">
        <f>IFERROR(IF(K12&lt;M12,"",(ROUNDDOWN(K12/M12*100,0))),"")</f>
        <v/>
      </c>
      <c r="V12" s="188" t="str">
        <f>IFERROR(IF(K12&lt;N12,"",(ROUNDDOWN(K12/N12*100,0))),"")</f>
        <v/>
      </c>
      <c r="W12" s="188">
        <f>IF(AD12&lt;55,"",IF(AB12="",AD12,IF(AG12-AD12&gt;0,CONCATENATE(AD12,"~",AG12),AD12)))</f>
        <v>66</v>
      </c>
      <c r="X12" s="187" t="str">
        <f>IF(AD12&lt;55,"",AE12)</f>
        <v>★1.5</v>
      </c>
      <c r="Z12" s="186" t="s">
        <v>249</v>
      </c>
      <c r="AA12" s="185">
        <v>850</v>
      </c>
      <c r="AB12" s="185"/>
      <c r="AC12" s="184">
        <f>IF(AA12="","",(ROUND(IF(AA12&gt;=2759,9.5,IF(AA12&lt;2759,(-2.47/1000000*AA12*AA12)-(8.52/10000*AA12)+30.65)),1)))</f>
        <v>28.1</v>
      </c>
      <c r="AD12" s="183">
        <f>IF(K12="","",ROUNDDOWN(K12/AC12*100,0))</f>
        <v>66</v>
      </c>
      <c r="AE12" s="183" t="str">
        <f>IF(AD12="","",IF(AD12&gt;=125,"★7.5",IF(AD12&gt;=120,"★7.0",IF(AD12&gt;=115,"★6.5",IF(AD12&gt;=110,"★6.0",IF(AD12&gt;=105,"★5.5",IF(AD12&gt;=100,"★5.0",IF(AD12&gt;=95,"★4.5",IF(AD12&gt;=90,"★4.0",IF(AD12&gt;=85,"★3.5",IF(AD12&gt;=80,"★3.0",IF(AD12&gt;=75,"★2.5",IF(AD12&gt;=70,"★2.0",IF(AD12&gt;=65,"★1.5",IF(AD12&gt;=60,"★1.0",IF(AD12&gt;=55,"★0.5"," "))))))))))))))))</f>
        <v>★1.5</v>
      </c>
      <c r="AF12" s="184" t="str">
        <f>IF(AB12="","",(ROUND(IF(AB12&gt;=2759,9.5,IF(AB12&lt;2759,(-2.47/1000000*AB12*AB12)-(8.52/10000*AB12)+30.65)),1)))</f>
        <v/>
      </c>
      <c r="AG12" s="183" t="str">
        <f>IF(AF12="","",IF(K12="","",ROUNDDOWN(K12/AF12*100,0)))</f>
        <v/>
      </c>
      <c r="AH12" s="183" t="str">
        <f>IF(AG12="","",IF(AG12&gt;=125,"★7.5",IF(AG12&gt;=120,"★7.0",IF(AG12&gt;=115,"★6.5",IF(AG12&gt;=110,"★6.0",IF(AG12&gt;=105,"★5.5",IF(AG12&gt;=100,"★5.0",IF(AG12&gt;=95,"★4.5",IF(AG12&gt;=90,"★4.0",IF(AG12&gt;=85,"★3.5",IF(AG12&gt;=80,"★3.0",IF(AG12&gt;=75,"★2.5",IF(AG12&gt;=70,"★2.0",IF(AG12&gt;=65,"★1.5",IF(AG12&gt;=60,"★1.0",IF(AG12&gt;=55,"★0.5"," "))))))))))))))))</f>
        <v/>
      </c>
      <c r="AI12" s="182"/>
    </row>
    <row r="13" spans="1:35">
      <c r="B13" s="181" t="s">
        <v>248</v>
      </c>
      <c r="E13" s="178"/>
    </row>
    <row r="14" spans="1:35">
      <c r="B14" s="178" t="s">
        <v>176</v>
      </c>
      <c r="E14" s="178"/>
    </row>
    <row r="15" spans="1:35">
      <c r="B15" s="178" t="s">
        <v>175</v>
      </c>
      <c r="E15" s="178"/>
    </row>
    <row r="16" spans="1:35">
      <c r="B16" s="178" t="s">
        <v>174</v>
      </c>
      <c r="E16" s="178"/>
    </row>
    <row r="17" spans="2:5">
      <c r="B17" s="178" t="s">
        <v>173</v>
      </c>
      <c r="E17" s="178"/>
    </row>
    <row r="18" spans="2:5">
      <c r="B18" s="178" t="s">
        <v>172</v>
      </c>
      <c r="E18" s="178"/>
    </row>
    <row r="19" spans="2:5">
      <c r="B19" s="178" t="s">
        <v>171</v>
      </c>
      <c r="E19" s="178"/>
    </row>
    <row r="20" spans="2:5">
      <c r="B20" s="178" t="s">
        <v>170</v>
      </c>
      <c r="E20" s="178"/>
    </row>
    <row r="21" spans="2:5">
      <c r="B21" s="178" t="s">
        <v>169</v>
      </c>
      <c r="E21" s="178"/>
    </row>
  </sheetData>
  <sheetProtection formatCells="0" formatColumns="0" formatRows="0" insertColumns="0" insertRows="0" insertHyperlinks="0" deleteColumns="0" deleteRows="0" sort="0" autoFilter="0" pivotTables="0"/>
  <mergeCells count="42"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  <mergeCell ref="AI5:AI8"/>
    <mergeCell ref="D6:D8"/>
    <mergeCell ref="E6:E8"/>
    <mergeCell ref="F6:F8"/>
    <mergeCell ref="G6:G8"/>
    <mergeCell ref="Q6:Q8"/>
    <mergeCell ref="R6:R8"/>
    <mergeCell ref="S6:S8"/>
    <mergeCell ref="T6:T8"/>
    <mergeCell ref="AE4:AE8"/>
    <mergeCell ref="AB4:AB8"/>
    <mergeCell ref="AC4:AC8"/>
    <mergeCell ref="AD4:AD8"/>
    <mergeCell ref="X5:X8"/>
    <mergeCell ref="N5:N8"/>
    <mergeCell ref="O5:O8"/>
    <mergeCell ref="AF4:AF8"/>
    <mergeCell ref="AG4:AG8"/>
    <mergeCell ref="AH4:AH8"/>
    <mergeCell ref="K5:K8"/>
    <mergeCell ref="L5:L8"/>
    <mergeCell ref="M5:M8"/>
    <mergeCell ref="W5:W8"/>
    <mergeCell ref="V4:V8"/>
    <mergeCell ref="W4:X4"/>
    <mergeCell ref="U4:U8"/>
    <mergeCell ref="AA4:AA8"/>
  </mergeCells>
  <phoneticPr fontId="4"/>
  <pageMargins left="0.70866141732283472" right="0.70866141732283472" top="0.74803149606299213" bottom="0.74803149606299213" header="0.31496062992125984" footer="0.31496062992125984"/>
  <pageSetup paperSize="9" scale="29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C98EC57-2F3F-4663-B74D-18BC24E50E7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AI9</xm:sqref>
        </x14:conditionalFormatting>
        <x14:conditionalFormatting xmlns:xm="http://schemas.microsoft.com/office/excel/2006/main">
          <x14:cfRule type="iconSet" priority="3" id="{568FE73D-E0F6-489F-B285-9CA841DA624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AI10</xm:sqref>
        </x14:conditionalFormatting>
        <x14:conditionalFormatting xmlns:xm="http://schemas.microsoft.com/office/excel/2006/main">
          <x14:cfRule type="iconSet" priority="4" id="{7E278A1B-37F5-4D3E-BED8-54A6CB81BF0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AI11</xm:sqref>
        </x14:conditionalFormatting>
        <x14:conditionalFormatting xmlns:xm="http://schemas.microsoft.com/office/excel/2006/main">
          <x14:cfRule type="iconSet" priority="1" id="{1C52D7ED-F5CB-4CC0-A03B-C9F5A55F23E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AI12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022E3-C80B-4ECE-A95E-E2C28F675080}">
  <sheetPr>
    <tabColor indexed="13"/>
    <pageSetUpPr fitToPage="1"/>
  </sheetPr>
  <dimension ref="A1:AJ124"/>
  <sheetViews>
    <sheetView showGridLines="0" topLeftCell="A16" zoomScale="70" zoomScaleNormal="70" zoomScaleSheetLayoutView="145" workbookViewId="0">
      <selection activeCell="AJ14" sqref="AJ14"/>
    </sheetView>
  </sheetViews>
  <sheetFormatPr defaultColWidth="9" defaultRowHeight="10"/>
  <cols>
    <col min="1" max="1" width="7.453125" style="181" customWidth="1"/>
    <col min="2" max="2" width="3.36328125" style="231" customWidth="1"/>
    <col min="3" max="3" width="20.36328125" style="231" customWidth="1"/>
    <col min="4" max="4" width="14.453125" style="231" customWidth="1"/>
    <col min="5" max="5" width="18.81640625" style="231" customWidth="1"/>
    <col min="6" max="6" width="9.6328125" style="231" customWidth="1"/>
    <col min="7" max="7" width="7.36328125" style="231" bestFit="1" customWidth="1"/>
    <col min="8" max="8" width="9" style="231" customWidth="1"/>
    <col min="9" max="9" width="10.453125" style="231" bestFit="1" customWidth="1"/>
    <col min="10" max="10" width="4.26953125" style="231" customWidth="1"/>
    <col min="11" max="11" width="5.90625" style="231" customWidth="1"/>
    <col min="12" max="12" width="8.7265625" style="231" customWidth="1"/>
    <col min="13" max="13" width="8.453125" style="231" customWidth="1"/>
    <col min="14" max="14" width="8.6328125" style="231" customWidth="1"/>
    <col min="15" max="15" width="9.08984375" style="231" customWidth="1"/>
    <col min="16" max="16" width="7.453125" style="231" customWidth="1"/>
    <col min="17" max="17" width="6.6328125" style="231" customWidth="1"/>
    <col min="18" max="18" width="6" style="231" customWidth="1"/>
    <col min="19" max="19" width="25.26953125" style="231" customWidth="1"/>
    <col min="20" max="20" width="11" style="231" customWidth="1"/>
    <col min="21" max="22" width="8.26953125" style="231" customWidth="1"/>
    <col min="23" max="25" width="9" style="231"/>
    <col min="26" max="27" width="10.6328125" style="231" customWidth="1"/>
    <col min="28" max="34" width="9" style="231"/>
    <col min="35" max="35" width="10.453125" style="232" bestFit="1" customWidth="1"/>
    <col min="36" max="256" width="9" style="231"/>
    <col min="257" max="257" width="7.453125" style="231" customWidth="1"/>
    <col min="258" max="258" width="3.36328125" style="231" customWidth="1"/>
    <col min="259" max="259" width="20.36328125" style="231" customWidth="1"/>
    <col min="260" max="260" width="14.453125" style="231" customWidth="1"/>
    <col min="261" max="261" width="18.81640625" style="231" customWidth="1"/>
    <col min="262" max="262" width="9.6328125" style="231" customWidth="1"/>
    <col min="263" max="263" width="7.36328125" style="231" bestFit="1" customWidth="1"/>
    <col min="264" max="264" width="9" style="231"/>
    <col min="265" max="265" width="10.453125" style="231" bestFit="1" customWidth="1"/>
    <col min="266" max="266" width="4.26953125" style="231" customWidth="1"/>
    <col min="267" max="267" width="5.90625" style="231" customWidth="1"/>
    <col min="268" max="268" width="8.7265625" style="231" customWidth="1"/>
    <col min="269" max="269" width="8.453125" style="231" customWidth="1"/>
    <col min="270" max="270" width="8.6328125" style="231" customWidth="1"/>
    <col min="271" max="271" width="9.08984375" style="231" customWidth="1"/>
    <col min="272" max="272" width="7.453125" style="231" customWidth="1"/>
    <col min="273" max="273" width="6.6328125" style="231" customWidth="1"/>
    <col min="274" max="274" width="6" style="231" customWidth="1"/>
    <col min="275" max="275" width="25.26953125" style="231" customWidth="1"/>
    <col min="276" max="276" width="11" style="231" customWidth="1"/>
    <col min="277" max="278" width="8.26953125" style="231" customWidth="1"/>
    <col min="279" max="281" width="9" style="231"/>
    <col min="282" max="283" width="10.6328125" style="231" customWidth="1"/>
    <col min="284" max="290" width="9" style="231"/>
    <col min="291" max="291" width="10.453125" style="231" bestFit="1" customWidth="1"/>
    <col min="292" max="512" width="9" style="231"/>
    <col min="513" max="513" width="7.453125" style="231" customWidth="1"/>
    <col min="514" max="514" width="3.36328125" style="231" customWidth="1"/>
    <col min="515" max="515" width="20.36328125" style="231" customWidth="1"/>
    <col min="516" max="516" width="14.453125" style="231" customWidth="1"/>
    <col min="517" max="517" width="18.81640625" style="231" customWidth="1"/>
    <col min="518" max="518" width="9.6328125" style="231" customWidth="1"/>
    <col min="519" max="519" width="7.36328125" style="231" bestFit="1" customWidth="1"/>
    <col min="520" max="520" width="9" style="231"/>
    <col min="521" max="521" width="10.453125" style="231" bestFit="1" customWidth="1"/>
    <col min="522" max="522" width="4.26953125" style="231" customWidth="1"/>
    <col min="523" max="523" width="5.90625" style="231" customWidth="1"/>
    <col min="524" max="524" width="8.7265625" style="231" customWidth="1"/>
    <col min="525" max="525" width="8.453125" style="231" customWidth="1"/>
    <col min="526" max="526" width="8.6328125" style="231" customWidth="1"/>
    <col min="527" max="527" width="9.08984375" style="231" customWidth="1"/>
    <col min="528" max="528" width="7.453125" style="231" customWidth="1"/>
    <col min="529" max="529" width="6.6328125" style="231" customWidth="1"/>
    <col min="530" max="530" width="6" style="231" customWidth="1"/>
    <col min="531" max="531" width="25.26953125" style="231" customWidth="1"/>
    <col min="532" max="532" width="11" style="231" customWidth="1"/>
    <col min="533" max="534" width="8.26953125" style="231" customWidth="1"/>
    <col min="535" max="537" width="9" style="231"/>
    <col min="538" max="539" width="10.6328125" style="231" customWidth="1"/>
    <col min="540" max="546" width="9" style="231"/>
    <col min="547" max="547" width="10.453125" style="231" bestFit="1" customWidth="1"/>
    <col min="548" max="768" width="9" style="231"/>
    <col min="769" max="769" width="7.453125" style="231" customWidth="1"/>
    <col min="770" max="770" width="3.36328125" style="231" customWidth="1"/>
    <col min="771" max="771" width="20.36328125" style="231" customWidth="1"/>
    <col min="772" max="772" width="14.453125" style="231" customWidth="1"/>
    <col min="773" max="773" width="18.81640625" style="231" customWidth="1"/>
    <col min="774" max="774" width="9.6328125" style="231" customWidth="1"/>
    <col min="775" max="775" width="7.36328125" style="231" bestFit="1" customWidth="1"/>
    <col min="776" max="776" width="9" style="231"/>
    <col min="777" max="777" width="10.453125" style="231" bestFit="1" customWidth="1"/>
    <col min="778" max="778" width="4.26953125" style="231" customWidth="1"/>
    <col min="779" max="779" width="5.90625" style="231" customWidth="1"/>
    <col min="780" max="780" width="8.7265625" style="231" customWidth="1"/>
    <col min="781" max="781" width="8.453125" style="231" customWidth="1"/>
    <col min="782" max="782" width="8.6328125" style="231" customWidth="1"/>
    <col min="783" max="783" width="9.08984375" style="231" customWidth="1"/>
    <col min="784" max="784" width="7.453125" style="231" customWidth="1"/>
    <col min="785" max="785" width="6.6328125" style="231" customWidth="1"/>
    <col min="786" max="786" width="6" style="231" customWidth="1"/>
    <col min="787" max="787" width="25.26953125" style="231" customWidth="1"/>
    <col min="788" max="788" width="11" style="231" customWidth="1"/>
    <col min="789" max="790" width="8.26953125" style="231" customWidth="1"/>
    <col min="791" max="793" width="9" style="231"/>
    <col min="794" max="795" width="10.6328125" style="231" customWidth="1"/>
    <col min="796" max="802" width="9" style="231"/>
    <col min="803" max="803" width="10.453125" style="231" bestFit="1" customWidth="1"/>
    <col min="804" max="1024" width="9" style="231"/>
    <col min="1025" max="1025" width="7.453125" style="231" customWidth="1"/>
    <col min="1026" max="1026" width="3.36328125" style="231" customWidth="1"/>
    <col min="1027" max="1027" width="20.36328125" style="231" customWidth="1"/>
    <col min="1028" max="1028" width="14.453125" style="231" customWidth="1"/>
    <col min="1029" max="1029" width="18.81640625" style="231" customWidth="1"/>
    <col min="1030" max="1030" width="9.6328125" style="231" customWidth="1"/>
    <col min="1031" max="1031" width="7.36328125" style="231" bestFit="1" customWidth="1"/>
    <col min="1032" max="1032" width="9" style="231"/>
    <col min="1033" max="1033" width="10.453125" style="231" bestFit="1" customWidth="1"/>
    <col min="1034" max="1034" width="4.26953125" style="231" customWidth="1"/>
    <col min="1035" max="1035" width="5.90625" style="231" customWidth="1"/>
    <col min="1036" max="1036" width="8.7265625" style="231" customWidth="1"/>
    <col min="1037" max="1037" width="8.453125" style="231" customWidth="1"/>
    <col min="1038" max="1038" width="8.6328125" style="231" customWidth="1"/>
    <col min="1039" max="1039" width="9.08984375" style="231" customWidth="1"/>
    <col min="1040" max="1040" width="7.453125" style="231" customWidth="1"/>
    <col min="1041" max="1041" width="6.6328125" style="231" customWidth="1"/>
    <col min="1042" max="1042" width="6" style="231" customWidth="1"/>
    <col min="1043" max="1043" width="25.26953125" style="231" customWidth="1"/>
    <col min="1044" max="1044" width="11" style="231" customWidth="1"/>
    <col min="1045" max="1046" width="8.26953125" style="231" customWidth="1"/>
    <col min="1047" max="1049" width="9" style="231"/>
    <col min="1050" max="1051" width="10.6328125" style="231" customWidth="1"/>
    <col min="1052" max="1058" width="9" style="231"/>
    <col min="1059" max="1059" width="10.453125" style="231" bestFit="1" customWidth="1"/>
    <col min="1060" max="1280" width="9" style="231"/>
    <col min="1281" max="1281" width="7.453125" style="231" customWidth="1"/>
    <col min="1282" max="1282" width="3.36328125" style="231" customWidth="1"/>
    <col min="1283" max="1283" width="20.36328125" style="231" customWidth="1"/>
    <col min="1284" max="1284" width="14.453125" style="231" customWidth="1"/>
    <col min="1285" max="1285" width="18.81640625" style="231" customWidth="1"/>
    <col min="1286" max="1286" width="9.6328125" style="231" customWidth="1"/>
    <col min="1287" max="1287" width="7.36328125" style="231" bestFit="1" customWidth="1"/>
    <col min="1288" max="1288" width="9" style="231"/>
    <col min="1289" max="1289" width="10.453125" style="231" bestFit="1" customWidth="1"/>
    <col min="1290" max="1290" width="4.26953125" style="231" customWidth="1"/>
    <col min="1291" max="1291" width="5.90625" style="231" customWidth="1"/>
    <col min="1292" max="1292" width="8.7265625" style="231" customWidth="1"/>
    <col min="1293" max="1293" width="8.453125" style="231" customWidth="1"/>
    <col min="1294" max="1294" width="8.6328125" style="231" customWidth="1"/>
    <col min="1295" max="1295" width="9.08984375" style="231" customWidth="1"/>
    <col min="1296" max="1296" width="7.453125" style="231" customWidth="1"/>
    <col min="1297" max="1297" width="6.6328125" style="231" customWidth="1"/>
    <col min="1298" max="1298" width="6" style="231" customWidth="1"/>
    <col min="1299" max="1299" width="25.26953125" style="231" customWidth="1"/>
    <col min="1300" max="1300" width="11" style="231" customWidth="1"/>
    <col min="1301" max="1302" width="8.26953125" style="231" customWidth="1"/>
    <col min="1303" max="1305" width="9" style="231"/>
    <col min="1306" max="1307" width="10.6328125" style="231" customWidth="1"/>
    <col min="1308" max="1314" width="9" style="231"/>
    <col min="1315" max="1315" width="10.453125" style="231" bestFit="1" customWidth="1"/>
    <col min="1316" max="1536" width="9" style="231"/>
    <col min="1537" max="1537" width="7.453125" style="231" customWidth="1"/>
    <col min="1538" max="1538" width="3.36328125" style="231" customWidth="1"/>
    <col min="1539" max="1539" width="20.36328125" style="231" customWidth="1"/>
    <col min="1540" max="1540" width="14.453125" style="231" customWidth="1"/>
    <col min="1541" max="1541" width="18.81640625" style="231" customWidth="1"/>
    <col min="1542" max="1542" width="9.6328125" style="231" customWidth="1"/>
    <col min="1543" max="1543" width="7.36328125" style="231" bestFit="1" customWidth="1"/>
    <col min="1544" max="1544" width="9" style="231"/>
    <col min="1545" max="1545" width="10.453125" style="231" bestFit="1" customWidth="1"/>
    <col min="1546" max="1546" width="4.26953125" style="231" customWidth="1"/>
    <col min="1547" max="1547" width="5.90625" style="231" customWidth="1"/>
    <col min="1548" max="1548" width="8.7265625" style="231" customWidth="1"/>
    <col min="1549" max="1549" width="8.453125" style="231" customWidth="1"/>
    <col min="1550" max="1550" width="8.6328125" style="231" customWidth="1"/>
    <col min="1551" max="1551" width="9.08984375" style="231" customWidth="1"/>
    <col min="1552" max="1552" width="7.453125" style="231" customWidth="1"/>
    <col min="1553" max="1553" width="6.6328125" style="231" customWidth="1"/>
    <col min="1554" max="1554" width="6" style="231" customWidth="1"/>
    <col min="1555" max="1555" width="25.26953125" style="231" customWidth="1"/>
    <col min="1556" max="1556" width="11" style="231" customWidth="1"/>
    <col min="1557" max="1558" width="8.26953125" style="231" customWidth="1"/>
    <col min="1559" max="1561" width="9" style="231"/>
    <col min="1562" max="1563" width="10.6328125" style="231" customWidth="1"/>
    <col min="1564" max="1570" width="9" style="231"/>
    <col min="1571" max="1571" width="10.453125" style="231" bestFit="1" customWidth="1"/>
    <col min="1572" max="1792" width="9" style="231"/>
    <col min="1793" max="1793" width="7.453125" style="231" customWidth="1"/>
    <col min="1794" max="1794" width="3.36328125" style="231" customWidth="1"/>
    <col min="1795" max="1795" width="20.36328125" style="231" customWidth="1"/>
    <col min="1796" max="1796" width="14.453125" style="231" customWidth="1"/>
    <col min="1797" max="1797" width="18.81640625" style="231" customWidth="1"/>
    <col min="1798" max="1798" width="9.6328125" style="231" customWidth="1"/>
    <col min="1799" max="1799" width="7.36328125" style="231" bestFit="1" customWidth="1"/>
    <col min="1800" max="1800" width="9" style="231"/>
    <col min="1801" max="1801" width="10.453125" style="231" bestFit="1" customWidth="1"/>
    <col min="1802" max="1802" width="4.26953125" style="231" customWidth="1"/>
    <col min="1803" max="1803" width="5.90625" style="231" customWidth="1"/>
    <col min="1804" max="1804" width="8.7265625" style="231" customWidth="1"/>
    <col min="1805" max="1805" width="8.453125" style="231" customWidth="1"/>
    <col min="1806" max="1806" width="8.6328125" style="231" customWidth="1"/>
    <col min="1807" max="1807" width="9.08984375" style="231" customWidth="1"/>
    <col min="1808" max="1808" width="7.453125" style="231" customWidth="1"/>
    <col min="1809" max="1809" width="6.6328125" style="231" customWidth="1"/>
    <col min="1810" max="1810" width="6" style="231" customWidth="1"/>
    <col min="1811" max="1811" width="25.26953125" style="231" customWidth="1"/>
    <col min="1812" max="1812" width="11" style="231" customWidth="1"/>
    <col min="1813" max="1814" width="8.26953125" style="231" customWidth="1"/>
    <col min="1815" max="1817" width="9" style="231"/>
    <col min="1818" max="1819" width="10.6328125" style="231" customWidth="1"/>
    <col min="1820" max="1826" width="9" style="231"/>
    <col min="1827" max="1827" width="10.453125" style="231" bestFit="1" customWidth="1"/>
    <col min="1828" max="2048" width="9" style="231"/>
    <col min="2049" max="2049" width="7.453125" style="231" customWidth="1"/>
    <col min="2050" max="2050" width="3.36328125" style="231" customWidth="1"/>
    <col min="2051" max="2051" width="20.36328125" style="231" customWidth="1"/>
    <col min="2052" max="2052" width="14.453125" style="231" customWidth="1"/>
    <col min="2053" max="2053" width="18.81640625" style="231" customWidth="1"/>
    <col min="2054" max="2054" width="9.6328125" style="231" customWidth="1"/>
    <col min="2055" max="2055" width="7.36328125" style="231" bestFit="1" customWidth="1"/>
    <col min="2056" max="2056" width="9" style="231"/>
    <col min="2057" max="2057" width="10.453125" style="231" bestFit="1" customWidth="1"/>
    <col min="2058" max="2058" width="4.26953125" style="231" customWidth="1"/>
    <col min="2059" max="2059" width="5.90625" style="231" customWidth="1"/>
    <col min="2060" max="2060" width="8.7265625" style="231" customWidth="1"/>
    <col min="2061" max="2061" width="8.453125" style="231" customWidth="1"/>
    <col min="2062" max="2062" width="8.6328125" style="231" customWidth="1"/>
    <col min="2063" max="2063" width="9.08984375" style="231" customWidth="1"/>
    <col min="2064" max="2064" width="7.453125" style="231" customWidth="1"/>
    <col min="2065" max="2065" width="6.6328125" style="231" customWidth="1"/>
    <col min="2066" max="2066" width="6" style="231" customWidth="1"/>
    <col min="2067" max="2067" width="25.26953125" style="231" customWidth="1"/>
    <col min="2068" max="2068" width="11" style="231" customWidth="1"/>
    <col min="2069" max="2070" width="8.26953125" style="231" customWidth="1"/>
    <col min="2071" max="2073" width="9" style="231"/>
    <col min="2074" max="2075" width="10.6328125" style="231" customWidth="1"/>
    <col min="2076" max="2082" width="9" style="231"/>
    <col min="2083" max="2083" width="10.453125" style="231" bestFit="1" customWidth="1"/>
    <col min="2084" max="2304" width="9" style="231"/>
    <col min="2305" max="2305" width="7.453125" style="231" customWidth="1"/>
    <col min="2306" max="2306" width="3.36328125" style="231" customWidth="1"/>
    <col min="2307" max="2307" width="20.36328125" style="231" customWidth="1"/>
    <col min="2308" max="2308" width="14.453125" style="231" customWidth="1"/>
    <col min="2309" max="2309" width="18.81640625" style="231" customWidth="1"/>
    <col min="2310" max="2310" width="9.6328125" style="231" customWidth="1"/>
    <col min="2311" max="2311" width="7.36328125" style="231" bestFit="1" customWidth="1"/>
    <col min="2312" max="2312" width="9" style="231"/>
    <col min="2313" max="2313" width="10.453125" style="231" bestFit="1" customWidth="1"/>
    <col min="2314" max="2314" width="4.26953125" style="231" customWidth="1"/>
    <col min="2315" max="2315" width="5.90625" style="231" customWidth="1"/>
    <col min="2316" max="2316" width="8.7265625" style="231" customWidth="1"/>
    <col min="2317" max="2317" width="8.453125" style="231" customWidth="1"/>
    <col min="2318" max="2318" width="8.6328125" style="231" customWidth="1"/>
    <col min="2319" max="2319" width="9.08984375" style="231" customWidth="1"/>
    <col min="2320" max="2320" width="7.453125" style="231" customWidth="1"/>
    <col min="2321" max="2321" width="6.6328125" style="231" customWidth="1"/>
    <col min="2322" max="2322" width="6" style="231" customWidth="1"/>
    <col min="2323" max="2323" width="25.26953125" style="231" customWidth="1"/>
    <col min="2324" max="2324" width="11" style="231" customWidth="1"/>
    <col min="2325" max="2326" width="8.26953125" style="231" customWidth="1"/>
    <col min="2327" max="2329" width="9" style="231"/>
    <col min="2330" max="2331" width="10.6328125" style="231" customWidth="1"/>
    <col min="2332" max="2338" width="9" style="231"/>
    <col min="2339" max="2339" width="10.453125" style="231" bestFit="1" customWidth="1"/>
    <col min="2340" max="2560" width="9" style="231"/>
    <col min="2561" max="2561" width="7.453125" style="231" customWidth="1"/>
    <col min="2562" max="2562" width="3.36328125" style="231" customWidth="1"/>
    <col min="2563" max="2563" width="20.36328125" style="231" customWidth="1"/>
    <col min="2564" max="2564" width="14.453125" style="231" customWidth="1"/>
    <col min="2565" max="2565" width="18.81640625" style="231" customWidth="1"/>
    <col min="2566" max="2566" width="9.6328125" style="231" customWidth="1"/>
    <col min="2567" max="2567" width="7.36328125" style="231" bestFit="1" customWidth="1"/>
    <col min="2568" max="2568" width="9" style="231"/>
    <col min="2569" max="2569" width="10.453125" style="231" bestFit="1" customWidth="1"/>
    <col min="2570" max="2570" width="4.26953125" style="231" customWidth="1"/>
    <col min="2571" max="2571" width="5.90625" style="231" customWidth="1"/>
    <col min="2572" max="2572" width="8.7265625" style="231" customWidth="1"/>
    <col min="2573" max="2573" width="8.453125" style="231" customWidth="1"/>
    <col min="2574" max="2574" width="8.6328125" style="231" customWidth="1"/>
    <col min="2575" max="2575" width="9.08984375" style="231" customWidth="1"/>
    <col min="2576" max="2576" width="7.453125" style="231" customWidth="1"/>
    <col min="2577" max="2577" width="6.6328125" style="231" customWidth="1"/>
    <col min="2578" max="2578" width="6" style="231" customWidth="1"/>
    <col min="2579" max="2579" width="25.26953125" style="231" customWidth="1"/>
    <col min="2580" max="2580" width="11" style="231" customWidth="1"/>
    <col min="2581" max="2582" width="8.26953125" style="231" customWidth="1"/>
    <col min="2583" max="2585" width="9" style="231"/>
    <col min="2586" max="2587" width="10.6328125" style="231" customWidth="1"/>
    <col min="2588" max="2594" width="9" style="231"/>
    <col min="2595" max="2595" width="10.453125" style="231" bestFit="1" customWidth="1"/>
    <col min="2596" max="2816" width="9" style="231"/>
    <col min="2817" max="2817" width="7.453125" style="231" customWidth="1"/>
    <col min="2818" max="2818" width="3.36328125" style="231" customWidth="1"/>
    <col min="2819" max="2819" width="20.36328125" style="231" customWidth="1"/>
    <col min="2820" max="2820" width="14.453125" style="231" customWidth="1"/>
    <col min="2821" max="2821" width="18.81640625" style="231" customWidth="1"/>
    <col min="2822" max="2822" width="9.6328125" style="231" customWidth="1"/>
    <col min="2823" max="2823" width="7.36328125" style="231" bestFit="1" customWidth="1"/>
    <col min="2824" max="2824" width="9" style="231"/>
    <col min="2825" max="2825" width="10.453125" style="231" bestFit="1" customWidth="1"/>
    <col min="2826" max="2826" width="4.26953125" style="231" customWidth="1"/>
    <col min="2827" max="2827" width="5.90625" style="231" customWidth="1"/>
    <col min="2828" max="2828" width="8.7265625" style="231" customWidth="1"/>
    <col min="2829" max="2829" width="8.453125" style="231" customWidth="1"/>
    <col min="2830" max="2830" width="8.6328125" style="231" customWidth="1"/>
    <col min="2831" max="2831" width="9.08984375" style="231" customWidth="1"/>
    <col min="2832" max="2832" width="7.453125" style="231" customWidth="1"/>
    <col min="2833" max="2833" width="6.6328125" style="231" customWidth="1"/>
    <col min="2834" max="2834" width="6" style="231" customWidth="1"/>
    <col min="2835" max="2835" width="25.26953125" style="231" customWidth="1"/>
    <col min="2836" max="2836" width="11" style="231" customWidth="1"/>
    <col min="2837" max="2838" width="8.26953125" style="231" customWidth="1"/>
    <col min="2839" max="2841" width="9" style="231"/>
    <col min="2842" max="2843" width="10.6328125" style="231" customWidth="1"/>
    <col min="2844" max="2850" width="9" style="231"/>
    <col min="2851" max="2851" width="10.453125" style="231" bestFit="1" customWidth="1"/>
    <col min="2852" max="3072" width="9" style="231"/>
    <col min="3073" max="3073" width="7.453125" style="231" customWidth="1"/>
    <col min="3074" max="3074" width="3.36328125" style="231" customWidth="1"/>
    <col min="3075" max="3075" width="20.36328125" style="231" customWidth="1"/>
    <col min="3076" max="3076" width="14.453125" style="231" customWidth="1"/>
    <col min="3077" max="3077" width="18.81640625" style="231" customWidth="1"/>
    <col min="3078" max="3078" width="9.6328125" style="231" customWidth="1"/>
    <col min="3079" max="3079" width="7.36328125" style="231" bestFit="1" customWidth="1"/>
    <col min="3080" max="3080" width="9" style="231"/>
    <col min="3081" max="3081" width="10.453125" style="231" bestFit="1" customWidth="1"/>
    <col min="3082" max="3082" width="4.26953125" style="231" customWidth="1"/>
    <col min="3083" max="3083" width="5.90625" style="231" customWidth="1"/>
    <col min="3084" max="3084" width="8.7265625" style="231" customWidth="1"/>
    <col min="3085" max="3085" width="8.453125" style="231" customWidth="1"/>
    <col min="3086" max="3086" width="8.6328125" style="231" customWidth="1"/>
    <col min="3087" max="3087" width="9.08984375" style="231" customWidth="1"/>
    <col min="3088" max="3088" width="7.453125" style="231" customWidth="1"/>
    <col min="3089" max="3089" width="6.6328125" style="231" customWidth="1"/>
    <col min="3090" max="3090" width="6" style="231" customWidth="1"/>
    <col min="3091" max="3091" width="25.26953125" style="231" customWidth="1"/>
    <col min="3092" max="3092" width="11" style="231" customWidth="1"/>
    <col min="3093" max="3094" width="8.26953125" style="231" customWidth="1"/>
    <col min="3095" max="3097" width="9" style="231"/>
    <col min="3098" max="3099" width="10.6328125" style="231" customWidth="1"/>
    <col min="3100" max="3106" width="9" style="231"/>
    <col min="3107" max="3107" width="10.453125" style="231" bestFit="1" customWidth="1"/>
    <col min="3108" max="3328" width="9" style="231"/>
    <col min="3329" max="3329" width="7.453125" style="231" customWidth="1"/>
    <col min="3330" max="3330" width="3.36328125" style="231" customWidth="1"/>
    <col min="3331" max="3331" width="20.36328125" style="231" customWidth="1"/>
    <col min="3332" max="3332" width="14.453125" style="231" customWidth="1"/>
    <col min="3333" max="3333" width="18.81640625" style="231" customWidth="1"/>
    <col min="3334" max="3334" width="9.6328125" style="231" customWidth="1"/>
    <col min="3335" max="3335" width="7.36328125" style="231" bestFit="1" customWidth="1"/>
    <col min="3336" max="3336" width="9" style="231"/>
    <col min="3337" max="3337" width="10.453125" style="231" bestFit="1" customWidth="1"/>
    <col min="3338" max="3338" width="4.26953125" style="231" customWidth="1"/>
    <col min="3339" max="3339" width="5.90625" style="231" customWidth="1"/>
    <col min="3340" max="3340" width="8.7265625" style="231" customWidth="1"/>
    <col min="3341" max="3341" width="8.453125" style="231" customWidth="1"/>
    <col min="3342" max="3342" width="8.6328125" style="231" customWidth="1"/>
    <col min="3343" max="3343" width="9.08984375" style="231" customWidth="1"/>
    <col min="3344" max="3344" width="7.453125" style="231" customWidth="1"/>
    <col min="3345" max="3345" width="6.6328125" style="231" customWidth="1"/>
    <col min="3346" max="3346" width="6" style="231" customWidth="1"/>
    <col min="3347" max="3347" width="25.26953125" style="231" customWidth="1"/>
    <col min="3348" max="3348" width="11" style="231" customWidth="1"/>
    <col min="3349" max="3350" width="8.26953125" style="231" customWidth="1"/>
    <col min="3351" max="3353" width="9" style="231"/>
    <col min="3354" max="3355" width="10.6328125" style="231" customWidth="1"/>
    <col min="3356" max="3362" width="9" style="231"/>
    <col min="3363" max="3363" width="10.453125" style="231" bestFit="1" customWidth="1"/>
    <col min="3364" max="3584" width="9" style="231"/>
    <col min="3585" max="3585" width="7.453125" style="231" customWidth="1"/>
    <col min="3586" max="3586" width="3.36328125" style="231" customWidth="1"/>
    <col min="3587" max="3587" width="20.36328125" style="231" customWidth="1"/>
    <col min="3588" max="3588" width="14.453125" style="231" customWidth="1"/>
    <col min="3589" max="3589" width="18.81640625" style="231" customWidth="1"/>
    <col min="3590" max="3590" width="9.6328125" style="231" customWidth="1"/>
    <col min="3591" max="3591" width="7.36328125" style="231" bestFit="1" customWidth="1"/>
    <col min="3592" max="3592" width="9" style="231"/>
    <col min="3593" max="3593" width="10.453125" style="231" bestFit="1" customWidth="1"/>
    <col min="3594" max="3594" width="4.26953125" style="231" customWidth="1"/>
    <col min="3595" max="3595" width="5.90625" style="231" customWidth="1"/>
    <col min="3596" max="3596" width="8.7265625" style="231" customWidth="1"/>
    <col min="3597" max="3597" width="8.453125" style="231" customWidth="1"/>
    <col min="3598" max="3598" width="8.6328125" style="231" customWidth="1"/>
    <col min="3599" max="3599" width="9.08984375" style="231" customWidth="1"/>
    <col min="3600" max="3600" width="7.453125" style="231" customWidth="1"/>
    <col min="3601" max="3601" width="6.6328125" style="231" customWidth="1"/>
    <col min="3602" max="3602" width="6" style="231" customWidth="1"/>
    <col min="3603" max="3603" width="25.26953125" style="231" customWidth="1"/>
    <col min="3604" max="3604" width="11" style="231" customWidth="1"/>
    <col min="3605" max="3606" width="8.26953125" style="231" customWidth="1"/>
    <col min="3607" max="3609" width="9" style="231"/>
    <col min="3610" max="3611" width="10.6328125" style="231" customWidth="1"/>
    <col min="3612" max="3618" width="9" style="231"/>
    <col min="3619" max="3619" width="10.453125" style="231" bestFit="1" customWidth="1"/>
    <col min="3620" max="3840" width="9" style="231"/>
    <col min="3841" max="3841" width="7.453125" style="231" customWidth="1"/>
    <col min="3842" max="3842" width="3.36328125" style="231" customWidth="1"/>
    <col min="3843" max="3843" width="20.36328125" style="231" customWidth="1"/>
    <col min="3844" max="3844" width="14.453125" style="231" customWidth="1"/>
    <col min="3845" max="3845" width="18.81640625" style="231" customWidth="1"/>
    <col min="3846" max="3846" width="9.6328125" style="231" customWidth="1"/>
    <col min="3847" max="3847" width="7.36328125" style="231" bestFit="1" customWidth="1"/>
    <col min="3848" max="3848" width="9" style="231"/>
    <col min="3849" max="3849" width="10.453125" style="231" bestFit="1" customWidth="1"/>
    <col min="3850" max="3850" width="4.26953125" style="231" customWidth="1"/>
    <col min="3851" max="3851" width="5.90625" style="231" customWidth="1"/>
    <col min="3852" max="3852" width="8.7265625" style="231" customWidth="1"/>
    <col min="3853" max="3853" width="8.453125" style="231" customWidth="1"/>
    <col min="3854" max="3854" width="8.6328125" style="231" customWidth="1"/>
    <col min="3855" max="3855" width="9.08984375" style="231" customWidth="1"/>
    <col min="3856" max="3856" width="7.453125" style="231" customWidth="1"/>
    <col min="3857" max="3857" width="6.6328125" style="231" customWidth="1"/>
    <col min="3858" max="3858" width="6" style="231" customWidth="1"/>
    <col min="3859" max="3859" width="25.26953125" style="231" customWidth="1"/>
    <col min="3860" max="3860" width="11" style="231" customWidth="1"/>
    <col min="3861" max="3862" width="8.26953125" style="231" customWidth="1"/>
    <col min="3863" max="3865" width="9" style="231"/>
    <col min="3866" max="3867" width="10.6328125" style="231" customWidth="1"/>
    <col min="3868" max="3874" width="9" style="231"/>
    <col min="3875" max="3875" width="10.453125" style="231" bestFit="1" customWidth="1"/>
    <col min="3876" max="4096" width="9" style="231"/>
    <col min="4097" max="4097" width="7.453125" style="231" customWidth="1"/>
    <col min="4098" max="4098" width="3.36328125" style="231" customWidth="1"/>
    <col min="4099" max="4099" width="20.36328125" style="231" customWidth="1"/>
    <col min="4100" max="4100" width="14.453125" style="231" customWidth="1"/>
    <col min="4101" max="4101" width="18.81640625" style="231" customWidth="1"/>
    <col min="4102" max="4102" width="9.6328125" style="231" customWidth="1"/>
    <col min="4103" max="4103" width="7.36328125" style="231" bestFit="1" customWidth="1"/>
    <col min="4104" max="4104" width="9" style="231"/>
    <col min="4105" max="4105" width="10.453125" style="231" bestFit="1" customWidth="1"/>
    <col min="4106" max="4106" width="4.26953125" style="231" customWidth="1"/>
    <col min="4107" max="4107" width="5.90625" style="231" customWidth="1"/>
    <col min="4108" max="4108" width="8.7265625" style="231" customWidth="1"/>
    <col min="4109" max="4109" width="8.453125" style="231" customWidth="1"/>
    <col min="4110" max="4110" width="8.6328125" style="231" customWidth="1"/>
    <col min="4111" max="4111" width="9.08984375" style="231" customWidth="1"/>
    <col min="4112" max="4112" width="7.453125" style="231" customWidth="1"/>
    <col min="4113" max="4113" width="6.6328125" style="231" customWidth="1"/>
    <col min="4114" max="4114" width="6" style="231" customWidth="1"/>
    <col min="4115" max="4115" width="25.26953125" style="231" customWidth="1"/>
    <col min="4116" max="4116" width="11" style="231" customWidth="1"/>
    <col min="4117" max="4118" width="8.26953125" style="231" customWidth="1"/>
    <col min="4119" max="4121" width="9" style="231"/>
    <col min="4122" max="4123" width="10.6328125" style="231" customWidth="1"/>
    <col min="4124" max="4130" width="9" style="231"/>
    <col min="4131" max="4131" width="10.453125" style="231" bestFit="1" customWidth="1"/>
    <col min="4132" max="4352" width="9" style="231"/>
    <col min="4353" max="4353" width="7.453125" style="231" customWidth="1"/>
    <col min="4354" max="4354" width="3.36328125" style="231" customWidth="1"/>
    <col min="4355" max="4355" width="20.36328125" style="231" customWidth="1"/>
    <col min="4356" max="4356" width="14.453125" style="231" customWidth="1"/>
    <col min="4357" max="4357" width="18.81640625" style="231" customWidth="1"/>
    <col min="4358" max="4358" width="9.6328125" style="231" customWidth="1"/>
    <col min="4359" max="4359" width="7.36328125" style="231" bestFit="1" customWidth="1"/>
    <col min="4360" max="4360" width="9" style="231"/>
    <col min="4361" max="4361" width="10.453125" style="231" bestFit="1" customWidth="1"/>
    <col min="4362" max="4362" width="4.26953125" style="231" customWidth="1"/>
    <col min="4363" max="4363" width="5.90625" style="231" customWidth="1"/>
    <col min="4364" max="4364" width="8.7265625" style="231" customWidth="1"/>
    <col min="4365" max="4365" width="8.453125" style="231" customWidth="1"/>
    <col min="4366" max="4366" width="8.6328125" style="231" customWidth="1"/>
    <col min="4367" max="4367" width="9.08984375" style="231" customWidth="1"/>
    <col min="4368" max="4368" width="7.453125" style="231" customWidth="1"/>
    <col min="4369" max="4369" width="6.6328125" style="231" customWidth="1"/>
    <col min="4370" max="4370" width="6" style="231" customWidth="1"/>
    <col min="4371" max="4371" width="25.26953125" style="231" customWidth="1"/>
    <col min="4372" max="4372" width="11" style="231" customWidth="1"/>
    <col min="4373" max="4374" width="8.26953125" style="231" customWidth="1"/>
    <col min="4375" max="4377" width="9" style="231"/>
    <col min="4378" max="4379" width="10.6328125" style="231" customWidth="1"/>
    <col min="4380" max="4386" width="9" style="231"/>
    <col min="4387" max="4387" width="10.453125" style="231" bestFit="1" customWidth="1"/>
    <col min="4388" max="4608" width="9" style="231"/>
    <col min="4609" max="4609" width="7.453125" style="231" customWidth="1"/>
    <col min="4610" max="4610" width="3.36328125" style="231" customWidth="1"/>
    <col min="4611" max="4611" width="20.36328125" style="231" customWidth="1"/>
    <col min="4612" max="4612" width="14.453125" style="231" customWidth="1"/>
    <col min="4613" max="4613" width="18.81640625" style="231" customWidth="1"/>
    <col min="4614" max="4614" width="9.6328125" style="231" customWidth="1"/>
    <col min="4615" max="4615" width="7.36328125" style="231" bestFit="1" customWidth="1"/>
    <col min="4616" max="4616" width="9" style="231"/>
    <col min="4617" max="4617" width="10.453125" style="231" bestFit="1" customWidth="1"/>
    <col min="4618" max="4618" width="4.26953125" style="231" customWidth="1"/>
    <col min="4619" max="4619" width="5.90625" style="231" customWidth="1"/>
    <col min="4620" max="4620" width="8.7265625" style="231" customWidth="1"/>
    <col min="4621" max="4621" width="8.453125" style="231" customWidth="1"/>
    <col min="4622" max="4622" width="8.6328125" style="231" customWidth="1"/>
    <col min="4623" max="4623" width="9.08984375" style="231" customWidth="1"/>
    <col min="4624" max="4624" width="7.453125" style="231" customWidth="1"/>
    <col min="4625" max="4625" width="6.6328125" style="231" customWidth="1"/>
    <col min="4626" max="4626" width="6" style="231" customWidth="1"/>
    <col min="4627" max="4627" width="25.26953125" style="231" customWidth="1"/>
    <col min="4628" max="4628" width="11" style="231" customWidth="1"/>
    <col min="4629" max="4630" width="8.26953125" style="231" customWidth="1"/>
    <col min="4631" max="4633" width="9" style="231"/>
    <col min="4634" max="4635" width="10.6328125" style="231" customWidth="1"/>
    <col min="4636" max="4642" width="9" style="231"/>
    <col min="4643" max="4643" width="10.453125" style="231" bestFit="1" customWidth="1"/>
    <col min="4644" max="4864" width="9" style="231"/>
    <col min="4865" max="4865" width="7.453125" style="231" customWidth="1"/>
    <col min="4866" max="4866" width="3.36328125" style="231" customWidth="1"/>
    <col min="4867" max="4867" width="20.36328125" style="231" customWidth="1"/>
    <col min="4868" max="4868" width="14.453125" style="231" customWidth="1"/>
    <col min="4869" max="4869" width="18.81640625" style="231" customWidth="1"/>
    <col min="4870" max="4870" width="9.6328125" style="231" customWidth="1"/>
    <col min="4871" max="4871" width="7.36328125" style="231" bestFit="1" customWidth="1"/>
    <col min="4872" max="4872" width="9" style="231"/>
    <col min="4873" max="4873" width="10.453125" style="231" bestFit="1" customWidth="1"/>
    <col min="4874" max="4874" width="4.26953125" style="231" customWidth="1"/>
    <col min="4875" max="4875" width="5.90625" style="231" customWidth="1"/>
    <col min="4876" max="4876" width="8.7265625" style="231" customWidth="1"/>
    <col min="4877" max="4877" width="8.453125" style="231" customWidth="1"/>
    <col min="4878" max="4878" width="8.6328125" style="231" customWidth="1"/>
    <col min="4879" max="4879" width="9.08984375" style="231" customWidth="1"/>
    <col min="4880" max="4880" width="7.453125" style="231" customWidth="1"/>
    <col min="4881" max="4881" width="6.6328125" style="231" customWidth="1"/>
    <col min="4882" max="4882" width="6" style="231" customWidth="1"/>
    <col min="4883" max="4883" width="25.26953125" style="231" customWidth="1"/>
    <col min="4884" max="4884" width="11" style="231" customWidth="1"/>
    <col min="4885" max="4886" width="8.26953125" style="231" customWidth="1"/>
    <col min="4887" max="4889" width="9" style="231"/>
    <col min="4890" max="4891" width="10.6328125" style="231" customWidth="1"/>
    <col min="4892" max="4898" width="9" style="231"/>
    <col min="4899" max="4899" width="10.453125" style="231" bestFit="1" customWidth="1"/>
    <col min="4900" max="5120" width="9" style="231"/>
    <col min="5121" max="5121" width="7.453125" style="231" customWidth="1"/>
    <col min="5122" max="5122" width="3.36328125" style="231" customWidth="1"/>
    <col min="5123" max="5123" width="20.36328125" style="231" customWidth="1"/>
    <col min="5124" max="5124" width="14.453125" style="231" customWidth="1"/>
    <col min="5125" max="5125" width="18.81640625" style="231" customWidth="1"/>
    <col min="5126" max="5126" width="9.6328125" style="231" customWidth="1"/>
    <col min="5127" max="5127" width="7.36328125" style="231" bestFit="1" customWidth="1"/>
    <col min="5128" max="5128" width="9" style="231"/>
    <col min="5129" max="5129" width="10.453125" style="231" bestFit="1" customWidth="1"/>
    <col min="5130" max="5130" width="4.26953125" style="231" customWidth="1"/>
    <col min="5131" max="5131" width="5.90625" style="231" customWidth="1"/>
    <col min="5132" max="5132" width="8.7265625" style="231" customWidth="1"/>
    <col min="5133" max="5133" width="8.453125" style="231" customWidth="1"/>
    <col min="5134" max="5134" width="8.6328125" style="231" customWidth="1"/>
    <col min="5135" max="5135" width="9.08984375" style="231" customWidth="1"/>
    <col min="5136" max="5136" width="7.453125" style="231" customWidth="1"/>
    <col min="5137" max="5137" width="6.6328125" style="231" customWidth="1"/>
    <col min="5138" max="5138" width="6" style="231" customWidth="1"/>
    <col min="5139" max="5139" width="25.26953125" style="231" customWidth="1"/>
    <col min="5140" max="5140" width="11" style="231" customWidth="1"/>
    <col min="5141" max="5142" width="8.26953125" style="231" customWidth="1"/>
    <col min="5143" max="5145" width="9" style="231"/>
    <col min="5146" max="5147" width="10.6328125" style="231" customWidth="1"/>
    <col min="5148" max="5154" width="9" style="231"/>
    <col min="5155" max="5155" width="10.453125" style="231" bestFit="1" customWidth="1"/>
    <col min="5156" max="5376" width="9" style="231"/>
    <col min="5377" max="5377" width="7.453125" style="231" customWidth="1"/>
    <col min="5378" max="5378" width="3.36328125" style="231" customWidth="1"/>
    <col min="5379" max="5379" width="20.36328125" style="231" customWidth="1"/>
    <col min="5380" max="5380" width="14.453125" style="231" customWidth="1"/>
    <col min="5381" max="5381" width="18.81640625" style="231" customWidth="1"/>
    <col min="5382" max="5382" width="9.6328125" style="231" customWidth="1"/>
    <col min="5383" max="5383" width="7.36328125" style="231" bestFit="1" customWidth="1"/>
    <col min="5384" max="5384" width="9" style="231"/>
    <col min="5385" max="5385" width="10.453125" style="231" bestFit="1" customWidth="1"/>
    <col min="5386" max="5386" width="4.26953125" style="231" customWidth="1"/>
    <col min="5387" max="5387" width="5.90625" style="231" customWidth="1"/>
    <col min="5388" max="5388" width="8.7265625" style="231" customWidth="1"/>
    <col min="5389" max="5389" width="8.453125" style="231" customWidth="1"/>
    <col min="5390" max="5390" width="8.6328125" style="231" customWidth="1"/>
    <col min="5391" max="5391" width="9.08984375" style="231" customWidth="1"/>
    <col min="5392" max="5392" width="7.453125" style="231" customWidth="1"/>
    <col min="5393" max="5393" width="6.6328125" style="231" customWidth="1"/>
    <col min="5394" max="5394" width="6" style="231" customWidth="1"/>
    <col min="5395" max="5395" width="25.26953125" style="231" customWidth="1"/>
    <col min="5396" max="5396" width="11" style="231" customWidth="1"/>
    <col min="5397" max="5398" width="8.26953125" style="231" customWidth="1"/>
    <col min="5399" max="5401" width="9" style="231"/>
    <col min="5402" max="5403" width="10.6328125" style="231" customWidth="1"/>
    <col min="5404" max="5410" width="9" style="231"/>
    <col min="5411" max="5411" width="10.453125" style="231" bestFit="1" customWidth="1"/>
    <col min="5412" max="5632" width="9" style="231"/>
    <col min="5633" max="5633" width="7.453125" style="231" customWidth="1"/>
    <col min="5634" max="5634" width="3.36328125" style="231" customWidth="1"/>
    <col min="5635" max="5635" width="20.36328125" style="231" customWidth="1"/>
    <col min="5636" max="5636" width="14.453125" style="231" customWidth="1"/>
    <col min="5637" max="5637" width="18.81640625" style="231" customWidth="1"/>
    <col min="5638" max="5638" width="9.6328125" style="231" customWidth="1"/>
    <col min="5639" max="5639" width="7.36328125" style="231" bestFit="1" customWidth="1"/>
    <col min="5640" max="5640" width="9" style="231"/>
    <col min="5641" max="5641" width="10.453125" style="231" bestFit="1" customWidth="1"/>
    <col min="5642" max="5642" width="4.26953125" style="231" customWidth="1"/>
    <col min="5643" max="5643" width="5.90625" style="231" customWidth="1"/>
    <col min="5644" max="5644" width="8.7265625" style="231" customWidth="1"/>
    <col min="5645" max="5645" width="8.453125" style="231" customWidth="1"/>
    <col min="5646" max="5646" width="8.6328125" style="231" customWidth="1"/>
    <col min="5647" max="5647" width="9.08984375" style="231" customWidth="1"/>
    <col min="5648" max="5648" width="7.453125" style="231" customWidth="1"/>
    <col min="5649" max="5649" width="6.6328125" style="231" customWidth="1"/>
    <col min="5650" max="5650" width="6" style="231" customWidth="1"/>
    <col min="5651" max="5651" width="25.26953125" style="231" customWidth="1"/>
    <col min="5652" max="5652" width="11" style="231" customWidth="1"/>
    <col min="5653" max="5654" width="8.26953125" style="231" customWidth="1"/>
    <col min="5655" max="5657" width="9" style="231"/>
    <col min="5658" max="5659" width="10.6328125" style="231" customWidth="1"/>
    <col min="5660" max="5666" width="9" style="231"/>
    <col min="5667" max="5667" width="10.453125" style="231" bestFit="1" customWidth="1"/>
    <col min="5668" max="5888" width="9" style="231"/>
    <col min="5889" max="5889" width="7.453125" style="231" customWidth="1"/>
    <col min="5890" max="5890" width="3.36328125" style="231" customWidth="1"/>
    <col min="5891" max="5891" width="20.36328125" style="231" customWidth="1"/>
    <col min="5892" max="5892" width="14.453125" style="231" customWidth="1"/>
    <col min="5893" max="5893" width="18.81640625" style="231" customWidth="1"/>
    <col min="5894" max="5894" width="9.6328125" style="231" customWidth="1"/>
    <col min="5895" max="5895" width="7.36328125" style="231" bestFit="1" customWidth="1"/>
    <col min="5896" max="5896" width="9" style="231"/>
    <col min="5897" max="5897" width="10.453125" style="231" bestFit="1" customWidth="1"/>
    <col min="5898" max="5898" width="4.26953125" style="231" customWidth="1"/>
    <col min="5899" max="5899" width="5.90625" style="231" customWidth="1"/>
    <col min="5900" max="5900" width="8.7265625" style="231" customWidth="1"/>
    <col min="5901" max="5901" width="8.453125" style="231" customWidth="1"/>
    <col min="5902" max="5902" width="8.6328125" style="231" customWidth="1"/>
    <col min="5903" max="5903" width="9.08984375" style="231" customWidth="1"/>
    <col min="5904" max="5904" width="7.453125" style="231" customWidth="1"/>
    <col min="5905" max="5905" width="6.6328125" style="231" customWidth="1"/>
    <col min="5906" max="5906" width="6" style="231" customWidth="1"/>
    <col min="5907" max="5907" width="25.26953125" style="231" customWidth="1"/>
    <col min="5908" max="5908" width="11" style="231" customWidth="1"/>
    <col min="5909" max="5910" width="8.26953125" style="231" customWidth="1"/>
    <col min="5911" max="5913" width="9" style="231"/>
    <col min="5914" max="5915" width="10.6328125" style="231" customWidth="1"/>
    <col min="5916" max="5922" width="9" style="231"/>
    <col min="5923" max="5923" width="10.453125" style="231" bestFit="1" customWidth="1"/>
    <col min="5924" max="6144" width="9" style="231"/>
    <col min="6145" max="6145" width="7.453125" style="231" customWidth="1"/>
    <col min="6146" max="6146" width="3.36328125" style="231" customWidth="1"/>
    <col min="6147" max="6147" width="20.36328125" style="231" customWidth="1"/>
    <col min="6148" max="6148" width="14.453125" style="231" customWidth="1"/>
    <col min="6149" max="6149" width="18.81640625" style="231" customWidth="1"/>
    <col min="6150" max="6150" width="9.6328125" style="231" customWidth="1"/>
    <col min="6151" max="6151" width="7.36328125" style="231" bestFit="1" customWidth="1"/>
    <col min="6152" max="6152" width="9" style="231"/>
    <col min="6153" max="6153" width="10.453125" style="231" bestFit="1" customWidth="1"/>
    <col min="6154" max="6154" width="4.26953125" style="231" customWidth="1"/>
    <col min="6155" max="6155" width="5.90625" style="231" customWidth="1"/>
    <col min="6156" max="6156" width="8.7265625" style="231" customWidth="1"/>
    <col min="6157" max="6157" width="8.453125" style="231" customWidth="1"/>
    <col min="6158" max="6158" width="8.6328125" style="231" customWidth="1"/>
    <col min="6159" max="6159" width="9.08984375" style="231" customWidth="1"/>
    <col min="6160" max="6160" width="7.453125" style="231" customWidth="1"/>
    <col min="6161" max="6161" width="6.6328125" style="231" customWidth="1"/>
    <col min="6162" max="6162" width="6" style="231" customWidth="1"/>
    <col min="6163" max="6163" width="25.26953125" style="231" customWidth="1"/>
    <col min="6164" max="6164" width="11" style="231" customWidth="1"/>
    <col min="6165" max="6166" width="8.26953125" style="231" customWidth="1"/>
    <col min="6167" max="6169" width="9" style="231"/>
    <col min="6170" max="6171" width="10.6328125" style="231" customWidth="1"/>
    <col min="6172" max="6178" width="9" style="231"/>
    <col min="6179" max="6179" width="10.453125" style="231" bestFit="1" customWidth="1"/>
    <col min="6180" max="6400" width="9" style="231"/>
    <col min="6401" max="6401" width="7.453125" style="231" customWidth="1"/>
    <col min="6402" max="6402" width="3.36328125" style="231" customWidth="1"/>
    <col min="6403" max="6403" width="20.36328125" style="231" customWidth="1"/>
    <col min="6404" max="6404" width="14.453125" style="231" customWidth="1"/>
    <col min="6405" max="6405" width="18.81640625" style="231" customWidth="1"/>
    <col min="6406" max="6406" width="9.6328125" style="231" customWidth="1"/>
    <col min="6407" max="6407" width="7.36328125" style="231" bestFit="1" customWidth="1"/>
    <col min="6408" max="6408" width="9" style="231"/>
    <col min="6409" max="6409" width="10.453125" style="231" bestFit="1" customWidth="1"/>
    <col min="6410" max="6410" width="4.26953125" style="231" customWidth="1"/>
    <col min="6411" max="6411" width="5.90625" style="231" customWidth="1"/>
    <col min="6412" max="6412" width="8.7265625" style="231" customWidth="1"/>
    <col min="6413" max="6413" width="8.453125" style="231" customWidth="1"/>
    <col min="6414" max="6414" width="8.6328125" style="231" customWidth="1"/>
    <col min="6415" max="6415" width="9.08984375" style="231" customWidth="1"/>
    <col min="6416" max="6416" width="7.453125" style="231" customWidth="1"/>
    <col min="6417" max="6417" width="6.6328125" style="231" customWidth="1"/>
    <col min="6418" max="6418" width="6" style="231" customWidth="1"/>
    <col min="6419" max="6419" width="25.26953125" style="231" customWidth="1"/>
    <col min="6420" max="6420" width="11" style="231" customWidth="1"/>
    <col min="6421" max="6422" width="8.26953125" style="231" customWidth="1"/>
    <col min="6423" max="6425" width="9" style="231"/>
    <col min="6426" max="6427" width="10.6328125" style="231" customWidth="1"/>
    <col min="6428" max="6434" width="9" style="231"/>
    <col min="6435" max="6435" width="10.453125" style="231" bestFit="1" customWidth="1"/>
    <col min="6436" max="6656" width="9" style="231"/>
    <col min="6657" max="6657" width="7.453125" style="231" customWidth="1"/>
    <col min="6658" max="6658" width="3.36328125" style="231" customWidth="1"/>
    <col min="6659" max="6659" width="20.36328125" style="231" customWidth="1"/>
    <col min="6660" max="6660" width="14.453125" style="231" customWidth="1"/>
    <col min="6661" max="6661" width="18.81640625" style="231" customWidth="1"/>
    <col min="6662" max="6662" width="9.6328125" style="231" customWidth="1"/>
    <col min="6663" max="6663" width="7.36328125" style="231" bestFit="1" customWidth="1"/>
    <col min="6664" max="6664" width="9" style="231"/>
    <col min="6665" max="6665" width="10.453125" style="231" bestFit="1" customWidth="1"/>
    <col min="6666" max="6666" width="4.26953125" style="231" customWidth="1"/>
    <col min="6667" max="6667" width="5.90625" style="231" customWidth="1"/>
    <col min="6668" max="6668" width="8.7265625" style="231" customWidth="1"/>
    <col min="6669" max="6669" width="8.453125" style="231" customWidth="1"/>
    <col min="6670" max="6670" width="8.6328125" style="231" customWidth="1"/>
    <col min="6671" max="6671" width="9.08984375" style="231" customWidth="1"/>
    <col min="6672" max="6672" width="7.453125" style="231" customWidth="1"/>
    <col min="6673" max="6673" width="6.6328125" style="231" customWidth="1"/>
    <col min="6674" max="6674" width="6" style="231" customWidth="1"/>
    <col min="6675" max="6675" width="25.26953125" style="231" customWidth="1"/>
    <col min="6676" max="6676" width="11" style="231" customWidth="1"/>
    <col min="6677" max="6678" width="8.26953125" style="231" customWidth="1"/>
    <col min="6679" max="6681" width="9" style="231"/>
    <col min="6682" max="6683" width="10.6328125" style="231" customWidth="1"/>
    <col min="6684" max="6690" width="9" style="231"/>
    <col min="6691" max="6691" width="10.453125" style="231" bestFit="1" customWidth="1"/>
    <col min="6692" max="6912" width="9" style="231"/>
    <col min="6913" max="6913" width="7.453125" style="231" customWidth="1"/>
    <col min="6914" max="6914" width="3.36328125" style="231" customWidth="1"/>
    <col min="6915" max="6915" width="20.36328125" style="231" customWidth="1"/>
    <col min="6916" max="6916" width="14.453125" style="231" customWidth="1"/>
    <col min="6917" max="6917" width="18.81640625" style="231" customWidth="1"/>
    <col min="6918" max="6918" width="9.6328125" style="231" customWidth="1"/>
    <col min="6919" max="6919" width="7.36328125" style="231" bestFit="1" customWidth="1"/>
    <col min="6920" max="6920" width="9" style="231"/>
    <col min="6921" max="6921" width="10.453125" style="231" bestFit="1" customWidth="1"/>
    <col min="6922" max="6922" width="4.26953125" style="231" customWidth="1"/>
    <col min="6923" max="6923" width="5.90625" style="231" customWidth="1"/>
    <col min="6924" max="6924" width="8.7265625" style="231" customWidth="1"/>
    <col min="6925" max="6925" width="8.453125" style="231" customWidth="1"/>
    <col min="6926" max="6926" width="8.6328125" style="231" customWidth="1"/>
    <col min="6927" max="6927" width="9.08984375" style="231" customWidth="1"/>
    <col min="6928" max="6928" width="7.453125" style="231" customWidth="1"/>
    <col min="6929" max="6929" width="6.6328125" style="231" customWidth="1"/>
    <col min="6930" max="6930" width="6" style="231" customWidth="1"/>
    <col min="6931" max="6931" width="25.26953125" style="231" customWidth="1"/>
    <col min="6932" max="6932" width="11" style="231" customWidth="1"/>
    <col min="6933" max="6934" width="8.26953125" style="231" customWidth="1"/>
    <col min="6935" max="6937" width="9" style="231"/>
    <col min="6938" max="6939" width="10.6328125" style="231" customWidth="1"/>
    <col min="6940" max="6946" width="9" style="231"/>
    <col min="6947" max="6947" width="10.453125" style="231" bestFit="1" customWidth="1"/>
    <col min="6948" max="7168" width="9" style="231"/>
    <col min="7169" max="7169" width="7.453125" style="231" customWidth="1"/>
    <col min="7170" max="7170" width="3.36328125" style="231" customWidth="1"/>
    <col min="7171" max="7171" width="20.36328125" style="231" customWidth="1"/>
    <col min="7172" max="7172" width="14.453125" style="231" customWidth="1"/>
    <col min="7173" max="7173" width="18.81640625" style="231" customWidth="1"/>
    <col min="7174" max="7174" width="9.6328125" style="231" customWidth="1"/>
    <col min="7175" max="7175" width="7.36328125" style="231" bestFit="1" customWidth="1"/>
    <col min="7176" max="7176" width="9" style="231"/>
    <col min="7177" max="7177" width="10.453125" style="231" bestFit="1" customWidth="1"/>
    <col min="7178" max="7178" width="4.26953125" style="231" customWidth="1"/>
    <col min="7179" max="7179" width="5.90625" style="231" customWidth="1"/>
    <col min="7180" max="7180" width="8.7265625" style="231" customWidth="1"/>
    <col min="7181" max="7181" width="8.453125" style="231" customWidth="1"/>
    <col min="7182" max="7182" width="8.6328125" style="231" customWidth="1"/>
    <col min="7183" max="7183" width="9.08984375" style="231" customWidth="1"/>
    <col min="7184" max="7184" width="7.453125" style="231" customWidth="1"/>
    <col min="7185" max="7185" width="6.6328125" style="231" customWidth="1"/>
    <col min="7186" max="7186" width="6" style="231" customWidth="1"/>
    <col min="7187" max="7187" width="25.26953125" style="231" customWidth="1"/>
    <col min="7188" max="7188" width="11" style="231" customWidth="1"/>
    <col min="7189" max="7190" width="8.26953125" style="231" customWidth="1"/>
    <col min="7191" max="7193" width="9" style="231"/>
    <col min="7194" max="7195" width="10.6328125" style="231" customWidth="1"/>
    <col min="7196" max="7202" width="9" style="231"/>
    <col min="7203" max="7203" width="10.453125" style="231" bestFit="1" customWidth="1"/>
    <col min="7204" max="7424" width="9" style="231"/>
    <col min="7425" max="7425" width="7.453125" style="231" customWidth="1"/>
    <col min="7426" max="7426" width="3.36328125" style="231" customWidth="1"/>
    <col min="7427" max="7427" width="20.36328125" style="231" customWidth="1"/>
    <col min="7428" max="7428" width="14.453125" style="231" customWidth="1"/>
    <col min="7429" max="7429" width="18.81640625" style="231" customWidth="1"/>
    <col min="7430" max="7430" width="9.6328125" style="231" customWidth="1"/>
    <col min="7431" max="7431" width="7.36328125" style="231" bestFit="1" customWidth="1"/>
    <col min="7432" max="7432" width="9" style="231"/>
    <col min="7433" max="7433" width="10.453125" style="231" bestFit="1" customWidth="1"/>
    <col min="7434" max="7434" width="4.26953125" style="231" customWidth="1"/>
    <col min="7435" max="7435" width="5.90625" style="231" customWidth="1"/>
    <col min="7436" max="7436" width="8.7265625" style="231" customWidth="1"/>
    <col min="7437" max="7437" width="8.453125" style="231" customWidth="1"/>
    <col min="7438" max="7438" width="8.6328125" style="231" customWidth="1"/>
    <col min="7439" max="7439" width="9.08984375" style="231" customWidth="1"/>
    <col min="7440" max="7440" width="7.453125" style="231" customWidth="1"/>
    <col min="7441" max="7441" width="6.6328125" style="231" customWidth="1"/>
    <col min="7442" max="7442" width="6" style="231" customWidth="1"/>
    <col min="7443" max="7443" width="25.26953125" style="231" customWidth="1"/>
    <col min="7444" max="7444" width="11" style="231" customWidth="1"/>
    <col min="7445" max="7446" width="8.26953125" style="231" customWidth="1"/>
    <col min="7447" max="7449" width="9" style="231"/>
    <col min="7450" max="7451" width="10.6328125" style="231" customWidth="1"/>
    <col min="7452" max="7458" width="9" style="231"/>
    <col min="7459" max="7459" width="10.453125" style="231" bestFit="1" customWidth="1"/>
    <col min="7460" max="7680" width="9" style="231"/>
    <col min="7681" max="7681" width="7.453125" style="231" customWidth="1"/>
    <col min="7682" max="7682" width="3.36328125" style="231" customWidth="1"/>
    <col min="7683" max="7683" width="20.36328125" style="231" customWidth="1"/>
    <col min="7684" max="7684" width="14.453125" style="231" customWidth="1"/>
    <col min="7685" max="7685" width="18.81640625" style="231" customWidth="1"/>
    <col min="7686" max="7686" width="9.6328125" style="231" customWidth="1"/>
    <col min="7687" max="7687" width="7.36328125" style="231" bestFit="1" customWidth="1"/>
    <col min="7688" max="7688" width="9" style="231"/>
    <col min="7689" max="7689" width="10.453125" style="231" bestFit="1" customWidth="1"/>
    <col min="7690" max="7690" width="4.26953125" style="231" customWidth="1"/>
    <col min="7691" max="7691" width="5.90625" style="231" customWidth="1"/>
    <col min="7692" max="7692" width="8.7265625" style="231" customWidth="1"/>
    <col min="7693" max="7693" width="8.453125" style="231" customWidth="1"/>
    <col min="7694" max="7694" width="8.6328125" style="231" customWidth="1"/>
    <col min="7695" max="7695" width="9.08984375" style="231" customWidth="1"/>
    <col min="7696" max="7696" width="7.453125" style="231" customWidth="1"/>
    <col min="7697" max="7697" width="6.6328125" style="231" customWidth="1"/>
    <col min="7698" max="7698" width="6" style="231" customWidth="1"/>
    <col min="7699" max="7699" width="25.26953125" style="231" customWidth="1"/>
    <col min="7700" max="7700" width="11" style="231" customWidth="1"/>
    <col min="7701" max="7702" width="8.26953125" style="231" customWidth="1"/>
    <col min="7703" max="7705" width="9" style="231"/>
    <col min="7706" max="7707" width="10.6328125" style="231" customWidth="1"/>
    <col min="7708" max="7714" width="9" style="231"/>
    <col min="7715" max="7715" width="10.453125" style="231" bestFit="1" customWidth="1"/>
    <col min="7716" max="7936" width="9" style="231"/>
    <col min="7937" max="7937" width="7.453125" style="231" customWidth="1"/>
    <col min="7938" max="7938" width="3.36328125" style="231" customWidth="1"/>
    <col min="7939" max="7939" width="20.36328125" style="231" customWidth="1"/>
    <col min="7940" max="7940" width="14.453125" style="231" customWidth="1"/>
    <col min="7941" max="7941" width="18.81640625" style="231" customWidth="1"/>
    <col min="7942" max="7942" width="9.6328125" style="231" customWidth="1"/>
    <col min="7943" max="7943" width="7.36328125" style="231" bestFit="1" customWidth="1"/>
    <col min="7944" max="7944" width="9" style="231"/>
    <col min="7945" max="7945" width="10.453125" style="231" bestFit="1" customWidth="1"/>
    <col min="7946" max="7946" width="4.26953125" style="231" customWidth="1"/>
    <col min="7947" max="7947" width="5.90625" style="231" customWidth="1"/>
    <col min="7948" max="7948" width="8.7265625" style="231" customWidth="1"/>
    <col min="7949" max="7949" width="8.453125" style="231" customWidth="1"/>
    <col min="7950" max="7950" width="8.6328125" style="231" customWidth="1"/>
    <col min="7951" max="7951" width="9.08984375" style="231" customWidth="1"/>
    <col min="7952" max="7952" width="7.453125" style="231" customWidth="1"/>
    <col min="7953" max="7953" width="6.6328125" style="231" customWidth="1"/>
    <col min="7954" max="7954" width="6" style="231" customWidth="1"/>
    <col min="7955" max="7955" width="25.26953125" style="231" customWidth="1"/>
    <col min="7956" max="7956" width="11" style="231" customWidth="1"/>
    <col min="7957" max="7958" width="8.26953125" style="231" customWidth="1"/>
    <col min="7959" max="7961" width="9" style="231"/>
    <col min="7962" max="7963" width="10.6328125" style="231" customWidth="1"/>
    <col min="7964" max="7970" width="9" style="231"/>
    <col min="7971" max="7971" width="10.453125" style="231" bestFit="1" customWidth="1"/>
    <col min="7972" max="8192" width="9" style="231"/>
    <col min="8193" max="8193" width="7.453125" style="231" customWidth="1"/>
    <col min="8194" max="8194" width="3.36328125" style="231" customWidth="1"/>
    <col min="8195" max="8195" width="20.36328125" style="231" customWidth="1"/>
    <col min="8196" max="8196" width="14.453125" style="231" customWidth="1"/>
    <col min="8197" max="8197" width="18.81640625" style="231" customWidth="1"/>
    <col min="8198" max="8198" width="9.6328125" style="231" customWidth="1"/>
    <col min="8199" max="8199" width="7.36328125" style="231" bestFit="1" customWidth="1"/>
    <col min="8200" max="8200" width="9" style="231"/>
    <col min="8201" max="8201" width="10.453125" style="231" bestFit="1" customWidth="1"/>
    <col min="8202" max="8202" width="4.26953125" style="231" customWidth="1"/>
    <col min="8203" max="8203" width="5.90625" style="231" customWidth="1"/>
    <col min="8204" max="8204" width="8.7265625" style="231" customWidth="1"/>
    <col min="8205" max="8205" width="8.453125" style="231" customWidth="1"/>
    <col min="8206" max="8206" width="8.6328125" style="231" customWidth="1"/>
    <col min="8207" max="8207" width="9.08984375" style="231" customWidth="1"/>
    <col min="8208" max="8208" width="7.453125" style="231" customWidth="1"/>
    <col min="8209" max="8209" width="6.6328125" style="231" customWidth="1"/>
    <col min="8210" max="8210" width="6" style="231" customWidth="1"/>
    <col min="8211" max="8211" width="25.26953125" style="231" customWidth="1"/>
    <col min="8212" max="8212" width="11" style="231" customWidth="1"/>
    <col min="8213" max="8214" width="8.26953125" style="231" customWidth="1"/>
    <col min="8215" max="8217" width="9" style="231"/>
    <col min="8218" max="8219" width="10.6328125" style="231" customWidth="1"/>
    <col min="8220" max="8226" width="9" style="231"/>
    <col min="8227" max="8227" width="10.453125" style="231" bestFit="1" customWidth="1"/>
    <col min="8228" max="8448" width="9" style="231"/>
    <col min="8449" max="8449" width="7.453125" style="231" customWidth="1"/>
    <col min="8450" max="8450" width="3.36328125" style="231" customWidth="1"/>
    <col min="8451" max="8451" width="20.36328125" style="231" customWidth="1"/>
    <col min="8452" max="8452" width="14.453125" style="231" customWidth="1"/>
    <col min="8453" max="8453" width="18.81640625" style="231" customWidth="1"/>
    <col min="8454" max="8454" width="9.6328125" style="231" customWidth="1"/>
    <col min="8455" max="8455" width="7.36328125" style="231" bestFit="1" customWidth="1"/>
    <col min="8456" max="8456" width="9" style="231"/>
    <col min="8457" max="8457" width="10.453125" style="231" bestFit="1" customWidth="1"/>
    <col min="8458" max="8458" width="4.26953125" style="231" customWidth="1"/>
    <col min="8459" max="8459" width="5.90625" style="231" customWidth="1"/>
    <col min="8460" max="8460" width="8.7265625" style="231" customWidth="1"/>
    <col min="8461" max="8461" width="8.453125" style="231" customWidth="1"/>
    <col min="8462" max="8462" width="8.6328125" style="231" customWidth="1"/>
    <col min="8463" max="8463" width="9.08984375" style="231" customWidth="1"/>
    <col min="8464" max="8464" width="7.453125" style="231" customWidth="1"/>
    <col min="8465" max="8465" width="6.6328125" style="231" customWidth="1"/>
    <col min="8466" max="8466" width="6" style="231" customWidth="1"/>
    <col min="8467" max="8467" width="25.26953125" style="231" customWidth="1"/>
    <col min="8468" max="8468" width="11" style="231" customWidth="1"/>
    <col min="8469" max="8470" width="8.26953125" style="231" customWidth="1"/>
    <col min="8471" max="8473" width="9" style="231"/>
    <col min="8474" max="8475" width="10.6328125" style="231" customWidth="1"/>
    <col min="8476" max="8482" width="9" style="231"/>
    <col min="8483" max="8483" width="10.453125" style="231" bestFit="1" customWidth="1"/>
    <col min="8484" max="8704" width="9" style="231"/>
    <col min="8705" max="8705" width="7.453125" style="231" customWidth="1"/>
    <col min="8706" max="8706" width="3.36328125" style="231" customWidth="1"/>
    <col min="8707" max="8707" width="20.36328125" style="231" customWidth="1"/>
    <col min="8708" max="8708" width="14.453125" style="231" customWidth="1"/>
    <col min="8709" max="8709" width="18.81640625" style="231" customWidth="1"/>
    <col min="8710" max="8710" width="9.6328125" style="231" customWidth="1"/>
    <col min="8711" max="8711" width="7.36328125" style="231" bestFit="1" customWidth="1"/>
    <col min="8712" max="8712" width="9" style="231"/>
    <col min="8713" max="8713" width="10.453125" style="231" bestFit="1" customWidth="1"/>
    <col min="8714" max="8714" width="4.26953125" style="231" customWidth="1"/>
    <col min="8715" max="8715" width="5.90625" style="231" customWidth="1"/>
    <col min="8716" max="8716" width="8.7265625" style="231" customWidth="1"/>
    <col min="8717" max="8717" width="8.453125" style="231" customWidth="1"/>
    <col min="8718" max="8718" width="8.6328125" style="231" customWidth="1"/>
    <col min="8719" max="8719" width="9.08984375" style="231" customWidth="1"/>
    <col min="8720" max="8720" width="7.453125" style="231" customWidth="1"/>
    <col min="8721" max="8721" width="6.6328125" style="231" customWidth="1"/>
    <col min="8722" max="8722" width="6" style="231" customWidth="1"/>
    <col min="8723" max="8723" width="25.26953125" style="231" customWidth="1"/>
    <col min="8724" max="8724" width="11" style="231" customWidth="1"/>
    <col min="8725" max="8726" width="8.26953125" style="231" customWidth="1"/>
    <col min="8727" max="8729" width="9" style="231"/>
    <col min="8730" max="8731" width="10.6328125" style="231" customWidth="1"/>
    <col min="8732" max="8738" width="9" style="231"/>
    <col min="8739" max="8739" width="10.453125" style="231" bestFit="1" customWidth="1"/>
    <col min="8740" max="8960" width="9" style="231"/>
    <col min="8961" max="8961" width="7.453125" style="231" customWidth="1"/>
    <col min="8962" max="8962" width="3.36328125" style="231" customWidth="1"/>
    <col min="8963" max="8963" width="20.36328125" style="231" customWidth="1"/>
    <col min="8964" max="8964" width="14.453125" style="231" customWidth="1"/>
    <col min="8965" max="8965" width="18.81640625" style="231" customWidth="1"/>
    <col min="8966" max="8966" width="9.6328125" style="231" customWidth="1"/>
    <col min="8967" max="8967" width="7.36328125" style="231" bestFit="1" customWidth="1"/>
    <col min="8968" max="8968" width="9" style="231"/>
    <col min="8969" max="8969" width="10.453125" style="231" bestFit="1" customWidth="1"/>
    <col min="8970" max="8970" width="4.26953125" style="231" customWidth="1"/>
    <col min="8971" max="8971" width="5.90625" style="231" customWidth="1"/>
    <col min="8972" max="8972" width="8.7265625" style="231" customWidth="1"/>
    <col min="8973" max="8973" width="8.453125" style="231" customWidth="1"/>
    <col min="8974" max="8974" width="8.6328125" style="231" customWidth="1"/>
    <col min="8975" max="8975" width="9.08984375" style="231" customWidth="1"/>
    <col min="8976" max="8976" width="7.453125" style="231" customWidth="1"/>
    <col min="8977" max="8977" width="6.6328125" style="231" customWidth="1"/>
    <col min="8978" max="8978" width="6" style="231" customWidth="1"/>
    <col min="8979" max="8979" width="25.26953125" style="231" customWidth="1"/>
    <col min="8980" max="8980" width="11" style="231" customWidth="1"/>
    <col min="8981" max="8982" width="8.26953125" style="231" customWidth="1"/>
    <col min="8983" max="8985" width="9" style="231"/>
    <col min="8986" max="8987" width="10.6328125" style="231" customWidth="1"/>
    <col min="8988" max="8994" width="9" style="231"/>
    <col min="8995" max="8995" width="10.453125" style="231" bestFit="1" customWidth="1"/>
    <col min="8996" max="9216" width="9" style="231"/>
    <col min="9217" max="9217" width="7.453125" style="231" customWidth="1"/>
    <col min="9218" max="9218" width="3.36328125" style="231" customWidth="1"/>
    <col min="9219" max="9219" width="20.36328125" style="231" customWidth="1"/>
    <col min="9220" max="9220" width="14.453125" style="231" customWidth="1"/>
    <col min="9221" max="9221" width="18.81640625" style="231" customWidth="1"/>
    <col min="9222" max="9222" width="9.6328125" style="231" customWidth="1"/>
    <col min="9223" max="9223" width="7.36328125" style="231" bestFit="1" customWidth="1"/>
    <col min="9224" max="9224" width="9" style="231"/>
    <col min="9225" max="9225" width="10.453125" style="231" bestFit="1" customWidth="1"/>
    <col min="9226" max="9226" width="4.26953125" style="231" customWidth="1"/>
    <col min="9227" max="9227" width="5.90625" style="231" customWidth="1"/>
    <col min="9228" max="9228" width="8.7265625" style="231" customWidth="1"/>
    <col min="9229" max="9229" width="8.453125" style="231" customWidth="1"/>
    <col min="9230" max="9230" width="8.6328125" style="231" customWidth="1"/>
    <col min="9231" max="9231" width="9.08984375" style="231" customWidth="1"/>
    <col min="9232" max="9232" width="7.453125" style="231" customWidth="1"/>
    <col min="9233" max="9233" width="6.6328125" style="231" customWidth="1"/>
    <col min="9234" max="9234" width="6" style="231" customWidth="1"/>
    <col min="9235" max="9235" width="25.26953125" style="231" customWidth="1"/>
    <col min="9236" max="9236" width="11" style="231" customWidth="1"/>
    <col min="9237" max="9238" width="8.26953125" style="231" customWidth="1"/>
    <col min="9239" max="9241" width="9" style="231"/>
    <col min="9242" max="9243" width="10.6328125" style="231" customWidth="1"/>
    <col min="9244" max="9250" width="9" style="231"/>
    <col min="9251" max="9251" width="10.453125" style="231" bestFit="1" customWidth="1"/>
    <col min="9252" max="9472" width="9" style="231"/>
    <col min="9473" max="9473" width="7.453125" style="231" customWidth="1"/>
    <col min="9474" max="9474" width="3.36328125" style="231" customWidth="1"/>
    <col min="9475" max="9475" width="20.36328125" style="231" customWidth="1"/>
    <col min="9476" max="9476" width="14.453125" style="231" customWidth="1"/>
    <col min="9477" max="9477" width="18.81640625" style="231" customWidth="1"/>
    <col min="9478" max="9478" width="9.6328125" style="231" customWidth="1"/>
    <col min="9479" max="9479" width="7.36328125" style="231" bestFit="1" customWidth="1"/>
    <col min="9480" max="9480" width="9" style="231"/>
    <col min="9481" max="9481" width="10.453125" style="231" bestFit="1" customWidth="1"/>
    <col min="9482" max="9482" width="4.26953125" style="231" customWidth="1"/>
    <col min="9483" max="9483" width="5.90625" style="231" customWidth="1"/>
    <col min="9484" max="9484" width="8.7265625" style="231" customWidth="1"/>
    <col min="9485" max="9485" width="8.453125" style="231" customWidth="1"/>
    <col min="9486" max="9486" width="8.6328125" style="231" customWidth="1"/>
    <col min="9487" max="9487" width="9.08984375" style="231" customWidth="1"/>
    <col min="9488" max="9488" width="7.453125" style="231" customWidth="1"/>
    <col min="9489" max="9489" width="6.6328125" style="231" customWidth="1"/>
    <col min="9490" max="9490" width="6" style="231" customWidth="1"/>
    <col min="9491" max="9491" width="25.26953125" style="231" customWidth="1"/>
    <col min="9492" max="9492" width="11" style="231" customWidth="1"/>
    <col min="9493" max="9494" width="8.26953125" style="231" customWidth="1"/>
    <col min="9495" max="9497" width="9" style="231"/>
    <col min="9498" max="9499" width="10.6328125" style="231" customWidth="1"/>
    <col min="9500" max="9506" width="9" style="231"/>
    <col min="9507" max="9507" width="10.453125" style="231" bestFit="1" customWidth="1"/>
    <col min="9508" max="9728" width="9" style="231"/>
    <col min="9729" max="9729" width="7.453125" style="231" customWidth="1"/>
    <col min="9730" max="9730" width="3.36328125" style="231" customWidth="1"/>
    <col min="9731" max="9731" width="20.36328125" style="231" customWidth="1"/>
    <col min="9732" max="9732" width="14.453125" style="231" customWidth="1"/>
    <col min="9733" max="9733" width="18.81640625" style="231" customWidth="1"/>
    <col min="9734" max="9734" width="9.6328125" style="231" customWidth="1"/>
    <col min="9735" max="9735" width="7.36328125" style="231" bestFit="1" customWidth="1"/>
    <col min="9736" max="9736" width="9" style="231"/>
    <col min="9737" max="9737" width="10.453125" style="231" bestFit="1" customWidth="1"/>
    <col min="9738" max="9738" width="4.26953125" style="231" customWidth="1"/>
    <col min="9739" max="9739" width="5.90625" style="231" customWidth="1"/>
    <col min="9740" max="9740" width="8.7265625" style="231" customWidth="1"/>
    <col min="9741" max="9741" width="8.453125" style="231" customWidth="1"/>
    <col min="9742" max="9742" width="8.6328125" style="231" customWidth="1"/>
    <col min="9743" max="9743" width="9.08984375" style="231" customWidth="1"/>
    <col min="9744" max="9744" width="7.453125" style="231" customWidth="1"/>
    <col min="9745" max="9745" width="6.6328125" style="231" customWidth="1"/>
    <col min="9746" max="9746" width="6" style="231" customWidth="1"/>
    <col min="9747" max="9747" width="25.26953125" style="231" customWidth="1"/>
    <col min="9748" max="9748" width="11" style="231" customWidth="1"/>
    <col min="9749" max="9750" width="8.26953125" style="231" customWidth="1"/>
    <col min="9751" max="9753" width="9" style="231"/>
    <col min="9754" max="9755" width="10.6328125" style="231" customWidth="1"/>
    <col min="9756" max="9762" width="9" style="231"/>
    <col min="9763" max="9763" width="10.453125" style="231" bestFit="1" customWidth="1"/>
    <col min="9764" max="9984" width="9" style="231"/>
    <col min="9985" max="9985" width="7.453125" style="231" customWidth="1"/>
    <col min="9986" max="9986" width="3.36328125" style="231" customWidth="1"/>
    <col min="9987" max="9987" width="20.36328125" style="231" customWidth="1"/>
    <col min="9988" max="9988" width="14.453125" style="231" customWidth="1"/>
    <col min="9989" max="9989" width="18.81640625" style="231" customWidth="1"/>
    <col min="9990" max="9990" width="9.6328125" style="231" customWidth="1"/>
    <col min="9991" max="9991" width="7.36328125" style="231" bestFit="1" customWidth="1"/>
    <col min="9992" max="9992" width="9" style="231"/>
    <col min="9993" max="9993" width="10.453125" style="231" bestFit="1" customWidth="1"/>
    <col min="9994" max="9994" width="4.26953125" style="231" customWidth="1"/>
    <col min="9995" max="9995" width="5.90625" style="231" customWidth="1"/>
    <col min="9996" max="9996" width="8.7265625" style="231" customWidth="1"/>
    <col min="9997" max="9997" width="8.453125" style="231" customWidth="1"/>
    <col min="9998" max="9998" width="8.6328125" style="231" customWidth="1"/>
    <col min="9999" max="9999" width="9.08984375" style="231" customWidth="1"/>
    <col min="10000" max="10000" width="7.453125" style="231" customWidth="1"/>
    <col min="10001" max="10001" width="6.6328125" style="231" customWidth="1"/>
    <col min="10002" max="10002" width="6" style="231" customWidth="1"/>
    <col min="10003" max="10003" width="25.26953125" style="231" customWidth="1"/>
    <col min="10004" max="10004" width="11" style="231" customWidth="1"/>
    <col min="10005" max="10006" width="8.26953125" style="231" customWidth="1"/>
    <col min="10007" max="10009" width="9" style="231"/>
    <col min="10010" max="10011" width="10.6328125" style="231" customWidth="1"/>
    <col min="10012" max="10018" width="9" style="231"/>
    <col min="10019" max="10019" width="10.453125" style="231" bestFit="1" customWidth="1"/>
    <col min="10020" max="10240" width="9" style="231"/>
    <col min="10241" max="10241" width="7.453125" style="231" customWidth="1"/>
    <col min="10242" max="10242" width="3.36328125" style="231" customWidth="1"/>
    <col min="10243" max="10243" width="20.36328125" style="231" customWidth="1"/>
    <col min="10244" max="10244" width="14.453125" style="231" customWidth="1"/>
    <col min="10245" max="10245" width="18.81640625" style="231" customWidth="1"/>
    <col min="10246" max="10246" width="9.6328125" style="231" customWidth="1"/>
    <col min="10247" max="10247" width="7.36328125" style="231" bestFit="1" customWidth="1"/>
    <col min="10248" max="10248" width="9" style="231"/>
    <col min="10249" max="10249" width="10.453125" style="231" bestFit="1" customWidth="1"/>
    <col min="10250" max="10250" width="4.26953125" style="231" customWidth="1"/>
    <col min="10251" max="10251" width="5.90625" style="231" customWidth="1"/>
    <col min="10252" max="10252" width="8.7265625" style="231" customWidth="1"/>
    <col min="10253" max="10253" width="8.453125" style="231" customWidth="1"/>
    <col min="10254" max="10254" width="8.6328125" style="231" customWidth="1"/>
    <col min="10255" max="10255" width="9.08984375" style="231" customWidth="1"/>
    <col min="10256" max="10256" width="7.453125" style="231" customWidth="1"/>
    <col min="10257" max="10257" width="6.6328125" style="231" customWidth="1"/>
    <col min="10258" max="10258" width="6" style="231" customWidth="1"/>
    <col min="10259" max="10259" width="25.26953125" style="231" customWidth="1"/>
    <col min="10260" max="10260" width="11" style="231" customWidth="1"/>
    <col min="10261" max="10262" width="8.26953125" style="231" customWidth="1"/>
    <col min="10263" max="10265" width="9" style="231"/>
    <col min="10266" max="10267" width="10.6328125" style="231" customWidth="1"/>
    <col min="10268" max="10274" width="9" style="231"/>
    <col min="10275" max="10275" width="10.453125" style="231" bestFit="1" customWidth="1"/>
    <col min="10276" max="10496" width="9" style="231"/>
    <col min="10497" max="10497" width="7.453125" style="231" customWidth="1"/>
    <col min="10498" max="10498" width="3.36328125" style="231" customWidth="1"/>
    <col min="10499" max="10499" width="20.36328125" style="231" customWidth="1"/>
    <col min="10500" max="10500" width="14.453125" style="231" customWidth="1"/>
    <col min="10501" max="10501" width="18.81640625" style="231" customWidth="1"/>
    <col min="10502" max="10502" width="9.6328125" style="231" customWidth="1"/>
    <col min="10503" max="10503" width="7.36328125" style="231" bestFit="1" customWidth="1"/>
    <col min="10504" max="10504" width="9" style="231"/>
    <col min="10505" max="10505" width="10.453125" style="231" bestFit="1" customWidth="1"/>
    <col min="10506" max="10506" width="4.26953125" style="231" customWidth="1"/>
    <col min="10507" max="10507" width="5.90625" style="231" customWidth="1"/>
    <col min="10508" max="10508" width="8.7265625" style="231" customWidth="1"/>
    <col min="10509" max="10509" width="8.453125" style="231" customWidth="1"/>
    <col min="10510" max="10510" width="8.6328125" style="231" customWidth="1"/>
    <col min="10511" max="10511" width="9.08984375" style="231" customWidth="1"/>
    <col min="10512" max="10512" width="7.453125" style="231" customWidth="1"/>
    <col min="10513" max="10513" width="6.6328125" style="231" customWidth="1"/>
    <col min="10514" max="10514" width="6" style="231" customWidth="1"/>
    <col min="10515" max="10515" width="25.26953125" style="231" customWidth="1"/>
    <col min="10516" max="10516" width="11" style="231" customWidth="1"/>
    <col min="10517" max="10518" width="8.26953125" style="231" customWidth="1"/>
    <col min="10519" max="10521" width="9" style="231"/>
    <col min="10522" max="10523" width="10.6328125" style="231" customWidth="1"/>
    <col min="10524" max="10530" width="9" style="231"/>
    <col min="10531" max="10531" width="10.453125" style="231" bestFit="1" customWidth="1"/>
    <col min="10532" max="10752" width="9" style="231"/>
    <col min="10753" max="10753" width="7.453125" style="231" customWidth="1"/>
    <col min="10754" max="10754" width="3.36328125" style="231" customWidth="1"/>
    <col min="10755" max="10755" width="20.36328125" style="231" customWidth="1"/>
    <col min="10756" max="10756" width="14.453125" style="231" customWidth="1"/>
    <col min="10757" max="10757" width="18.81640625" style="231" customWidth="1"/>
    <col min="10758" max="10758" width="9.6328125" style="231" customWidth="1"/>
    <col min="10759" max="10759" width="7.36328125" style="231" bestFit="1" customWidth="1"/>
    <col min="10760" max="10760" width="9" style="231"/>
    <col min="10761" max="10761" width="10.453125" style="231" bestFit="1" customWidth="1"/>
    <col min="10762" max="10762" width="4.26953125" style="231" customWidth="1"/>
    <col min="10763" max="10763" width="5.90625" style="231" customWidth="1"/>
    <col min="10764" max="10764" width="8.7265625" style="231" customWidth="1"/>
    <col min="10765" max="10765" width="8.453125" style="231" customWidth="1"/>
    <col min="10766" max="10766" width="8.6328125" style="231" customWidth="1"/>
    <col min="10767" max="10767" width="9.08984375" style="231" customWidth="1"/>
    <col min="10768" max="10768" width="7.453125" style="231" customWidth="1"/>
    <col min="10769" max="10769" width="6.6328125" style="231" customWidth="1"/>
    <col min="10770" max="10770" width="6" style="231" customWidth="1"/>
    <col min="10771" max="10771" width="25.26953125" style="231" customWidth="1"/>
    <col min="10772" max="10772" width="11" style="231" customWidth="1"/>
    <col min="10773" max="10774" width="8.26953125" style="231" customWidth="1"/>
    <col min="10775" max="10777" width="9" style="231"/>
    <col min="10778" max="10779" width="10.6328125" style="231" customWidth="1"/>
    <col min="10780" max="10786" width="9" style="231"/>
    <col min="10787" max="10787" width="10.453125" style="231" bestFit="1" customWidth="1"/>
    <col min="10788" max="11008" width="9" style="231"/>
    <col min="11009" max="11009" width="7.453125" style="231" customWidth="1"/>
    <col min="11010" max="11010" width="3.36328125" style="231" customWidth="1"/>
    <col min="11011" max="11011" width="20.36328125" style="231" customWidth="1"/>
    <col min="11012" max="11012" width="14.453125" style="231" customWidth="1"/>
    <col min="11013" max="11013" width="18.81640625" style="231" customWidth="1"/>
    <col min="11014" max="11014" width="9.6328125" style="231" customWidth="1"/>
    <col min="11015" max="11015" width="7.36328125" style="231" bestFit="1" customWidth="1"/>
    <col min="11016" max="11016" width="9" style="231"/>
    <col min="11017" max="11017" width="10.453125" style="231" bestFit="1" customWidth="1"/>
    <col min="11018" max="11018" width="4.26953125" style="231" customWidth="1"/>
    <col min="11019" max="11019" width="5.90625" style="231" customWidth="1"/>
    <col min="11020" max="11020" width="8.7265625" style="231" customWidth="1"/>
    <col min="11021" max="11021" width="8.453125" style="231" customWidth="1"/>
    <col min="11022" max="11022" width="8.6328125" style="231" customWidth="1"/>
    <col min="11023" max="11023" width="9.08984375" style="231" customWidth="1"/>
    <col min="11024" max="11024" width="7.453125" style="231" customWidth="1"/>
    <col min="11025" max="11025" width="6.6328125" style="231" customWidth="1"/>
    <col min="11026" max="11026" width="6" style="231" customWidth="1"/>
    <col min="11027" max="11027" width="25.26953125" style="231" customWidth="1"/>
    <col min="11028" max="11028" width="11" style="231" customWidth="1"/>
    <col min="11029" max="11030" width="8.26953125" style="231" customWidth="1"/>
    <col min="11031" max="11033" width="9" style="231"/>
    <col min="11034" max="11035" width="10.6328125" style="231" customWidth="1"/>
    <col min="11036" max="11042" width="9" style="231"/>
    <col min="11043" max="11043" width="10.453125" style="231" bestFit="1" customWidth="1"/>
    <col min="11044" max="11264" width="9" style="231"/>
    <col min="11265" max="11265" width="7.453125" style="231" customWidth="1"/>
    <col min="11266" max="11266" width="3.36328125" style="231" customWidth="1"/>
    <col min="11267" max="11267" width="20.36328125" style="231" customWidth="1"/>
    <col min="11268" max="11268" width="14.453125" style="231" customWidth="1"/>
    <col min="11269" max="11269" width="18.81640625" style="231" customWidth="1"/>
    <col min="11270" max="11270" width="9.6328125" style="231" customWidth="1"/>
    <col min="11271" max="11271" width="7.36328125" style="231" bestFit="1" customWidth="1"/>
    <col min="11272" max="11272" width="9" style="231"/>
    <col min="11273" max="11273" width="10.453125" style="231" bestFit="1" customWidth="1"/>
    <col min="11274" max="11274" width="4.26953125" style="231" customWidth="1"/>
    <col min="11275" max="11275" width="5.90625" style="231" customWidth="1"/>
    <col min="11276" max="11276" width="8.7265625" style="231" customWidth="1"/>
    <col min="11277" max="11277" width="8.453125" style="231" customWidth="1"/>
    <col min="11278" max="11278" width="8.6328125" style="231" customWidth="1"/>
    <col min="11279" max="11279" width="9.08984375" style="231" customWidth="1"/>
    <col min="11280" max="11280" width="7.453125" style="231" customWidth="1"/>
    <col min="11281" max="11281" width="6.6328125" style="231" customWidth="1"/>
    <col min="11282" max="11282" width="6" style="231" customWidth="1"/>
    <col min="11283" max="11283" width="25.26953125" style="231" customWidth="1"/>
    <col min="11284" max="11284" width="11" style="231" customWidth="1"/>
    <col min="11285" max="11286" width="8.26953125" style="231" customWidth="1"/>
    <col min="11287" max="11289" width="9" style="231"/>
    <col min="11290" max="11291" width="10.6328125" style="231" customWidth="1"/>
    <col min="11292" max="11298" width="9" style="231"/>
    <col min="11299" max="11299" width="10.453125" style="231" bestFit="1" customWidth="1"/>
    <col min="11300" max="11520" width="9" style="231"/>
    <col min="11521" max="11521" width="7.453125" style="231" customWidth="1"/>
    <col min="11522" max="11522" width="3.36328125" style="231" customWidth="1"/>
    <col min="11523" max="11523" width="20.36328125" style="231" customWidth="1"/>
    <col min="11524" max="11524" width="14.453125" style="231" customWidth="1"/>
    <col min="11525" max="11525" width="18.81640625" style="231" customWidth="1"/>
    <col min="11526" max="11526" width="9.6328125" style="231" customWidth="1"/>
    <col min="11527" max="11527" width="7.36328125" style="231" bestFit="1" customWidth="1"/>
    <col min="11528" max="11528" width="9" style="231"/>
    <col min="11529" max="11529" width="10.453125" style="231" bestFit="1" customWidth="1"/>
    <col min="11530" max="11530" width="4.26953125" style="231" customWidth="1"/>
    <col min="11531" max="11531" width="5.90625" style="231" customWidth="1"/>
    <col min="11532" max="11532" width="8.7265625" style="231" customWidth="1"/>
    <col min="11533" max="11533" width="8.453125" style="231" customWidth="1"/>
    <col min="11534" max="11534" width="8.6328125" style="231" customWidth="1"/>
    <col min="11535" max="11535" width="9.08984375" style="231" customWidth="1"/>
    <col min="11536" max="11536" width="7.453125" style="231" customWidth="1"/>
    <col min="11537" max="11537" width="6.6328125" style="231" customWidth="1"/>
    <col min="11538" max="11538" width="6" style="231" customWidth="1"/>
    <col min="11539" max="11539" width="25.26953125" style="231" customWidth="1"/>
    <col min="11540" max="11540" width="11" style="231" customWidth="1"/>
    <col min="11541" max="11542" width="8.26953125" style="231" customWidth="1"/>
    <col min="11543" max="11545" width="9" style="231"/>
    <col min="11546" max="11547" width="10.6328125" style="231" customWidth="1"/>
    <col min="11548" max="11554" width="9" style="231"/>
    <col min="11555" max="11555" width="10.453125" style="231" bestFit="1" customWidth="1"/>
    <col min="11556" max="11776" width="9" style="231"/>
    <col min="11777" max="11777" width="7.453125" style="231" customWidth="1"/>
    <col min="11778" max="11778" width="3.36328125" style="231" customWidth="1"/>
    <col min="11779" max="11779" width="20.36328125" style="231" customWidth="1"/>
    <col min="11780" max="11780" width="14.453125" style="231" customWidth="1"/>
    <col min="11781" max="11781" width="18.81640625" style="231" customWidth="1"/>
    <col min="11782" max="11782" width="9.6328125" style="231" customWidth="1"/>
    <col min="11783" max="11783" width="7.36328125" style="231" bestFit="1" customWidth="1"/>
    <col min="11784" max="11784" width="9" style="231"/>
    <col min="11785" max="11785" width="10.453125" style="231" bestFit="1" customWidth="1"/>
    <col min="11786" max="11786" width="4.26953125" style="231" customWidth="1"/>
    <col min="11787" max="11787" width="5.90625" style="231" customWidth="1"/>
    <col min="11788" max="11788" width="8.7265625" style="231" customWidth="1"/>
    <col min="11789" max="11789" width="8.453125" style="231" customWidth="1"/>
    <col min="11790" max="11790" width="8.6328125" style="231" customWidth="1"/>
    <col min="11791" max="11791" width="9.08984375" style="231" customWidth="1"/>
    <col min="11792" max="11792" width="7.453125" style="231" customWidth="1"/>
    <col min="11793" max="11793" width="6.6328125" style="231" customWidth="1"/>
    <col min="11794" max="11794" width="6" style="231" customWidth="1"/>
    <col min="11795" max="11795" width="25.26953125" style="231" customWidth="1"/>
    <col min="11796" max="11796" width="11" style="231" customWidth="1"/>
    <col min="11797" max="11798" width="8.26953125" style="231" customWidth="1"/>
    <col min="11799" max="11801" width="9" style="231"/>
    <col min="11802" max="11803" width="10.6328125" style="231" customWidth="1"/>
    <col min="11804" max="11810" width="9" style="231"/>
    <col min="11811" max="11811" width="10.453125" style="231" bestFit="1" customWidth="1"/>
    <col min="11812" max="12032" width="9" style="231"/>
    <col min="12033" max="12033" width="7.453125" style="231" customWidth="1"/>
    <col min="12034" max="12034" width="3.36328125" style="231" customWidth="1"/>
    <col min="12035" max="12035" width="20.36328125" style="231" customWidth="1"/>
    <col min="12036" max="12036" width="14.453125" style="231" customWidth="1"/>
    <col min="12037" max="12037" width="18.81640625" style="231" customWidth="1"/>
    <col min="12038" max="12038" width="9.6328125" style="231" customWidth="1"/>
    <col min="12039" max="12039" width="7.36328125" style="231" bestFit="1" customWidth="1"/>
    <col min="12040" max="12040" width="9" style="231"/>
    <col min="12041" max="12041" width="10.453125" style="231" bestFit="1" customWidth="1"/>
    <col min="12042" max="12042" width="4.26953125" style="231" customWidth="1"/>
    <col min="12043" max="12043" width="5.90625" style="231" customWidth="1"/>
    <col min="12044" max="12044" width="8.7265625" style="231" customWidth="1"/>
    <col min="12045" max="12045" width="8.453125" style="231" customWidth="1"/>
    <col min="12046" max="12046" width="8.6328125" style="231" customWidth="1"/>
    <col min="12047" max="12047" width="9.08984375" style="231" customWidth="1"/>
    <col min="12048" max="12048" width="7.453125" style="231" customWidth="1"/>
    <col min="12049" max="12049" width="6.6328125" style="231" customWidth="1"/>
    <col min="12050" max="12050" width="6" style="231" customWidth="1"/>
    <col min="12051" max="12051" width="25.26953125" style="231" customWidth="1"/>
    <col min="12052" max="12052" width="11" style="231" customWidth="1"/>
    <col min="12053" max="12054" width="8.26953125" style="231" customWidth="1"/>
    <col min="12055" max="12057" width="9" style="231"/>
    <col min="12058" max="12059" width="10.6328125" style="231" customWidth="1"/>
    <col min="12060" max="12066" width="9" style="231"/>
    <col min="12067" max="12067" width="10.453125" style="231" bestFit="1" customWidth="1"/>
    <col min="12068" max="12288" width="9" style="231"/>
    <col min="12289" max="12289" width="7.453125" style="231" customWidth="1"/>
    <col min="12290" max="12290" width="3.36328125" style="231" customWidth="1"/>
    <col min="12291" max="12291" width="20.36328125" style="231" customWidth="1"/>
    <col min="12292" max="12292" width="14.453125" style="231" customWidth="1"/>
    <col min="12293" max="12293" width="18.81640625" style="231" customWidth="1"/>
    <col min="12294" max="12294" width="9.6328125" style="231" customWidth="1"/>
    <col min="12295" max="12295" width="7.36328125" style="231" bestFit="1" customWidth="1"/>
    <col min="12296" max="12296" width="9" style="231"/>
    <col min="12297" max="12297" width="10.453125" style="231" bestFit="1" customWidth="1"/>
    <col min="12298" max="12298" width="4.26953125" style="231" customWidth="1"/>
    <col min="12299" max="12299" width="5.90625" style="231" customWidth="1"/>
    <col min="12300" max="12300" width="8.7265625" style="231" customWidth="1"/>
    <col min="12301" max="12301" width="8.453125" style="231" customWidth="1"/>
    <col min="12302" max="12302" width="8.6328125" style="231" customWidth="1"/>
    <col min="12303" max="12303" width="9.08984375" style="231" customWidth="1"/>
    <col min="12304" max="12304" width="7.453125" style="231" customWidth="1"/>
    <col min="12305" max="12305" width="6.6328125" style="231" customWidth="1"/>
    <col min="12306" max="12306" width="6" style="231" customWidth="1"/>
    <col min="12307" max="12307" width="25.26953125" style="231" customWidth="1"/>
    <col min="12308" max="12308" width="11" style="231" customWidth="1"/>
    <col min="12309" max="12310" width="8.26953125" style="231" customWidth="1"/>
    <col min="12311" max="12313" width="9" style="231"/>
    <col min="12314" max="12315" width="10.6328125" style="231" customWidth="1"/>
    <col min="12316" max="12322" width="9" style="231"/>
    <col min="12323" max="12323" width="10.453125" style="231" bestFit="1" customWidth="1"/>
    <col min="12324" max="12544" width="9" style="231"/>
    <col min="12545" max="12545" width="7.453125" style="231" customWidth="1"/>
    <col min="12546" max="12546" width="3.36328125" style="231" customWidth="1"/>
    <col min="12547" max="12547" width="20.36328125" style="231" customWidth="1"/>
    <col min="12548" max="12548" width="14.453125" style="231" customWidth="1"/>
    <col min="12549" max="12549" width="18.81640625" style="231" customWidth="1"/>
    <col min="12550" max="12550" width="9.6328125" style="231" customWidth="1"/>
    <col min="12551" max="12551" width="7.36328125" style="231" bestFit="1" customWidth="1"/>
    <col min="12552" max="12552" width="9" style="231"/>
    <col min="12553" max="12553" width="10.453125" style="231" bestFit="1" customWidth="1"/>
    <col min="12554" max="12554" width="4.26953125" style="231" customWidth="1"/>
    <col min="12555" max="12555" width="5.90625" style="231" customWidth="1"/>
    <col min="12556" max="12556" width="8.7265625" style="231" customWidth="1"/>
    <col min="12557" max="12557" width="8.453125" style="231" customWidth="1"/>
    <col min="12558" max="12558" width="8.6328125" style="231" customWidth="1"/>
    <col min="12559" max="12559" width="9.08984375" style="231" customWidth="1"/>
    <col min="12560" max="12560" width="7.453125" style="231" customWidth="1"/>
    <col min="12561" max="12561" width="6.6328125" style="231" customWidth="1"/>
    <col min="12562" max="12562" width="6" style="231" customWidth="1"/>
    <col min="12563" max="12563" width="25.26953125" style="231" customWidth="1"/>
    <col min="12564" max="12564" width="11" style="231" customWidth="1"/>
    <col min="12565" max="12566" width="8.26953125" style="231" customWidth="1"/>
    <col min="12567" max="12569" width="9" style="231"/>
    <col min="12570" max="12571" width="10.6328125" style="231" customWidth="1"/>
    <col min="12572" max="12578" width="9" style="231"/>
    <col min="12579" max="12579" width="10.453125" style="231" bestFit="1" customWidth="1"/>
    <col min="12580" max="12800" width="9" style="231"/>
    <col min="12801" max="12801" width="7.453125" style="231" customWidth="1"/>
    <col min="12802" max="12802" width="3.36328125" style="231" customWidth="1"/>
    <col min="12803" max="12803" width="20.36328125" style="231" customWidth="1"/>
    <col min="12804" max="12804" width="14.453125" style="231" customWidth="1"/>
    <col min="12805" max="12805" width="18.81640625" style="231" customWidth="1"/>
    <col min="12806" max="12806" width="9.6328125" style="231" customWidth="1"/>
    <col min="12807" max="12807" width="7.36328125" style="231" bestFit="1" customWidth="1"/>
    <col min="12808" max="12808" width="9" style="231"/>
    <col min="12809" max="12809" width="10.453125" style="231" bestFit="1" customWidth="1"/>
    <col min="12810" max="12810" width="4.26953125" style="231" customWidth="1"/>
    <col min="12811" max="12811" width="5.90625" style="231" customWidth="1"/>
    <col min="12812" max="12812" width="8.7265625" style="231" customWidth="1"/>
    <col min="12813" max="12813" width="8.453125" style="231" customWidth="1"/>
    <col min="12814" max="12814" width="8.6328125" style="231" customWidth="1"/>
    <col min="12815" max="12815" width="9.08984375" style="231" customWidth="1"/>
    <col min="12816" max="12816" width="7.453125" style="231" customWidth="1"/>
    <col min="12817" max="12817" width="6.6328125" style="231" customWidth="1"/>
    <col min="12818" max="12818" width="6" style="231" customWidth="1"/>
    <col min="12819" max="12819" width="25.26953125" style="231" customWidth="1"/>
    <col min="12820" max="12820" width="11" style="231" customWidth="1"/>
    <col min="12821" max="12822" width="8.26953125" style="231" customWidth="1"/>
    <col min="12823" max="12825" width="9" style="231"/>
    <col min="12826" max="12827" width="10.6328125" style="231" customWidth="1"/>
    <col min="12828" max="12834" width="9" style="231"/>
    <col min="12835" max="12835" width="10.453125" style="231" bestFit="1" customWidth="1"/>
    <col min="12836" max="13056" width="9" style="231"/>
    <col min="13057" max="13057" width="7.453125" style="231" customWidth="1"/>
    <col min="13058" max="13058" width="3.36328125" style="231" customWidth="1"/>
    <col min="13059" max="13059" width="20.36328125" style="231" customWidth="1"/>
    <col min="13060" max="13060" width="14.453125" style="231" customWidth="1"/>
    <col min="13061" max="13061" width="18.81640625" style="231" customWidth="1"/>
    <col min="13062" max="13062" width="9.6328125" style="231" customWidth="1"/>
    <col min="13063" max="13063" width="7.36328125" style="231" bestFit="1" customWidth="1"/>
    <col min="13064" max="13064" width="9" style="231"/>
    <col min="13065" max="13065" width="10.453125" style="231" bestFit="1" customWidth="1"/>
    <col min="13066" max="13066" width="4.26953125" style="231" customWidth="1"/>
    <col min="13067" max="13067" width="5.90625" style="231" customWidth="1"/>
    <col min="13068" max="13068" width="8.7265625" style="231" customWidth="1"/>
    <col min="13069" max="13069" width="8.453125" style="231" customWidth="1"/>
    <col min="13070" max="13070" width="8.6328125" style="231" customWidth="1"/>
    <col min="13071" max="13071" width="9.08984375" style="231" customWidth="1"/>
    <col min="13072" max="13072" width="7.453125" style="231" customWidth="1"/>
    <col min="13073" max="13073" width="6.6328125" style="231" customWidth="1"/>
    <col min="13074" max="13074" width="6" style="231" customWidth="1"/>
    <col min="13075" max="13075" width="25.26953125" style="231" customWidth="1"/>
    <col min="13076" max="13076" width="11" style="231" customWidth="1"/>
    <col min="13077" max="13078" width="8.26953125" style="231" customWidth="1"/>
    <col min="13079" max="13081" width="9" style="231"/>
    <col min="13082" max="13083" width="10.6328125" style="231" customWidth="1"/>
    <col min="13084" max="13090" width="9" style="231"/>
    <col min="13091" max="13091" width="10.453125" style="231" bestFit="1" customWidth="1"/>
    <col min="13092" max="13312" width="9" style="231"/>
    <col min="13313" max="13313" width="7.453125" style="231" customWidth="1"/>
    <col min="13314" max="13314" width="3.36328125" style="231" customWidth="1"/>
    <col min="13315" max="13315" width="20.36328125" style="231" customWidth="1"/>
    <col min="13316" max="13316" width="14.453125" style="231" customWidth="1"/>
    <col min="13317" max="13317" width="18.81640625" style="231" customWidth="1"/>
    <col min="13318" max="13318" width="9.6328125" style="231" customWidth="1"/>
    <col min="13319" max="13319" width="7.36328125" style="231" bestFit="1" customWidth="1"/>
    <col min="13320" max="13320" width="9" style="231"/>
    <col min="13321" max="13321" width="10.453125" style="231" bestFit="1" customWidth="1"/>
    <col min="13322" max="13322" width="4.26953125" style="231" customWidth="1"/>
    <col min="13323" max="13323" width="5.90625" style="231" customWidth="1"/>
    <col min="13324" max="13324" width="8.7265625" style="231" customWidth="1"/>
    <col min="13325" max="13325" width="8.453125" style="231" customWidth="1"/>
    <col min="13326" max="13326" width="8.6328125" style="231" customWidth="1"/>
    <col min="13327" max="13327" width="9.08984375" style="231" customWidth="1"/>
    <col min="13328" max="13328" width="7.453125" style="231" customWidth="1"/>
    <col min="13329" max="13329" width="6.6328125" style="231" customWidth="1"/>
    <col min="13330" max="13330" width="6" style="231" customWidth="1"/>
    <col min="13331" max="13331" width="25.26953125" style="231" customWidth="1"/>
    <col min="13332" max="13332" width="11" style="231" customWidth="1"/>
    <col min="13333" max="13334" width="8.26953125" style="231" customWidth="1"/>
    <col min="13335" max="13337" width="9" style="231"/>
    <col min="13338" max="13339" width="10.6328125" style="231" customWidth="1"/>
    <col min="13340" max="13346" width="9" style="231"/>
    <col min="13347" max="13347" width="10.453125" style="231" bestFit="1" customWidth="1"/>
    <col min="13348" max="13568" width="9" style="231"/>
    <col min="13569" max="13569" width="7.453125" style="231" customWidth="1"/>
    <col min="13570" max="13570" width="3.36328125" style="231" customWidth="1"/>
    <col min="13571" max="13571" width="20.36328125" style="231" customWidth="1"/>
    <col min="13572" max="13572" width="14.453125" style="231" customWidth="1"/>
    <col min="13573" max="13573" width="18.81640625" style="231" customWidth="1"/>
    <col min="13574" max="13574" width="9.6328125" style="231" customWidth="1"/>
    <col min="13575" max="13575" width="7.36328125" style="231" bestFit="1" customWidth="1"/>
    <col min="13576" max="13576" width="9" style="231"/>
    <col min="13577" max="13577" width="10.453125" style="231" bestFit="1" customWidth="1"/>
    <col min="13578" max="13578" width="4.26953125" style="231" customWidth="1"/>
    <col min="13579" max="13579" width="5.90625" style="231" customWidth="1"/>
    <col min="13580" max="13580" width="8.7265625" style="231" customWidth="1"/>
    <col min="13581" max="13581" width="8.453125" style="231" customWidth="1"/>
    <col min="13582" max="13582" width="8.6328125" style="231" customWidth="1"/>
    <col min="13583" max="13583" width="9.08984375" style="231" customWidth="1"/>
    <col min="13584" max="13584" width="7.453125" style="231" customWidth="1"/>
    <col min="13585" max="13585" width="6.6328125" style="231" customWidth="1"/>
    <col min="13586" max="13586" width="6" style="231" customWidth="1"/>
    <col min="13587" max="13587" width="25.26953125" style="231" customWidth="1"/>
    <col min="13588" max="13588" width="11" style="231" customWidth="1"/>
    <col min="13589" max="13590" width="8.26953125" style="231" customWidth="1"/>
    <col min="13591" max="13593" width="9" style="231"/>
    <col min="13594" max="13595" width="10.6328125" style="231" customWidth="1"/>
    <col min="13596" max="13602" width="9" style="231"/>
    <col min="13603" max="13603" width="10.453125" style="231" bestFit="1" customWidth="1"/>
    <col min="13604" max="13824" width="9" style="231"/>
    <col min="13825" max="13825" width="7.453125" style="231" customWidth="1"/>
    <col min="13826" max="13826" width="3.36328125" style="231" customWidth="1"/>
    <col min="13827" max="13827" width="20.36328125" style="231" customWidth="1"/>
    <col min="13828" max="13828" width="14.453125" style="231" customWidth="1"/>
    <col min="13829" max="13829" width="18.81640625" style="231" customWidth="1"/>
    <col min="13830" max="13830" width="9.6328125" style="231" customWidth="1"/>
    <col min="13831" max="13831" width="7.36328125" style="231" bestFit="1" customWidth="1"/>
    <col min="13832" max="13832" width="9" style="231"/>
    <col min="13833" max="13833" width="10.453125" style="231" bestFit="1" customWidth="1"/>
    <col min="13834" max="13834" width="4.26953125" style="231" customWidth="1"/>
    <col min="13835" max="13835" width="5.90625" style="231" customWidth="1"/>
    <col min="13836" max="13836" width="8.7265625" style="231" customWidth="1"/>
    <col min="13837" max="13837" width="8.453125" style="231" customWidth="1"/>
    <col min="13838" max="13838" width="8.6328125" style="231" customWidth="1"/>
    <col min="13839" max="13839" width="9.08984375" style="231" customWidth="1"/>
    <col min="13840" max="13840" width="7.453125" style="231" customWidth="1"/>
    <col min="13841" max="13841" width="6.6328125" style="231" customWidth="1"/>
    <col min="13842" max="13842" width="6" style="231" customWidth="1"/>
    <col min="13843" max="13843" width="25.26953125" style="231" customWidth="1"/>
    <col min="13844" max="13844" width="11" style="231" customWidth="1"/>
    <col min="13845" max="13846" width="8.26953125" style="231" customWidth="1"/>
    <col min="13847" max="13849" width="9" style="231"/>
    <col min="13850" max="13851" width="10.6328125" style="231" customWidth="1"/>
    <col min="13852" max="13858" width="9" style="231"/>
    <col min="13859" max="13859" width="10.453125" style="231" bestFit="1" customWidth="1"/>
    <col min="13860" max="14080" width="9" style="231"/>
    <col min="14081" max="14081" width="7.453125" style="231" customWidth="1"/>
    <col min="14082" max="14082" width="3.36328125" style="231" customWidth="1"/>
    <col min="14083" max="14083" width="20.36328125" style="231" customWidth="1"/>
    <col min="14084" max="14084" width="14.453125" style="231" customWidth="1"/>
    <col min="14085" max="14085" width="18.81640625" style="231" customWidth="1"/>
    <col min="14086" max="14086" width="9.6328125" style="231" customWidth="1"/>
    <col min="14087" max="14087" width="7.36328125" style="231" bestFit="1" customWidth="1"/>
    <col min="14088" max="14088" width="9" style="231"/>
    <col min="14089" max="14089" width="10.453125" style="231" bestFit="1" customWidth="1"/>
    <col min="14090" max="14090" width="4.26953125" style="231" customWidth="1"/>
    <col min="14091" max="14091" width="5.90625" style="231" customWidth="1"/>
    <col min="14092" max="14092" width="8.7265625" style="231" customWidth="1"/>
    <col min="14093" max="14093" width="8.453125" style="231" customWidth="1"/>
    <col min="14094" max="14094" width="8.6328125" style="231" customWidth="1"/>
    <col min="14095" max="14095" width="9.08984375" style="231" customWidth="1"/>
    <col min="14096" max="14096" width="7.453125" style="231" customWidth="1"/>
    <col min="14097" max="14097" width="6.6328125" style="231" customWidth="1"/>
    <col min="14098" max="14098" width="6" style="231" customWidth="1"/>
    <col min="14099" max="14099" width="25.26953125" style="231" customWidth="1"/>
    <col min="14100" max="14100" width="11" style="231" customWidth="1"/>
    <col min="14101" max="14102" width="8.26953125" style="231" customWidth="1"/>
    <col min="14103" max="14105" width="9" style="231"/>
    <col min="14106" max="14107" width="10.6328125" style="231" customWidth="1"/>
    <col min="14108" max="14114" width="9" style="231"/>
    <col min="14115" max="14115" width="10.453125" style="231" bestFit="1" customWidth="1"/>
    <col min="14116" max="14336" width="9" style="231"/>
    <col min="14337" max="14337" width="7.453125" style="231" customWidth="1"/>
    <col min="14338" max="14338" width="3.36328125" style="231" customWidth="1"/>
    <col min="14339" max="14339" width="20.36328125" style="231" customWidth="1"/>
    <col min="14340" max="14340" width="14.453125" style="231" customWidth="1"/>
    <col min="14341" max="14341" width="18.81640625" style="231" customWidth="1"/>
    <col min="14342" max="14342" width="9.6328125" style="231" customWidth="1"/>
    <col min="14343" max="14343" width="7.36328125" style="231" bestFit="1" customWidth="1"/>
    <col min="14344" max="14344" width="9" style="231"/>
    <col min="14345" max="14345" width="10.453125" style="231" bestFit="1" customWidth="1"/>
    <col min="14346" max="14346" width="4.26953125" style="231" customWidth="1"/>
    <col min="14347" max="14347" width="5.90625" style="231" customWidth="1"/>
    <col min="14348" max="14348" width="8.7265625" style="231" customWidth="1"/>
    <col min="14349" max="14349" width="8.453125" style="231" customWidth="1"/>
    <col min="14350" max="14350" width="8.6328125" style="231" customWidth="1"/>
    <col min="14351" max="14351" width="9.08984375" style="231" customWidth="1"/>
    <col min="14352" max="14352" width="7.453125" style="231" customWidth="1"/>
    <col min="14353" max="14353" width="6.6328125" style="231" customWidth="1"/>
    <col min="14354" max="14354" width="6" style="231" customWidth="1"/>
    <col min="14355" max="14355" width="25.26953125" style="231" customWidth="1"/>
    <col min="14356" max="14356" width="11" style="231" customWidth="1"/>
    <col min="14357" max="14358" width="8.26953125" style="231" customWidth="1"/>
    <col min="14359" max="14361" width="9" style="231"/>
    <col min="14362" max="14363" width="10.6328125" style="231" customWidth="1"/>
    <col min="14364" max="14370" width="9" style="231"/>
    <col min="14371" max="14371" width="10.453125" style="231" bestFit="1" customWidth="1"/>
    <col min="14372" max="14592" width="9" style="231"/>
    <col min="14593" max="14593" width="7.453125" style="231" customWidth="1"/>
    <col min="14594" max="14594" width="3.36328125" style="231" customWidth="1"/>
    <col min="14595" max="14595" width="20.36328125" style="231" customWidth="1"/>
    <col min="14596" max="14596" width="14.453125" style="231" customWidth="1"/>
    <col min="14597" max="14597" width="18.81640625" style="231" customWidth="1"/>
    <col min="14598" max="14598" width="9.6328125" style="231" customWidth="1"/>
    <col min="14599" max="14599" width="7.36328125" style="231" bestFit="1" customWidth="1"/>
    <col min="14600" max="14600" width="9" style="231"/>
    <col min="14601" max="14601" width="10.453125" style="231" bestFit="1" customWidth="1"/>
    <col min="14602" max="14602" width="4.26953125" style="231" customWidth="1"/>
    <col min="14603" max="14603" width="5.90625" style="231" customWidth="1"/>
    <col min="14604" max="14604" width="8.7265625" style="231" customWidth="1"/>
    <col min="14605" max="14605" width="8.453125" style="231" customWidth="1"/>
    <col min="14606" max="14606" width="8.6328125" style="231" customWidth="1"/>
    <col min="14607" max="14607" width="9.08984375" style="231" customWidth="1"/>
    <col min="14608" max="14608" width="7.453125" style="231" customWidth="1"/>
    <col min="14609" max="14609" width="6.6328125" style="231" customWidth="1"/>
    <col min="14610" max="14610" width="6" style="231" customWidth="1"/>
    <col min="14611" max="14611" width="25.26953125" style="231" customWidth="1"/>
    <col min="14612" max="14612" width="11" style="231" customWidth="1"/>
    <col min="14613" max="14614" width="8.26953125" style="231" customWidth="1"/>
    <col min="14615" max="14617" width="9" style="231"/>
    <col min="14618" max="14619" width="10.6328125" style="231" customWidth="1"/>
    <col min="14620" max="14626" width="9" style="231"/>
    <col min="14627" max="14627" width="10.453125" style="231" bestFit="1" customWidth="1"/>
    <col min="14628" max="14848" width="9" style="231"/>
    <col min="14849" max="14849" width="7.453125" style="231" customWidth="1"/>
    <col min="14850" max="14850" width="3.36328125" style="231" customWidth="1"/>
    <col min="14851" max="14851" width="20.36328125" style="231" customWidth="1"/>
    <col min="14852" max="14852" width="14.453125" style="231" customWidth="1"/>
    <col min="14853" max="14853" width="18.81640625" style="231" customWidth="1"/>
    <col min="14854" max="14854" width="9.6328125" style="231" customWidth="1"/>
    <col min="14855" max="14855" width="7.36328125" style="231" bestFit="1" customWidth="1"/>
    <col min="14856" max="14856" width="9" style="231"/>
    <col min="14857" max="14857" width="10.453125" style="231" bestFit="1" customWidth="1"/>
    <col min="14858" max="14858" width="4.26953125" style="231" customWidth="1"/>
    <col min="14859" max="14859" width="5.90625" style="231" customWidth="1"/>
    <col min="14860" max="14860" width="8.7265625" style="231" customWidth="1"/>
    <col min="14861" max="14861" width="8.453125" style="231" customWidth="1"/>
    <col min="14862" max="14862" width="8.6328125" style="231" customWidth="1"/>
    <col min="14863" max="14863" width="9.08984375" style="231" customWidth="1"/>
    <col min="14864" max="14864" width="7.453125" style="231" customWidth="1"/>
    <col min="14865" max="14865" width="6.6328125" style="231" customWidth="1"/>
    <col min="14866" max="14866" width="6" style="231" customWidth="1"/>
    <col min="14867" max="14867" width="25.26953125" style="231" customWidth="1"/>
    <col min="14868" max="14868" width="11" style="231" customWidth="1"/>
    <col min="14869" max="14870" width="8.26953125" style="231" customWidth="1"/>
    <col min="14871" max="14873" width="9" style="231"/>
    <col min="14874" max="14875" width="10.6328125" style="231" customWidth="1"/>
    <col min="14876" max="14882" width="9" style="231"/>
    <col min="14883" max="14883" width="10.453125" style="231" bestFit="1" customWidth="1"/>
    <col min="14884" max="15104" width="9" style="231"/>
    <col min="15105" max="15105" width="7.453125" style="231" customWidth="1"/>
    <col min="15106" max="15106" width="3.36328125" style="231" customWidth="1"/>
    <col min="15107" max="15107" width="20.36328125" style="231" customWidth="1"/>
    <col min="15108" max="15108" width="14.453125" style="231" customWidth="1"/>
    <col min="15109" max="15109" width="18.81640625" style="231" customWidth="1"/>
    <col min="15110" max="15110" width="9.6328125" style="231" customWidth="1"/>
    <col min="15111" max="15111" width="7.36328125" style="231" bestFit="1" customWidth="1"/>
    <col min="15112" max="15112" width="9" style="231"/>
    <col min="15113" max="15113" width="10.453125" style="231" bestFit="1" customWidth="1"/>
    <col min="15114" max="15114" width="4.26953125" style="231" customWidth="1"/>
    <col min="15115" max="15115" width="5.90625" style="231" customWidth="1"/>
    <col min="15116" max="15116" width="8.7265625" style="231" customWidth="1"/>
    <col min="15117" max="15117" width="8.453125" style="231" customWidth="1"/>
    <col min="15118" max="15118" width="8.6328125" style="231" customWidth="1"/>
    <col min="15119" max="15119" width="9.08984375" style="231" customWidth="1"/>
    <col min="15120" max="15120" width="7.453125" style="231" customWidth="1"/>
    <col min="15121" max="15121" width="6.6328125" style="231" customWidth="1"/>
    <col min="15122" max="15122" width="6" style="231" customWidth="1"/>
    <col min="15123" max="15123" width="25.26953125" style="231" customWidth="1"/>
    <col min="15124" max="15124" width="11" style="231" customWidth="1"/>
    <col min="15125" max="15126" width="8.26953125" style="231" customWidth="1"/>
    <col min="15127" max="15129" width="9" style="231"/>
    <col min="15130" max="15131" width="10.6328125" style="231" customWidth="1"/>
    <col min="15132" max="15138" width="9" style="231"/>
    <col min="15139" max="15139" width="10.453125" style="231" bestFit="1" customWidth="1"/>
    <col min="15140" max="15360" width="9" style="231"/>
    <col min="15361" max="15361" width="7.453125" style="231" customWidth="1"/>
    <col min="15362" max="15362" width="3.36328125" style="231" customWidth="1"/>
    <col min="15363" max="15363" width="20.36328125" style="231" customWidth="1"/>
    <col min="15364" max="15364" width="14.453125" style="231" customWidth="1"/>
    <col min="15365" max="15365" width="18.81640625" style="231" customWidth="1"/>
    <col min="15366" max="15366" width="9.6328125" style="231" customWidth="1"/>
    <col min="15367" max="15367" width="7.36328125" style="231" bestFit="1" customWidth="1"/>
    <col min="15368" max="15368" width="9" style="231"/>
    <col min="15369" max="15369" width="10.453125" style="231" bestFit="1" customWidth="1"/>
    <col min="15370" max="15370" width="4.26953125" style="231" customWidth="1"/>
    <col min="15371" max="15371" width="5.90625" style="231" customWidth="1"/>
    <col min="15372" max="15372" width="8.7265625" style="231" customWidth="1"/>
    <col min="15373" max="15373" width="8.453125" style="231" customWidth="1"/>
    <col min="15374" max="15374" width="8.6328125" style="231" customWidth="1"/>
    <col min="15375" max="15375" width="9.08984375" style="231" customWidth="1"/>
    <col min="15376" max="15376" width="7.453125" style="231" customWidth="1"/>
    <col min="15377" max="15377" width="6.6328125" style="231" customWidth="1"/>
    <col min="15378" max="15378" width="6" style="231" customWidth="1"/>
    <col min="15379" max="15379" width="25.26953125" style="231" customWidth="1"/>
    <col min="15380" max="15380" width="11" style="231" customWidth="1"/>
    <col min="15381" max="15382" width="8.26953125" style="231" customWidth="1"/>
    <col min="15383" max="15385" width="9" style="231"/>
    <col min="15386" max="15387" width="10.6328125" style="231" customWidth="1"/>
    <col min="15388" max="15394" width="9" style="231"/>
    <col min="15395" max="15395" width="10.453125" style="231" bestFit="1" customWidth="1"/>
    <col min="15396" max="15616" width="9" style="231"/>
    <col min="15617" max="15617" width="7.453125" style="231" customWidth="1"/>
    <col min="15618" max="15618" width="3.36328125" style="231" customWidth="1"/>
    <col min="15619" max="15619" width="20.36328125" style="231" customWidth="1"/>
    <col min="15620" max="15620" width="14.453125" style="231" customWidth="1"/>
    <col min="15621" max="15621" width="18.81640625" style="231" customWidth="1"/>
    <col min="15622" max="15622" width="9.6328125" style="231" customWidth="1"/>
    <col min="15623" max="15623" width="7.36328125" style="231" bestFit="1" customWidth="1"/>
    <col min="15624" max="15624" width="9" style="231"/>
    <col min="15625" max="15625" width="10.453125" style="231" bestFit="1" customWidth="1"/>
    <col min="15626" max="15626" width="4.26953125" style="231" customWidth="1"/>
    <col min="15627" max="15627" width="5.90625" style="231" customWidth="1"/>
    <col min="15628" max="15628" width="8.7265625" style="231" customWidth="1"/>
    <col min="15629" max="15629" width="8.453125" style="231" customWidth="1"/>
    <col min="15630" max="15630" width="8.6328125" style="231" customWidth="1"/>
    <col min="15631" max="15631" width="9.08984375" style="231" customWidth="1"/>
    <col min="15632" max="15632" width="7.453125" style="231" customWidth="1"/>
    <col min="15633" max="15633" width="6.6328125" style="231" customWidth="1"/>
    <col min="15634" max="15634" width="6" style="231" customWidth="1"/>
    <col min="15635" max="15635" width="25.26953125" style="231" customWidth="1"/>
    <col min="15636" max="15636" width="11" style="231" customWidth="1"/>
    <col min="15637" max="15638" width="8.26953125" style="231" customWidth="1"/>
    <col min="15639" max="15641" width="9" style="231"/>
    <col min="15642" max="15643" width="10.6328125" style="231" customWidth="1"/>
    <col min="15644" max="15650" width="9" style="231"/>
    <col min="15651" max="15651" width="10.453125" style="231" bestFit="1" customWidth="1"/>
    <col min="15652" max="15872" width="9" style="231"/>
    <col min="15873" max="15873" width="7.453125" style="231" customWidth="1"/>
    <col min="15874" max="15874" width="3.36328125" style="231" customWidth="1"/>
    <col min="15875" max="15875" width="20.36328125" style="231" customWidth="1"/>
    <col min="15876" max="15876" width="14.453125" style="231" customWidth="1"/>
    <col min="15877" max="15877" width="18.81640625" style="231" customWidth="1"/>
    <col min="15878" max="15878" width="9.6328125" style="231" customWidth="1"/>
    <col min="15879" max="15879" width="7.36328125" style="231" bestFit="1" customWidth="1"/>
    <col min="15880" max="15880" width="9" style="231"/>
    <col min="15881" max="15881" width="10.453125" style="231" bestFit="1" customWidth="1"/>
    <col min="15882" max="15882" width="4.26953125" style="231" customWidth="1"/>
    <col min="15883" max="15883" width="5.90625" style="231" customWidth="1"/>
    <col min="15884" max="15884" width="8.7265625" style="231" customWidth="1"/>
    <col min="15885" max="15885" width="8.453125" style="231" customWidth="1"/>
    <col min="15886" max="15886" width="8.6328125" style="231" customWidth="1"/>
    <col min="15887" max="15887" width="9.08984375" style="231" customWidth="1"/>
    <col min="15888" max="15888" width="7.453125" style="231" customWidth="1"/>
    <col min="15889" max="15889" width="6.6328125" style="231" customWidth="1"/>
    <col min="15890" max="15890" width="6" style="231" customWidth="1"/>
    <col min="15891" max="15891" width="25.26953125" style="231" customWidth="1"/>
    <col min="15892" max="15892" width="11" style="231" customWidth="1"/>
    <col min="15893" max="15894" width="8.26953125" style="231" customWidth="1"/>
    <col min="15895" max="15897" width="9" style="231"/>
    <col min="15898" max="15899" width="10.6328125" style="231" customWidth="1"/>
    <col min="15900" max="15906" width="9" style="231"/>
    <col min="15907" max="15907" width="10.453125" style="231" bestFit="1" customWidth="1"/>
    <col min="15908" max="16128" width="9" style="231"/>
    <col min="16129" max="16129" width="7.453125" style="231" customWidth="1"/>
    <col min="16130" max="16130" width="3.36328125" style="231" customWidth="1"/>
    <col min="16131" max="16131" width="20.36328125" style="231" customWidth="1"/>
    <col min="16132" max="16132" width="14.453125" style="231" customWidth="1"/>
    <col min="16133" max="16133" width="18.81640625" style="231" customWidth="1"/>
    <col min="16134" max="16134" width="9.6328125" style="231" customWidth="1"/>
    <col min="16135" max="16135" width="7.36328125" style="231" bestFit="1" customWidth="1"/>
    <col min="16136" max="16136" width="9" style="231"/>
    <col min="16137" max="16137" width="10.453125" style="231" bestFit="1" customWidth="1"/>
    <col min="16138" max="16138" width="4.26953125" style="231" customWidth="1"/>
    <col min="16139" max="16139" width="5.90625" style="231" customWidth="1"/>
    <col min="16140" max="16140" width="8.7265625" style="231" customWidth="1"/>
    <col min="16141" max="16141" width="8.453125" style="231" customWidth="1"/>
    <col min="16142" max="16142" width="8.6328125" style="231" customWidth="1"/>
    <col min="16143" max="16143" width="9.08984375" style="231" customWidth="1"/>
    <col min="16144" max="16144" width="7.453125" style="231" customWidth="1"/>
    <col min="16145" max="16145" width="6.6328125" style="231" customWidth="1"/>
    <col min="16146" max="16146" width="6" style="231" customWidth="1"/>
    <col min="16147" max="16147" width="25.26953125" style="231" customWidth="1"/>
    <col min="16148" max="16148" width="11" style="231" customWidth="1"/>
    <col min="16149" max="16150" width="8.26953125" style="231" customWidth="1"/>
    <col min="16151" max="16153" width="9" style="231"/>
    <col min="16154" max="16155" width="10.6328125" style="231" customWidth="1"/>
    <col min="16156" max="16162" width="9" style="231"/>
    <col min="16163" max="16163" width="10.453125" style="231" bestFit="1" customWidth="1"/>
    <col min="16164" max="16384" width="9" style="231"/>
  </cols>
  <sheetData>
    <row r="1" spans="1:36" ht="21.75" customHeight="1">
      <c r="A1" s="317"/>
      <c r="B1" s="316"/>
      <c r="R1" s="315"/>
    </row>
    <row r="2" spans="1:36" ht="15.5">
      <c r="A2" s="231"/>
      <c r="F2" s="314"/>
      <c r="J2" s="425" t="s">
        <v>168</v>
      </c>
      <c r="K2" s="425"/>
      <c r="L2" s="425"/>
      <c r="M2" s="425"/>
      <c r="N2" s="425"/>
      <c r="O2" s="425"/>
      <c r="P2" s="425"/>
      <c r="Q2" s="311"/>
      <c r="R2" s="426" t="s">
        <v>392</v>
      </c>
      <c r="S2" s="426"/>
      <c r="T2" s="426"/>
      <c r="U2" s="426"/>
      <c r="V2" s="426"/>
    </row>
    <row r="3" spans="1:36" ht="23.25" customHeight="1">
      <c r="A3" s="313" t="s">
        <v>391</v>
      </c>
      <c r="B3" s="312"/>
      <c r="J3" s="311"/>
      <c r="R3" s="310"/>
      <c r="S3" s="427" t="s">
        <v>165</v>
      </c>
      <c r="T3" s="427"/>
      <c r="U3" s="427"/>
      <c r="V3" s="427"/>
      <c r="W3" s="427"/>
      <c r="X3" s="427"/>
      <c r="Z3" s="9" t="s">
        <v>4</v>
      </c>
      <c r="AA3" s="10"/>
      <c r="AB3" s="309" t="s">
        <v>164</v>
      </c>
      <c r="AC3" s="308"/>
      <c r="AD3" s="308"/>
      <c r="AE3" s="9" t="s">
        <v>163</v>
      </c>
      <c r="AF3" s="308"/>
      <c r="AG3" s="10"/>
    </row>
    <row r="4" spans="1:36" ht="14.25" customHeight="1" thickBot="1">
      <c r="A4" s="385" t="s">
        <v>162</v>
      </c>
      <c r="B4" s="428" t="s">
        <v>161</v>
      </c>
      <c r="C4" s="429"/>
      <c r="D4" s="434"/>
      <c r="E4" s="307"/>
      <c r="F4" s="428" t="s">
        <v>160</v>
      </c>
      <c r="G4" s="436"/>
      <c r="H4" s="388" t="s">
        <v>390</v>
      </c>
      <c r="I4" s="398" t="s">
        <v>158</v>
      </c>
      <c r="J4" s="439" t="s">
        <v>157</v>
      </c>
      <c r="K4" s="405" t="s">
        <v>241</v>
      </c>
      <c r="L4" s="406"/>
      <c r="M4" s="406"/>
      <c r="N4" s="406"/>
      <c r="O4" s="407"/>
      <c r="P4" s="307"/>
      <c r="Q4" s="392"/>
      <c r="R4" s="393"/>
      <c r="S4" s="394"/>
      <c r="T4" s="306"/>
      <c r="U4" s="395" t="s">
        <v>239</v>
      </c>
      <c r="V4" s="398" t="s">
        <v>238</v>
      </c>
      <c r="W4" s="401" t="s">
        <v>237</v>
      </c>
      <c r="X4" s="402"/>
      <c r="Z4" s="403" t="s">
        <v>236</v>
      </c>
      <c r="AA4" s="403" t="s">
        <v>389</v>
      </c>
      <c r="AB4" s="388" t="s">
        <v>145</v>
      </c>
      <c r="AC4" s="389" t="s">
        <v>25</v>
      </c>
      <c r="AD4" s="389" t="s">
        <v>26</v>
      </c>
      <c r="AE4" s="388" t="s">
        <v>145</v>
      </c>
      <c r="AF4" s="389" t="s">
        <v>25</v>
      </c>
      <c r="AG4" s="389" t="s">
        <v>150</v>
      </c>
      <c r="AI4" s="388" t="s">
        <v>158</v>
      </c>
    </row>
    <row r="5" spans="1:36" ht="11.25" customHeight="1">
      <c r="A5" s="386"/>
      <c r="B5" s="430"/>
      <c r="C5" s="431"/>
      <c r="D5" s="435"/>
      <c r="E5" s="302"/>
      <c r="F5" s="437"/>
      <c r="G5" s="438"/>
      <c r="H5" s="386"/>
      <c r="I5" s="399"/>
      <c r="J5" s="440"/>
      <c r="K5" s="408" t="s">
        <v>149</v>
      </c>
      <c r="L5" s="411" t="s">
        <v>233</v>
      </c>
      <c r="M5" s="414" t="s">
        <v>147</v>
      </c>
      <c r="N5" s="417" t="s">
        <v>146</v>
      </c>
      <c r="O5" s="417" t="s">
        <v>145</v>
      </c>
      <c r="P5" s="305" t="s">
        <v>388</v>
      </c>
      <c r="Q5" s="420" t="s">
        <v>154</v>
      </c>
      <c r="R5" s="421"/>
      <c r="S5" s="422"/>
      <c r="T5" s="304" t="s">
        <v>153</v>
      </c>
      <c r="U5" s="396"/>
      <c r="V5" s="399"/>
      <c r="W5" s="398" t="s">
        <v>232</v>
      </c>
      <c r="X5" s="398" t="s">
        <v>231</v>
      </c>
      <c r="Z5" s="403"/>
      <c r="AA5" s="403"/>
      <c r="AB5" s="403"/>
      <c r="AC5" s="390"/>
      <c r="AD5" s="390"/>
      <c r="AE5" s="403"/>
      <c r="AF5" s="390"/>
      <c r="AG5" s="390"/>
      <c r="AI5" s="386"/>
    </row>
    <row r="6" spans="1:36" ht="11.25" customHeight="1">
      <c r="A6" s="386"/>
      <c r="B6" s="430"/>
      <c r="C6" s="431"/>
      <c r="D6" s="385" t="s">
        <v>144</v>
      </c>
      <c r="E6" s="385" t="s">
        <v>230</v>
      </c>
      <c r="F6" s="385" t="s">
        <v>144</v>
      </c>
      <c r="G6" s="388" t="s">
        <v>387</v>
      </c>
      <c r="H6" s="386"/>
      <c r="I6" s="399"/>
      <c r="J6" s="440"/>
      <c r="K6" s="409"/>
      <c r="L6" s="412"/>
      <c r="M6" s="415"/>
      <c r="N6" s="418"/>
      <c r="O6" s="418"/>
      <c r="P6" s="303" t="s">
        <v>386</v>
      </c>
      <c r="Q6" s="303" t="s">
        <v>385</v>
      </c>
      <c r="R6" s="303"/>
      <c r="S6" s="303"/>
      <c r="T6" s="232" t="s">
        <v>384</v>
      </c>
      <c r="U6" s="396"/>
      <c r="V6" s="399"/>
      <c r="W6" s="423"/>
      <c r="X6" s="423"/>
      <c r="Z6" s="403"/>
      <c r="AA6" s="403"/>
      <c r="AB6" s="403"/>
      <c r="AC6" s="390"/>
      <c r="AD6" s="390"/>
      <c r="AE6" s="403"/>
      <c r="AF6" s="390"/>
      <c r="AG6" s="390"/>
      <c r="AI6" s="386"/>
    </row>
    <row r="7" spans="1:36" ht="12" customHeight="1">
      <c r="A7" s="386"/>
      <c r="B7" s="430"/>
      <c r="C7" s="431"/>
      <c r="D7" s="386"/>
      <c r="E7" s="386"/>
      <c r="F7" s="386"/>
      <c r="G7" s="386"/>
      <c r="H7" s="386"/>
      <c r="I7" s="399"/>
      <c r="J7" s="440"/>
      <c r="K7" s="409"/>
      <c r="L7" s="412"/>
      <c r="M7" s="415"/>
      <c r="N7" s="418"/>
      <c r="O7" s="418"/>
      <c r="P7" s="303" t="s">
        <v>383</v>
      </c>
      <c r="Q7" s="303" t="s">
        <v>382</v>
      </c>
      <c r="R7" s="303" t="s">
        <v>381</v>
      </c>
      <c r="S7" s="303" t="s">
        <v>140</v>
      </c>
      <c r="T7" s="232" t="s">
        <v>380</v>
      </c>
      <c r="U7" s="396"/>
      <c r="V7" s="399"/>
      <c r="W7" s="423"/>
      <c r="X7" s="423"/>
      <c r="Z7" s="403"/>
      <c r="AA7" s="403"/>
      <c r="AB7" s="403"/>
      <c r="AC7" s="390"/>
      <c r="AD7" s="390"/>
      <c r="AE7" s="403"/>
      <c r="AF7" s="390"/>
      <c r="AG7" s="390"/>
      <c r="AI7" s="386"/>
    </row>
    <row r="8" spans="1:36" ht="11.25" customHeight="1">
      <c r="A8" s="387"/>
      <c r="B8" s="432"/>
      <c r="C8" s="433"/>
      <c r="D8" s="387"/>
      <c r="E8" s="387"/>
      <c r="F8" s="387"/>
      <c r="G8" s="387"/>
      <c r="H8" s="387"/>
      <c r="I8" s="400"/>
      <c r="J8" s="437"/>
      <c r="K8" s="410"/>
      <c r="L8" s="413"/>
      <c r="M8" s="416"/>
      <c r="N8" s="419"/>
      <c r="O8" s="419"/>
      <c r="P8" s="302" t="s">
        <v>379</v>
      </c>
      <c r="Q8" s="302" t="s">
        <v>378</v>
      </c>
      <c r="R8" s="302" t="s">
        <v>377</v>
      </c>
      <c r="S8" s="301"/>
      <c r="T8" s="300" t="s">
        <v>376</v>
      </c>
      <c r="U8" s="397"/>
      <c r="V8" s="400"/>
      <c r="W8" s="424"/>
      <c r="X8" s="424"/>
      <c r="Z8" s="404"/>
      <c r="AA8" s="404"/>
      <c r="AB8" s="404"/>
      <c r="AC8" s="391"/>
      <c r="AD8" s="391"/>
      <c r="AE8" s="404"/>
      <c r="AF8" s="391"/>
      <c r="AG8" s="391"/>
      <c r="AI8" s="387"/>
    </row>
    <row r="9" spans="1:36" ht="24" customHeight="1">
      <c r="A9" s="299" t="s">
        <v>375</v>
      </c>
      <c r="B9" s="298" t="s">
        <v>344</v>
      </c>
      <c r="C9" s="297" t="s">
        <v>374</v>
      </c>
      <c r="D9" s="285" t="s">
        <v>372</v>
      </c>
      <c r="E9" s="296" t="s">
        <v>373</v>
      </c>
      <c r="F9" s="235" t="s">
        <v>330</v>
      </c>
      <c r="G9" s="235" t="s">
        <v>329</v>
      </c>
      <c r="H9" s="235" t="s">
        <v>328</v>
      </c>
      <c r="I9" s="235" t="str">
        <f t="shared" ref="I9:I23" si="0">IF(Z9="","",(IF(AA9-Z9&gt;0,CONCATENATE(TEXT(Z9,"#,##0"),"~",TEXT(AA9,"#,##0")),TEXT(Z9,"#,##0"))))</f>
        <v>850</v>
      </c>
      <c r="J9" s="283">
        <v>4</v>
      </c>
      <c r="K9" s="282">
        <v>23.3</v>
      </c>
      <c r="L9" s="281">
        <f t="shared" ref="L9:L35" si="1">IF(K9&gt;0,1/K9*34.6*67.1,"")</f>
        <v>99.642060085836903</v>
      </c>
      <c r="M9" s="280">
        <f t="shared" ref="M9:M35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21</v>
      </c>
      <c r="N9" s="280">
        <f t="shared" ref="N9:N35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24.5</v>
      </c>
      <c r="O9" s="279" t="str">
        <f t="shared" ref="O9:O35" si="4">IF(Z9="","",IF(AE9="",TEXT(AB9,"#,##0.0"),IF(AB9-AE9&gt;0,CONCATENATE(TEXT(AE9,"#,##0.0"),"~",TEXT(AB9,"#,##0.0")),TEXT(AB9,"#,##0.0"))))</f>
        <v>28.1</v>
      </c>
      <c r="P9" s="235" t="s">
        <v>108</v>
      </c>
      <c r="Q9" s="235" t="s">
        <v>50</v>
      </c>
      <c r="R9" s="235" t="s">
        <v>51</v>
      </c>
      <c r="S9" s="235"/>
      <c r="T9" s="290" t="s">
        <v>112</v>
      </c>
      <c r="U9" s="277">
        <f t="shared" ref="U9:U35" si="5">IFERROR(IF(K9&lt;M9,"",(ROUNDDOWN(K9/M9*100,0))),"")</f>
        <v>110</v>
      </c>
      <c r="V9" s="276" t="str">
        <f t="shared" ref="V9:V35" si="6">IFERROR(IF(K9&lt;N9,"",(ROUNDDOWN(K9/N9*100,0))),"")</f>
        <v/>
      </c>
      <c r="W9" s="276">
        <f t="shared" ref="W9:W35" si="7">IF(AC9&lt;55,"",IF(AA9="",AC9,IF(AF9-AC9&gt;0,CONCATENATE(AC9,"~",AF9),AC9)))</f>
        <v>82</v>
      </c>
      <c r="X9" s="275" t="str">
        <f t="shared" ref="X9:X35" si="8">IF(AC9&lt;55,"",AD9)</f>
        <v>★3.0</v>
      </c>
      <c r="Z9" s="237">
        <v>850</v>
      </c>
      <c r="AA9" s="237">
        <v>850</v>
      </c>
      <c r="AB9" s="274">
        <f t="shared" ref="AB9:AB35" si="9">IF(Z9="","",(ROUND(IF(Z9&gt;=2759,9.5,IF(Z9&lt;2759,(-2.47/1000000*Z9*Z9)-(8.52/10000*Z9)+30.65)),1)))</f>
        <v>28.1</v>
      </c>
      <c r="AC9" s="273">
        <f t="shared" ref="AC9:AC35" si="10">IF(K9="","",ROUNDDOWN(K9/AB9*100,0))</f>
        <v>82</v>
      </c>
      <c r="AD9" s="273" t="str">
        <f t="shared" ref="AD9:AD35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★3.0</v>
      </c>
      <c r="AE9" s="274">
        <f t="shared" ref="AE9:AE35" si="12">IF(AA9="","",(ROUND(IF(AA9&gt;=2759,9.5,IF(AA9&lt;2759,(-2.47/1000000*AA9*AA9)-(8.52/10000*AA9)+30.65)),1)))</f>
        <v>28.1</v>
      </c>
      <c r="AF9" s="273">
        <f t="shared" ref="AF9:AF35" si="13">IF(AE9="","",IF(K9="","",ROUNDDOWN(K9/AE9*100,0)))</f>
        <v>82</v>
      </c>
      <c r="AG9" s="273" t="str">
        <f t="shared" ref="AG9:AG35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★3.0</v>
      </c>
      <c r="AH9" s="236"/>
      <c r="AI9" s="236"/>
      <c r="AJ9" s="236"/>
    </row>
    <row r="10" spans="1:36" ht="24" customHeight="1">
      <c r="A10" s="288"/>
      <c r="B10" s="287"/>
      <c r="C10" s="286"/>
      <c r="D10" s="285" t="s">
        <v>372</v>
      </c>
      <c r="E10" s="296" t="s">
        <v>371</v>
      </c>
      <c r="F10" s="235" t="s">
        <v>330</v>
      </c>
      <c r="G10" s="235" t="s">
        <v>329</v>
      </c>
      <c r="H10" s="235" t="s">
        <v>328</v>
      </c>
      <c r="I10" s="235" t="str">
        <f t="shared" si="0"/>
        <v>870</v>
      </c>
      <c r="J10" s="283">
        <v>4</v>
      </c>
      <c r="K10" s="282">
        <v>23.3</v>
      </c>
      <c r="L10" s="281">
        <f t="shared" si="1"/>
        <v>99.642060085836903</v>
      </c>
      <c r="M10" s="280">
        <f t="shared" si="2"/>
        <v>20.8</v>
      </c>
      <c r="N10" s="280">
        <f t="shared" si="3"/>
        <v>23.7</v>
      </c>
      <c r="O10" s="279" t="str">
        <f t="shared" si="4"/>
        <v>28.0</v>
      </c>
      <c r="P10" s="235" t="s">
        <v>108</v>
      </c>
      <c r="Q10" s="235" t="s">
        <v>50</v>
      </c>
      <c r="R10" s="235" t="s">
        <v>51</v>
      </c>
      <c r="S10" s="235"/>
      <c r="T10" s="290" t="s">
        <v>112</v>
      </c>
      <c r="U10" s="277">
        <f t="shared" si="5"/>
        <v>112</v>
      </c>
      <c r="V10" s="276" t="str">
        <f t="shared" si="6"/>
        <v/>
      </c>
      <c r="W10" s="276">
        <f t="shared" si="7"/>
        <v>83</v>
      </c>
      <c r="X10" s="275" t="str">
        <f t="shared" si="8"/>
        <v>★3.0</v>
      </c>
      <c r="Z10" s="237">
        <v>870</v>
      </c>
      <c r="AA10" s="237">
        <v>870</v>
      </c>
      <c r="AB10" s="274">
        <f t="shared" si="9"/>
        <v>28</v>
      </c>
      <c r="AC10" s="273">
        <f t="shared" si="10"/>
        <v>83</v>
      </c>
      <c r="AD10" s="273" t="str">
        <f t="shared" si="11"/>
        <v>★3.0</v>
      </c>
      <c r="AE10" s="274">
        <f t="shared" si="12"/>
        <v>28</v>
      </c>
      <c r="AF10" s="273">
        <f t="shared" si="13"/>
        <v>83</v>
      </c>
      <c r="AG10" s="273" t="str">
        <f t="shared" si="14"/>
        <v>★3.0</v>
      </c>
      <c r="AH10" s="236"/>
      <c r="AI10" s="236"/>
      <c r="AJ10" s="236"/>
    </row>
    <row r="11" spans="1:36" ht="24" customHeight="1">
      <c r="A11" s="288"/>
      <c r="B11" s="287"/>
      <c r="C11" s="286"/>
      <c r="D11" s="285" t="s">
        <v>365</v>
      </c>
      <c r="E11" s="284" t="s">
        <v>370</v>
      </c>
      <c r="F11" s="235" t="s">
        <v>330</v>
      </c>
      <c r="G11" s="235" t="s">
        <v>329</v>
      </c>
      <c r="H11" s="235" t="s">
        <v>328</v>
      </c>
      <c r="I11" s="235" t="str">
        <f t="shared" si="0"/>
        <v>840</v>
      </c>
      <c r="J11" s="283">
        <v>4</v>
      </c>
      <c r="K11" s="282">
        <v>21.2</v>
      </c>
      <c r="L11" s="281">
        <f t="shared" si="1"/>
        <v>109.51226415094339</v>
      </c>
      <c r="M11" s="280">
        <f t="shared" si="2"/>
        <v>21</v>
      </c>
      <c r="N11" s="280">
        <f t="shared" si="3"/>
        <v>24.5</v>
      </c>
      <c r="O11" s="279" t="str">
        <f t="shared" si="4"/>
        <v>28.2</v>
      </c>
      <c r="P11" s="235" t="s">
        <v>108</v>
      </c>
      <c r="Q11" s="235" t="s">
        <v>50</v>
      </c>
      <c r="R11" s="235" t="s">
        <v>51</v>
      </c>
      <c r="S11" s="235" t="s">
        <v>368</v>
      </c>
      <c r="T11" s="290" t="s">
        <v>112</v>
      </c>
      <c r="U11" s="277">
        <f t="shared" si="5"/>
        <v>100</v>
      </c>
      <c r="V11" s="276" t="str">
        <f t="shared" si="6"/>
        <v/>
      </c>
      <c r="W11" s="276">
        <f t="shared" si="7"/>
        <v>75</v>
      </c>
      <c r="X11" s="275" t="str">
        <f t="shared" si="8"/>
        <v>★2.5</v>
      </c>
      <c r="Z11" s="237">
        <v>840</v>
      </c>
      <c r="AA11" s="237">
        <v>840</v>
      </c>
      <c r="AB11" s="274">
        <f t="shared" si="9"/>
        <v>28.2</v>
      </c>
      <c r="AC11" s="273">
        <f t="shared" si="10"/>
        <v>75</v>
      </c>
      <c r="AD11" s="273" t="str">
        <f t="shared" si="11"/>
        <v>★2.5</v>
      </c>
      <c r="AE11" s="274">
        <f t="shared" si="12"/>
        <v>28.2</v>
      </c>
      <c r="AF11" s="273">
        <f t="shared" si="13"/>
        <v>75</v>
      </c>
      <c r="AG11" s="273" t="str">
        <f t="shared" si="14"/>
        <v>★2.5</v>
      </c>
      <c r="AH11" s="236"/>
      <c r="AI11" s="236"/>
      <c r="AJ11" s="236"/>
    </row>
    <row r="12" spans="1:36" ht="24" customHeight="1">
      <c r="A12" s="288"/>
      <c r="B12" s="287"/>
      <c r="C12" s="286"/>
      <c r="D12" s="285" t="s">
        <v>365</v>
      </c>
      <c r="E12" s="284" t="s">
        <v>369</v>
      </c>
      <c r="F12" s="235" t="s">
        <v>330</v>
      </c>
      <c r="G12" s="235" t="s">
        <v>329</v>
      </c>
      <c r="H12" s="235" t="s">
        <v>328</v>
      </c>
      <c r="I12" s="235" t="str">
        <f t="shared" si="0"/>
        <v>860~870</v>
      </c>
      <c r="J12" s="283">
        <v>4</v>
      </c>
      <c r="K12" s="282">
        <v>21.2</v>
      </c>
      <c r="L12" s="281">
        <f t="shared" si="1"/>
        <v>109.51226415094339</v>
      </c>
      <c r="M12" s="280">
        <f t="shared" si="2"/>
        <v>20.8</v>
      </c>
      <c r="N12" s="280">
        <f t="shared" si="3"/>
        <v>23.7</v>
      </c>
      <c r="O12" s="279" t="str">
        <f t="shared" si="4"/>
        <v>28.0~28.1</v>
      </c>
      <c r="P12" s="235" t="s">
        <v>108</v>
      </c>
      <c r="Q12" s="235" t="s">
        <v>50</v>
      </c>
      <c r="R12" s="235" t="s">
        <v>51</v>
      </c>
      <c r="S12" s="235" t="s">
        <v>368</v>
      </c>
      <c r="T12" s="290" t="s">
        <v>112</v>
      </c>
      <c r="U12" s="277">
        <f t="shared" si="5"/>
        <v>101</v>
      </c>
      <c r="V12" s="276" t="str">
        <f t="shared" si="6"/>
        <v/>
      </c>
      <c r="W12" s="276">
        <f t="shared" si="7"/>
        <v>75</v>
      </c>
      <c r="X12" s="275" t="str">
        <f t="shared" si="8"/>
        <v>★2.5</v>
      </c>
      <c r="Z12" s="237">
        <v>860</v>
      </c>
      <c r="AA12" s="237">
        <v>870</v>
      </c>
      <c r="AB12" s="274">
        <f t="shared" si="9"/>
        <v>28.1</v>
      </c>
      <c r="AC12" s="273">
        <f t="shared" si="10"/>
        <v>75</v>
      </c>
      <c r="AD12" s="273" t="str">
        <f t="shared" si="11"/>
        <v>★2.5</v>
      </c>
      <c r="AE12" s="274">
        <f t="shared" si="12"/>
        <v>28</v>
      </c>
      <c r="AF12" s="273">
        <f t="shared" si="13"/>
        <v>75</v>
      </c>
      <c r="AG12" s="273" t="str">
        <f t="shared" si="14"/>
        <v>★2.5</v>
      </c>
      <c r="AH12" s="236"/>
      <c r="AI12" s="236"/>
      <c r="AJ12" s="236"/>
    </row>
    <row r="13" spans="1:36" ht="24" customHeight="1">
      <c r="A13" s="288"/>
      <c r="B13" s="287"/>
      <c r="C13" s="286"/>
      <c r="D13" s="285" t="s">
        <v>365</v>
      </c>
      <c r="E13" s="284" t="s">
        <v>367</v>
      </c>
      <c r="F13" s="235" t="s">
        <v>330</v>
      </c>
      <c r="G13" s="235" t="s">
        <v>329</v>
      </c>
      <c r="H13" s="235" t="s">
        <v>328</v>
      </c>
      <c r="I13" s="235" t="str">
        <f t="shared" si="0"/>
        <v>850</v>
      </c>
      <c r="J13" s="283">
        <v>4</v>
      </c>
      <c r="K13" s="282">
        <v>21</v>
      </c>
      <c r="L13" s="281">
        <f t="shared" si="1"/>
        <v>110.55523809523808</v>
      </c>
      <c r="M13" s="280">
        <f t="shared" si="2"/>
        <v>21</v>
      </c>
      <c r="N13" s="280">
        <f t="shared" si="3"/>
        <v>24.5</v>
      </c>
      <c r="O13" s="279" t="str">
        <f t="shared" si="4"/>
        <v>28.1</v>
      </c>
      <c r="P13" s="235" t="s">
        <v>108</v>
      </c>
      <c r="Q13" s="235" t="s">
        <v>50</v>
      </c>
      <c r="R13" s="235" t="s">
        <v>51</v>
      </c>
      <c r="S13" s="235" t="s">
        <v>363</v>
      </c>
      <c r="T13" s="290" t="s">
        <v>112</v>
      </c>
      <c r="U13" s="277">
        <f t="shared" si="5"/>
        <v>100</v>
      </c>
      <c r="V13" s="276" t="str">
        <f t="shared" si="6"/>
        <v/>
      </c>
      <c r="W13" s="276">
        <f t="shared" si="7"/>
        <v>74</v>
      </c>
      <c r="X13" s="275" t="str">
        <f t="shared" si="8"/>
        <v>★2.0</v>
      </c>
      <c r="Z13" s="237">
        <v>850</v>
      </c>
      <c r="AA13" s="237">
        <v>850</v>
      </c>
      <c r="AB13" s="274">
        <f t="shared" si="9"/>
        <v>28.1</v>
      </c>
      <c r="AC13" s="273">
        <f t="shared" si="10"/>
        <v>74</v>
      </c>
      <c r="AD13" s="273" t="str">
        <f t="shared" si="11"/>
        <v>★2.0</v>
      </c>
      <c r="AE13" s="274">
        <f t="shared" si="12"/>
        <v>28.1</v>
      </c>
      <c r="AF13" s="273">
        <f t="shared" si="13"/>
        <v>74</v>
      </c>
      <c r="AG13" s="273" t="str">
        <f t="shared" si="14"/>
        <v>★2.0</v>
      </c>
      <c r="AH13" s="236"/>
      <c r="AI13" s="236"/>
      <c r="AJ13" s="236"/>
    </row>
    <row r="14" spans="1:36" ht="24" customHeight="1">
      <c r="A14" s="288"/>
      <c r="B14" s="287"/>
      <c r="C14" s="286"/>
      <c r="D14" s="284" t="s">
        <v>365</v>
      </c>
      <c r="E14" s="296" t="s">
        <v>366</v>
      </c>
      <c r="F14" s="235" t="s">
        <v>330</v>
      </c>
      <c r="G14" s="235" t="s">
        <v>329</v>
      </c>
      <c r="H14" s="235" t="s">
        <v>328</v>
      </c>
      <c r="I14" s="235" t="str">
        <f t="shared" si="0"/>
        <v>860</v>
      </c>
      <c r="J14" s="283">
        <v>4</v>
      </c>
      <c r="K14" s="282">
        <v>21</v>
      </c>
      <c r="L14" s="281">
        <f t="shared" si="1"/>
        <v>110.55523809523808</v>
      </c>
      <c r="M14" s="280">
        <f t="shared" si="2"/>
        <v>20.8</v>
      </c>
      <c r="N14" s="280">
        <f t="shared" si="3"/>
        <v>23.7</v>
      </c>
      <c r="O14" s="279" t="str">
        <f t="shared" si="4"/>
        <v>28.1</v>
      </c>
      <c r="P14" s="235" t="s">
        <v>108</v>
      </c>
      <c r="Q14" s="235" t="s">
        <v>50</v>
      </c>
      <c r="R14" s="235" t="s">
        <v>51</v>
      </c>
      <c r="S14" s="235" t="s">
        <v>363</v>
      </c>
      <c r="T14" s="290" t="s">
        <v>112</v>
      </c>
      <c r="U14" s="277">
        <f t="shared" si="5"/>
        <v>100</v>
      </c>
      <c r="V14" s="276" t="str">
        <f t="shared" si="6"/>
        <v/>
      </c>
      <c r="W14" s="276">
        <f t="shared" si="7"/>
        <v>74</v>
      </c>
      <c r="X14" s="275" t="str">
        <f t="shared" si="8"/>
        <v>★2.0</v>
      </c>
      <c r="Z14" s="237">
        <v>860</v>
      </c>
      <c r="AA14" s="237"/>
      <c r="AB14" s="274">
        <f t="shared" si="9"/>
        <v>28.1</v>
      </c>
      <c r="AC14" s="273">
        <f t="shared" si="10"/>
        <v>74</v>
      </c>
      <c r="AD14" s="273" t="str">
        <f t="shared" si="11"/>
        <v>★2.0</v>
      </c>
      <c r="AE14" s="274" t="str">
        <f t="shared" si="12"/>
        <v/>
      </c>
      <c r="AF14" s="273" t="str">
        <f t="shared" si="13"/>
        <v/>
      </c>
      <c r="AG14" s="273" t="str">
        <f t="shared" si="14"/>
        <v/>
      </c>
      <c r="AH14" s="236"/>
      <c r="AI14" s="236"/>
      <c r="AJ14" s="236"/>
    </row>
    <row r="15" spans="1:36" ht="24" customHeight="1">
      <c r="A15" s="288"/>
      <c r="B15" s="287"/>
      <c r="C15" s="286"/>
      <c r="D15" s="284" t="s">
        <v>365</v>
      </c>
      <c r="E15" s="296" t="s">
        <v>364</v>
      </c>
      <c r="F15" s="235" t="s">
        <v>330</v>
      </c>
      <c r="G15" s="235" t="s">
        <v>329</v>
      </c>
      <c r="H15" s="235" t="s">
        <v>328</v>
      </c>
      <c r="I15" s="235" t="str">
        <f t="shared" si="0"/>
        <v>870</v>
      </c>
      <c r="J15" s="283">
        <v>4</v>
      </c>
      <c r="K15" s="282">
        <v>21</v>
      </c>
      <c r="L15" s="281">
        <f t="shared" si="1"/>
        <v>110.55523809523808</v>
      </c>
      <c r="M15" s="280">
        <f t="shared" si="2"/>
        <v>20.8</v>
      </c>
      <c r="N15" s="280">
        <f t="shared" si="3"/>
        <v>23.7</v>
      </c>
      <c r="O15" s="279" t="str">
        <f t="shared" si="4"/>
        <v>28.0</v>
      </c>
      <c r="P15" s="235" t="s">
        <v>108</v>
      </c>
      <c r="Q15" s="235" t="s">
        <v>50</v>
      </c>
      <c r="R15" s="235" t="s">
        <v>51</v>
      </c>
      <c r="S15" s="235" t="s">
        <v>363</v>
      </c>
      <c r="T15" s="290" t="s">
        <v>112</v>
      </c>
      <c r="U15" s="277">
        <f t="shared" si="5"/>
        <v>100</v>
      </c>
      <c r="V15" s="276" t="str">
        <f t="shared" si="6"/>
        <v/>
      </c>
      <c r="W15" s="276">
        <f t="shared" si="7"/>
        <v>75</v>
      </c>
      <c r="X15" s="275" t="str">
        <f t="shared" si="8"/>
        <v>★2.5</v>
      </c>
      <c r="Z15" s="237">
        <v>870</v>
      </c>
      <c r="AA15" s="237"/>
      <c r="AB15" s="274">
        <f t="shared" si="9"/>
        <v>28</v>
      </c>
      <c r="AC15" s="273">
        <f t="shared" si="10"/>
        <v>75</v>
      </c>
      <c r="AD15" s="273" t="str">
        <f t="shared" si="11"/>
        <v>★2.5</v>
      </c>
      <c r="AE15" s="274" t="str">
        <f t="shared" si="12"/>
        <v/>
      </c>
      <c r="AF15" s="273" t="str">
        <f t="shared" si="13"/>
        <v/>
      </c>
      <c r="AG15" s="273" t="str">
        <f t="shared" si="14"/>
        <v/>
      </c>
      <c r="AH15" s="236"/>
      <c r="AI15" s="236"/>
      <c r="AJ15" s="236"/>
    </row>
    <row r="16" spans="1:36" ht="24" customHeight="1">
      <c r="A16" s="288"/>
      <c r="B16" s="287"/>
      <c r="C16" s="286"/>
      <c r="D16" s="285" t="s">
        <v>362</v>
      </c>
      <c r="E16" s="284" t="s">
        <v>357</v>
      </c>
      <c r="F16" s="235" t="s">
        <v>354</v>
      </c>
      <c r="G16" s="235" t="s">
        <v>329</v>
      </c>
      <c r="H16" s="235" t="s">
        <v>328</v>
      </c>
      <c r="I16" s="235" t="str">
        <f t="shared" si="0"/>
        <v>840</v>
      </c>
      <c r="J16" s="283">
        <v>4</v>
      </c>
      <c r="K16" s="282">
        <v>23.2</v>
      </c>
      <c r="L16" s="281">
        <f t="shared" si="1"/>
        <v>100.07155172413793</v>
      </c>
      <c r="M16" s="280">
        <f t="shared" si="2"/>
        <v>21</v>
      </c>
      <c r="N16" s="280">
        <f t="shared" si="3"/>
        <v>24.5</v>
      </c>
      <c r="O16" s="279" t="str">
        <f t="shared" si="4"/>
        <v>28.2</v>
      </c>
      <c r="P16" s="235" t="s">
        <v>49</v>
      </c>
      <c r="Q16" s="235" t="s">
        <v>50</v>
      </c>
      <c r="R16" s="235" t="s">
        <v>51</v>
      </c>
      <c r="S16" s="235"/>
      <c r="T16" s="290" t="s">
        <v>112</v>
      </c>
      <c r="U16" s="277">
        <f t="shared" si="5"/>
        <v>110</v>
      </c>
      <c r="V16" s="276" t="str">
        <f t="shared" si="6"/>
        <v/>
      </c>
      <c r="W16" s="276">
        <f t="shared" si="7"/>
        <v>82</v>
      </c>
      <c r="X16" s="275" t="str">
        <f t="shared" si="8"/>
        <v>★3.0</v>
      </c>
      <c r="Z16" s="237">
        <v>840</v>
      </c>
      <c r="AA16" s="237">
        <v>840</v>
      </c>
      <c r="AB16" s="274">
        <f t="shared" si="9"/>
        <v>28.2</v>
      </c>
      <c r="AC16" s="273">
        <f t="shared" si="10"/>
        <v>82</v>
      </c>
      <c r="AD16" s="273" t="str">
        <f t="shared" si="11"/>
        <v>★3.0</v>
      </c>
      <c r="AE16" s="274">
        <f t="shared" si="12"/>
        <v>28.2</v>
      </c>
      <c r="AF16" s="273">
        <f t="shared" si="13"/>
        <v>82</v>
      </c>
      <c r="AG16" s="273" t="str">
        <f t="shared" si="14"/>
        <v>★3.0</v>
      </c>
      <c r="AH16" s="236"/>
      <c r="AI16" s="236"/>
      <c r="AJ16" s="236"/>
    </row>
    <row r="17" spans="1:36" ht="24" customHeight="1">
      <c r="A17" s="288"/>
      <c r="B17" s="287"/>
      <c r="C17" s="286"/>
      <c r="D17" s="285" t="s">
        <v>361</v>
      </c>
      <c r="E17" s="284" t="s">
        <v>355</v>
      </c>
      <c r="F17" s="235" t="s">
        <v>354</v>
      </c>
      <c r="G17" s="235" t="s">
        <v>329</v>
      </c>
      <c r="H17" s="235" t="s">
        <v>328</v>
      </c>
      <c r="I17" s="235" t="str">
        <f t="shared" si="0"/>
        <v>830~840</v>
      </c>
      <c r="J17" s="283">
        <v>4</v>
      </c>
      <c r="K17" s="282">
        <v>21.2</v>
      </c>
      <c r="L17" s="281">
        <f t="shared" si="1"/>
        <v>109.51226415094339</v>
      </c>
      <c r="M17" s="280">
        <f t="shared" si="2"/>
        <v>21</v>
      </c>
      <c r="N17" s="280">
        <f t="shared" si="3"/>
        <v>24.5</v>
      </c>
      <c r="O17" s="279" t="str">
        <f t="shared" si="4"/>
        <v>28.2</v>
      </c>
      <c r="P17" s="235" t="s">
        <v>49</v>
      </c>
      <c r="Q17" s="235" t="s">
        <v>50</v>
      </c>
      <c r="R17" s="235" t="s">
        <v>51</v>
      </c>
      <c r="S17" s="235"/>
      <c r="T17" s="290" t="s">
        <v>112</v>
      </c>
      <c r="U17" s="277">
        <f t="shared" si="5"/>
        <v>100</v>
      </c>
      <c r="V17" s="276" t="str">
        <f t="shared" si="6"/>
        <v/>
      </c>
      <c r="W17" s="276">
        <f t="shared" si="7"/>
        <v>75</v>
      </c>
      <c r="X17" s="275" t="str">
        <f t="shared" si="8"/>
        <v>★2.5</v>
      </c>
      <c r="Z17" s="237">
        <v>830</v>
      </c>
      <c r="AA17" s="237">
        <v>840</v>
      </c>
      <c r="AB17" s="274">
        <f t="shared" si="9"/>
        <v>28.2</v>
      </c>
      <c r="AC17" s="273">
        <f t="shared" si="10"/>
        <v>75</v>
      </c>
      <c r="AD17" s="273" t="str">
        <f t="shared" si="11"/>
        <v>★2.5</v>
      </c>
      <c r="AE17" s="274">
        <f t="shared" si="12"/>
        <v>28.2</v>
      </c>
      <c r="AF17" s="273">
        <f t="shared" si="13"/>
        <v>75</v>
      </c>
      <c r="AG17" s="273" t="str">
        <f t="shared" si="14"/>
        <v>★2.5</v>
      </c>
      <c r="AH17" s="236"/>
      <c r="AI17" s="236"/>
      <c r="AJ17" s="236"/>
    </row>
    <row r="18" spans="1:36" ht="24" customHeight="1">
      <c r="A18" s="288"/>
      <c r="B18" s="287"/>
      <c r="C18" s="286"/>
      <c r="D18" s="285" t="s">
        <v>360</v>
      </c>
      <c r="E18" s="284" t="s">
        <v>348</v>
      </c>
      <c r="F18" s="235" t="s">
        <v>330</v>
      </c>
      <c r="G18" s="235" t="s">
        <v>329</v>
      </c>
      <c r="H18" s="235" t="s">
        <v>328</v>
      </c>
      <c r="I18" s="235" t="str">
        <f t="shared" si="0"/>
        <v>870~880</v>
      </c>
      <c r="J18" s="283">
        <v>4</v>
      </c>
      <c r="K18" s="282">
        <v>21.5</v>
      </c>
      <c r="L18" s="281">
        <f t="shared" si="1"/>
        <v>107.98418604651162</v>
      </c>
      <c r="M18" s="280">
        <f t="shared" si="2"/>
        <v>20.8</v>
      </c>
      <c r="N18" s="280">
        <f t="shared" si="3"/>
        <v>23.7</v>
      </c>
      <c r="O18" s="279" t="str">
        <f t="shared" si="4"/>
        <v>28.0</v>
      </c>
      <c r="P18" s="235" t="s">
        <v>108</v>
      </c>
      <c r="Q18" s="235" t="s">
        <v>60</v>
      </c>
      <c r="R18" s="235" t="s">
        <v>51</v>
      </c>
      <c r="S18" s="235"/>
      <c r="T18" s="290" t="s">
        <v>107</v>
      </c>
      <c r="U18" s="277">
        <f t="shared" si="5"/>
        <v>103</v>
      </c>
      <c r="V18" s="276" t="str">
        <f t="shared" si="6"/>
        <v/>
      </c>
      <c r="W18" s="276">
        <f t="shared" si="7"/>
        <v>76</v>
      </c>
      <c r="X18" s="275" t="str">
        <f t="shared" si="8"/>
        <v>★2.5</v>
      </c>
      <c r="Y18" s="236"/>
      <c r="Z18" s="237">
        <v>870</v>
      </c>
      <c r="AA18" s="237">
        <v>880</v>
      </c>
      <c r="AB18" s="274">
        <f t="shared" si="9"/>
        <v>28</v>
      </c>
      <c r="AC18" s="273">
        <f t="shared" si="10"/>
        <v>76</v>
      </c>
      <c r="AD18" s="273" t="str">
        <f t="shared" si="11"/>
        <v>★2.5</v>
      </c>
      <c r="AE18" s="274">
        <f t="shared" si="12"/>
        <v>28</v>
      </c>
      <c r="AF18" s="273">
        <f t="shared" si="13"/>
        <v>76</v>
      </c>
      <c r="AG18" s="273" t="str">
        <f t="shared" si="14"/>
        <v>★2.5</v>
      </c>
      <c r="AH18" s="236"/>
      <c r="AI18" s="236"/>
      <c r="AJ18" s="236"/>
    </row>
    <row r="19" spans="1:36" ht="24" customHeight="1">
      <c r="A19" s="288"/>
      <c r="B19" s="287"/>
      <c r="C19" s="286"/>
      <c r="D19" s="285" t="s">
        <v>359</v>
      </c>
      <c r="E19" s="284" t="s">
        <v>345</v>
      </c>
      <c r="F19" s="235" t="s">
        <v>330</v>
      </c>
      <c r="G19" s="235" t="s">
        <v>329</v>
      </c>
      <c r="H19" s="235" t="s">
        <v>328</v>
      </c>
      <c r="I19" s="235" t="str">
        <f t="shared" si="0"/>
        <v>860~880</v>
      </c>
      <c r="J19" s="283">
        <v>4</v>
      </c>
      <c r="K19" s="282">
        <v>19.2</v>
      </c>
      <c r="L19" s="281">
        <f t="shared" si="1"/>
        <v>120.91979166666667</v>
      </c>
      <c r="M19" s="280">
        <f t="shared" si="2"/>
        <v>20.8</v>
      </c>
      <c r="N19" s="280">
        <f t="shared" si="3"/>
        <v>23.7</v>
      </c>
      <c r="O19" s="279" t="str">
        <f t="shared" si="4"/>
        <v>28.0~28.1</v>
      </c>
      <c r="P19" s="235" t="s">
        <v>108</v>
      </c>
      <c r="Q19" s="235" t="s">
        <v>60</v>
      </c>
      <c r="R19" s="235" t="s">
        <v>51</v>
      </c>
      <c r="S19" s="235"/>
      <c r="T19" s="290" t="s">
        <v>107</v>
      </c>
      <c r="U19" s="277" t="str">
        <f t="shared" si="5"/>
        <v/>
      </c>
      <c r="V19" s="276" t="str">
        <f t="shared" si="6"/>
        <v/>
      </c>
      <c r="W19" s="276">
        <f t="shared" si="7"/>
        <v>68</v>
      </c>
      <c r="X19" s="275" t="str">
        <f t="shared" si="8"/>
        <v>★1.5</v>
      </c>
      <c r="Y19" s="236"/>
      <c r="Z19" s="237">
        <v>860</v>
      </c>
      <c r="AA19" s="237">
        <v>880</v>
      </c>
      <c r="AB19" s="274">
        <f t="shared" si="9"/>
        <v>28.1</v>
      </c>
      <c r="AC19" s="273">
        <f t="shared" si="10"/>
        <v>68</v>
      </c>
      <c r="AD19" s="273" t="str">
        <f t="shared" si="11"/>
        <v>★1.5</v>
      </c>
      <c r="AE19" s="274">
        <f t="shared" si="12"/>
        <v>28</v>
      </c>
      <c r="AF19" s="273">
        <f t="shared" si="13"/>
        <v>68</v>
      </c>
      <c r="AG19" s="273" t="str">
        <f t="shared" si="14"/>
        <v>★1.5</v>
      </c>
      <c r="AH19" s="236"/>
      <c r="AI19" s="236"/>
      <c r="AJ19" s="236"/>
    </row>
    <row r="20" spans="1:36" ht="24" customHeight="1">
      <c r="A20" s="288"/>
      <c r="B20" s="287"/>
      <c r="C20" s="286"/>
      <c r="D20" s="284" t="s">
        <v>358</v>
      </c>
      <c r="E20" s="284" t="s">
        <v>357</v>
      </c>
      <c r="F20" s="235" t="s">
        <v>354</v>
      </c>
      <c r="G20" s="235" t="s">
        <v>329</v>
      </c>
      <c r="H20" s="235" t="s">
        <v>328</v>
      </c>
      <c r="I20" s="235" t="str">
        <f t="shared" si="0"/>
        <v>900</v>
      </c>
      <c r="J20" s="283">
        <v>4</v>
      </c>
      <c r="K20" s="282">
        <v>21</v>
      </c>
      <c r="L20" s="281">
        <f t="shared" si="1"/>
        <v>110.55523809523808</v>
      </c>
      <c r="M20" s="280">
        <f t="shared" si="2"/>
        <v>20.8</v>
      </c>
      <c r="N20" s="280">
        <f t="shared" si="3"/>
        <v>23.7</v>
      </c>
      <c r="O20" s="279" t="str">
        <f t="shared" si="4"/>
        <v>27.9</v>
      </c>
      <c r="P20" s="235" t="s">
        <v>49</v>
      </c>
      <c r="Q20" s="235" t="s">
        <v>50</v>
      </c>
      <c r="R20" s="235" t="s">
        <v>55</v>
      </c>
      <c r="S20" s="235"/>
      <c r="T20" s="290" t="s">
        <v>112</v>
      </c>
      <c r="U20" s="277">
        <f t="shared" si="5"/>
        <v>100</v>
      </c>
      <c r="V20" s="276" t="str">
        <f t="shared" si="6"/>
        <v/>
      </c>
      <c r="W20" s="276">
        <f t="shared" si="7"/>
        <v>75</v>
      </c>
      <c r="X20" s="275" t="str">
        <f t="shared" si="8"/>
        <v>★2.5</v>
      </c>
      <c r="Y20" s="236"/>
      <c r="Z20" s="237">
        <v>900</v>
      </c>
      <c r="AA20" s="237">
        <v>900</v>
      </c>
      <c r="AB20" s="274">
        <f t="shared" si="9"/>
        <v>27.9</v>
      </c>
      <c r="AC20" s="273">
        <f t="shared" si="10"/>
        <v>75</v>
      </c>
      <c r="AD20" s="273" t="str">
        <f t="shared" si="11"/>
        <v>★2.5</v>
      </c>
      <c r="AE20" s="274">
        <f t="shared" si="12"/>
        <v>27.9</v>
      </c>
      <c r="AF20" s="273">
        <f t="shared" si="13"/>
        <v>75</v>
      </c>
      <c r="AG20" s="273" t="str">
        <f t="shared" si="14"/>
        <v>★2.5</v>
      </c>
      <c r="AH20" s="236"/>
      <c r="AI20" s="236"/>
      <c r="AJ20" s="236"/>
    </row>
    <row r="21" spans="1:36" ht="24" customHeight="1">
      <c r="A21" s="288"/>
      <c r="B21" s="287"/>
      <c r="C21" s="286"/>
      <c r="D21" s="285" t="s">
        <v>356</v>
      </c>
      <c r="E21" s="284" t="s">
        <v>355</v>
      </c>
      <c r="F21" s="235" t="s">
        <v>354</v>
      </c>
      <c r="G21" s="235" t="s">
        <v>329</v>
      </c>
      <c r="H21" s="235" t="s">
        <v>328</v>
      </c>
      <c r="I21" s="235" t="str">
        <f t="shared" si="0"/>
        <v>890~900</v>
      </c>
      <c r="J21" s="283">
        <v>4</v>
      </c>
      <c r="K21" s="282">
        <v>18.2</v>
      </c>
      <c r="L21" s="281">
        <f t="shared" si="1"/>
        <v>127.56373626373626</v>
      </c>
      <c r="M21" s="280">
        <f t="shared" si="2"/>
        <v>20.8</v>
      </c>
      <c r="N21" s="280">
        <f t="shared" si="3"/>
        <v>23.7</v>
      </c>
      <c r="O21" s="279" t="str">
        <f t="shared" si="4"/>
        <v>27.9</v>
      </c>
      <c r="P21" s="235" t="s">
        <v>49</v>
      </c>
      <c r="Q21" s="235" t="s">
        <v>50</v>
      </c>
      <c r="R21" s="235" t="s">
        <v>55</v>
      </c>
      <c r="S21" s="235"/>
      <c r="T21" s="290" t="s">
        <v>112</v>
      </c>
      <c r="U21" s="277" t="str">
        <f t="shared" si="5"/>
        <v/>
      </c>
      <c r="V21" s="276" t="str">
        <f t="shared" si="6"/>
        <v/>
      </c>
      <c r="W21" s="276">
        <f t="shared" si="7"/>
        <v>65</v>
      </c>
      <c r="X21" s="275" t="str">
        <f t="shared" si="8"/>
        <v>★1.5</v>
      </c>
      <c r="Y21" s="236"/>
      <c r="Z21" s="237">
        <v>890</v>
      </c>
      <c r="AA21" s="237">
        <v>900</v>
      </c>
      <c r="AB21" s="274">
        <f t="shared" si="9"/>
        <v>27.9</v>
      </c>
      <c r="AC21" s="273">
        <f t="shared" si="10"/>
        <v>65</v>
      </c>
      <c r="AD21" s="273" t="str">
        <f t="shared" si="11"/>
        <v>★1.5</v>
      </c>
      <c r="AE21" s="274">
        <f t="shared" si="12"/>
        <v>27.9</v>
      </c>
      <c r="AF21" s="273">
        <f t="shared" si="13"/>
        <v>65</v>
      </c>
      <c r="AG21" s="273" t="str">
        <f t="shared" si="14"/>
        <v>★1.5</v>
      </c>
      <c r="AH21" s="236"/>
      <c r="AI21" s="236"/>
      <c r="AJ21" s="236"/>
    </row>
    <row r="22" spans="1:36" ht="24" customHeight="1">
      <c r="A22" s="288"/>
      <c r="B22" s="287"/>
      <c r="C22" s="286"/>
      <c r="D22" s="285" t="s">
        <v>353</v>
      </c>
      <c r="E22" s="284" t="s">
        <v>352</v>
      </c>
      <c r="F22" s="235" t="s">
        <v>330</v>
      </c>
      <c r="G22" s="235" t="s">
        <v>329</v>
      </c>
      <c r="H22" s="235" t="s">
        <v>328</v>
      </c>
      <c r="I22" s="235" t="str">
        <f t="shared" si="0"/>
        <v>910~930</v>
      </c>
      <c r="J22" s="283">
        <v>4</v>
      </c>
      <c r="K22" s="282">
        <v>21.1</v>
      </c>
      <c r="L22" s="295">
        <f t="shared" si="1"/>
        <v>110.03127962085307</v>
      </c>
      <c r="M22" s="280">
        <f t="shared" si="2"/>
        <v>20.8</v>
      </c>
      <c r="N22" s="280">
        <f t="shared" si="3"/>
        <v>23.7</v>
      </c>
      <c r="O22" s="294" t="str">
        <f t="shared" si="4"/>
        <v>27.7~27.8</v>
      </c>
      <c r="P22" s="235" t="s">
        <v>108</v>
      </c>
      <c r="Q22" s="235" t="s">
        <v>50</v>
      </c>
      <c r="R22" s="235" t="s">
        <v>55</v>
      </c>
      <c r="S22" s="235"/>
      <c r="T22" s="278" t="s">
        <v>112</v>
      </c>
      <c r="U22" s="252">
        <f t="shared" si="5"/>
        <v>101</v>
      </c>
      <c r="V22" s="251" t="str">
        <f t="shared" si="6"/>
        <v/>
      </c>
      <c r="W22" s="251" t="str">
        <f t="shared" si="7"/>
        <v>75~76</v>
      </c>
      <c r="X22" s="250" t="str">
        <f t="shared" si="8"/>
        <v>★2.5</v>
      </c>
      <c r="Y22" s="236"/>
      <c r="Z22" s="293">
        <v>910</v>
      </c>
      <c r="AA22" s="293">
        <v>930</v>
      </c>
      <c r="AB22" s="274">
        <f t="shared" si="9"/>
        <v>27.8</v>
      </c>
      <c r="AC22" s="273">
        <f t="shared" si="10"/>
        <v>75</v>
      </c>
      <c r="AD22" s="273" t="str">
        <f t="shared" si="11"/>
        <v>★2.5</v>
      </c>
      <c r="AE22" s="274">
        <f t="shared" si="12"/>
        <v>27.7</v>
      </c>
      <c r="AF22" s="273">
        <f t="shared" si="13"/>
        <v>76</v>
      </c>
      <c r="AG22" s="273" t="str">
        <f t="shared" si="14"/>
        <v>★2.5</v>
      </c>
      <c r="AH22" s="236"/>
      <c r="AI22" s="236"/>
      <c r="AJ22" s="236"/>
    </row>
    <row r="23" spans="1:36" ht="24" customHeight="1">
      <c r="A23" s="288"/>
      <c r="B23" s="287"/>
      <c r="C23" s="286"/>
      <c r="D23" s="285" t="s">
        <v>351</v>
      </c>
      <c r="E23" s="284" t="s">
        <v>350</v>
      </c>
      <c r="F23" s="235" t="s">
        <v>330</v>
      </c>
      <c r="G23" s="235" t="s">
        <v>329</v>
      </c>
      <c r="H23" s="235" t="s">
        <v>328</v>
      </c>
      <c r="I23" s="235" t="str">
        <f t="shared" si="0"/>
        <v>900~930</v>
      </c>
      <c r="J23" s="283">
        <v>4</v>
      </c>
      <c r="K23" s="282">
        <v>18.8</v>
      </c>
      <c r="L23" s="281">
        <f t="shared" si="1"/>
        <v>123.49255319148935</v>
      </c>
      <c r="M23" s="280">
        <f t="shared" si="2"/>
        <v>20.8</v>
      </c>
      <c r="N23" s="280">
        <f t="shared" si="3"/>
        <v>23.7</v>
      </c>
      <c r="O23" s="279" t="str">
        <f t="shared" si="4"/>
        <v>27.7~27.9</v>
      </c>
      <c r="P23" s="235" t="s">
        <v>108</v>
      </c>
      <c r="Q23" s="235" t="s">
        <v>50</v>
      </c>
      <c r="R23" s="235" t="s">
        <v>55</v>
      </c>
      <c r="S23" s="235"/>
      <c r="T23" s="290" t="s">
        <v>112</v>
      </c>
      <c r="U23" s="277" t="str">
        <f t="shared" si="5"/>
        <v/>
      </c>
      <c r="V23" s="276" t="str">
        <f t="shared" si="6"/>
        <v/>
      </c>
      <c r="W23" s="276">
        <f t="shared" si="7"/>
        <v>67</v>
      </c>
      <c r="X23" s="275" t="str">
        <f t="shared" si="8"/>
        <v>★1.5</v>
      </c>
      <c r="Y23" s="236"/>
      <c r="Z23" s="237">
        <v>900</v>
      </c>
      <c r="AA23" s="237">
        <v>930</v>
      </c>
      <c r="AB23" s="274">
        <f t="shared" si="9"/>
        <v>27.9</v>
      </c>
      <c r="AC23" s="273">
        <f t="shared" si="10"/>
        <v>67</v>
      </c>
      <c r="AD23" s="273" t="str">
        <f t="shared" si="11"/>
        <v>★1.5</v>
      </c>
      <c r="AE23" s="274">
        <f t="shared" si="12"/>
        <v>27.7</v>
      </c>
      <c r="AF23" s="273">
        <f t="shared" si="13"/>
        <v>67</v>
      </c>
      <c r="AG23" s="273" t="str">
        <f t="shared" si="14"/>
        <v>★1.5</v>
      </c>
      <c r="AH23" s="236"/>
      <c r="AI23" s="236"/>
      <c r="AJ23" s="236"/>
    </row>
    <row r="24" spans="1:36" ht="24" customHeight="1">
      <c r="A24" s="288"/>
      <c r="B24" s="287"/>
      <c r="C24" s="286"/>
      <c r="D24" s="285" t="s">
        <v>349</v>
      </c>
      <c r="E24" s="284" t="s">
        <v>348</v>
      </c>
      <c r="F24" s="235" t="s">
        <v>330</v>
      </c>
      <c r="G24" s="235" t="s">
        <v>329</v>
      </c>
      <c r="H24" s="235" t="s">
        <v>328</v>
      </c>
      <c r="I24" s="235" t="s">
        <v>347</v>
      </c>
      <c r="J24" s="283">
        <v>4</v>
      </c>
      <c r="K24" s="282">
        <v>19.399999999999999</v>
      </c>
      <c r="L24" s="281">
        <f t="shared" si="1"/>
        <v>119.67319587628867</v>
      </c>
      <c r="M24" s="280">
        <f t="shared" si="2"/>
        <v>20.8</v>
      </c>
      <c r="N24" s="280">
        <f t="shared" si="3"/>
        <v>23.7</v>
      </c>
      <c r="O24" s="279" t="str">
        <f t="shared" si="4"/>
        <v>27.7</v>
      </c>
      <c r="P24" s="235" t="s">
        <v>108</v>
      </c>
      <c r="Q24" s="235" t="s">
        <v>60</v>
      </c>
      <c r="R24" s="235" t="s">
        <v>55</v>
      </c>
      <c r="S24" s="235"/>
      <c r="T24" s="290" t="s">
        <v>107</v>
      </c>
      <c r="U24" s="277" t="str">
        <f t="shared" si="5"/>
        <v/>
      </c>
      <c r="V24" s="276" t="str">
        <f t="shared" si="6"/>
        <v/>
      </c>
      <c r="W24" s="276">
        <f t="shared" si="7"/>
        <v>70</v>
      </c>
      <c r="X24" s="275" t="str">
        <f t="shared" si="8"/>
        <v>★2.0</v>
      </c>
      <c r="Y24" s="236"/>
      <c r="Z24" s="237">
        <v>930</v>
      </c>
      <c r="AA24" s="237">
        <v>930</v>
      </c>
      <c r="AB24" s="274">
        <f t="shared" si="9"/>
        <v>27.7</v>
      </c>
      <c r="AC24" s="273">
        <f t="shared" si="10"/>
        <v>70</v>
      </c>
      <c r="AD24" s="273" t="str">
        <f t="shared" si="11"/>
        <v>★2.0</v>
      </c>
      <c r="AE24" s="274">
        <f t="shared" si="12"/>
        <v>27.7</v>
      </c>
      <c r="AF24" s="273">
        <f t="shared" si="13"/>
        <v>70</v>
      </c>
      <c r="AG24" s="273" t="str">
        <f t="shared" si="14"/>
        <v>★2.0</v>
      </c>
      <c r="AH24" s="236"/>
      <c r="AI24" s="236"/>
      <c r="AJ24" s="236"/>
    </row>
    <row r="25" spans="1:36" ht="24" customHeight="1">
      <c r="A25" s="288"/>
      <c r="B25" s="292"/>
      <c r="C25" s="291"/>
      <c r="D25" s="285" t="s">
        <v>346</v>
      </c>
      <c r="E25" s="284" t="s">
        <v>345</v>
      </c>
      <c r="F25" s="235" t="s">
        <v>330</v>
      </c>
      <c r="G25" s="235" t="s">
        <v>329</v>
      </c>
      <c r="H25" s="235" t="s">
        <v>328</v>
      </c>
      <c r="I25" s="235" t="str">
        <f t="shared" ref="I25:I35" si="15">IF(Z25="","",(IF(AA25-Z25&gt;0,CONCATENATE(TEXT(Z25,"#,##0"),"~",TEXT(AA25,"#,##0")),TEXT(Z25,"#,##0"))))</f>
        <v>920~940</v>
      </c>
      <c r="J25" s="283">
        <v>4</v>
      </c>
      <c r="K25" s="282">
        <v>16.8</v>
      </c>
      <c r="L25" s="281">
        <f t="shared" si="1"/>
        <v>138.19404761904758</v>
      </c>
      <c r="M25" s="280">
        <f t="shared" si="2"/>
        <v>20.8</v>
      </c>
      <c r="N25" s="280">
        <f t="shared" si="3"/>
        <v>23.7</v>
      </c>
      <c r="O25" s="279" t="str">
        <f t="shared" si="4"/>
        <v>27.7~27.8</v>
      </c>
      <c r="P25" s="235" t="s">
        <v>108</v>
      </c>
      <c r="Q25" s="235" t="s">
        <v>60</v>
      </c>
      <c r="R25" s="235" t="s">
        <v>55</v>
      </c>
      <c r="S25" s="235"/>
      <c r="T25" s="290" t="s">
        <v>107</v>
      </c>
      <c r="U25" s="277" t="str">
        <f t="shared" si="5"/>
        <v/>
      </c>
      <c r="V25" s="276" t="str">
        <f t="shared" si="6"/>
        <v/>
      </c>
      <c r="W25" s="276">
        <f t="shared" si="7"/>
        <v>60</v>
      </c>
      <c r="X25" s="275" t="str">
        <f t="shared" si="8"/>
        <v>★1.0</v>
      </c>
      <c r="Y25" s="236"/>
      <c r="Z25" s="237">
        <v>920</v>
      </c>
      <c r="AA25" s="237">
        <v>940</v>
      </c>
      <c r="AB25" s="274">
        <f t="shared" si="9"/>
        <v>27.8</v>
      </c>
      <c r="AC25" s="273">
        <f t="shared" si="10"/>
        <v>60</v>
      </c>
      <c r="AD25" s="273" t="str">
        <f t="shared" si="11"/>
        <v>★1.0</v>
      </c>
      <c r="AE25" s="274">
        <f t="shared" si="12"/>
        <v>27.7</v>
      </c>
      <c r="AF25" s="273">
        <f t="shared" si="13"/>
        <v>60</v>
      </c>
      <c r="AG25" s="273" t="str">
        <f t="shared" si="14"/>
        <v>★1.0</v>
      </c>
      <c r="AH25" s="236"/>
      <c r="AI25" s="236"/>
      <c r="AJ25" s="236"/>
    </row>
    <row r="26" spans="1:36" ht="24" customHeight="1">
      <c r="A26" s="288"/>
      <c r="B26" s="289" t="s">
        <v>344</v>
      </c>
      <c r="C26" s="286" t="s">
        <v>343</v>
      </c>
      <c r="D26" s="285" t="s">
        <v>341</v>
      </c>
      <c r="E26" s="284" t="s">
        <v>342</v>
      </c>
      <c r="F26" s="235" t="s">
        <v>330</v>
      </c>
      <c r="G26" s="235" t="s">
        <v>329</v>
      </c>
      <c r="H26" s="235" t="s">
        <v>328</v>
      </c>
      <c r="I26" s="235" t="str">
        <f t="shared" si="15"/>
        <v>980</v>
      </c>
      <c r="J26" s="283">
        <v>4</v>
      </c>
      <c r="K26" s="282">
        <v>20.9</v>
      </c>
      <c r="L26" s="281">
        <f t="shared" si="1"/>
        <v>111.08421052631577</v>
      </c>
      <c r="M26" s="280">
        <f t="shared" si="2"/>
        <v>20.5</v>
      </c>
      <c r="N26" s="280">
        <f t="shared" si="3"/>
        <v>23.4</v>
      </c>
      <c r="O26" s="279" t="str">
        <f t="shared" si="4"/>
        <v>27.4</v>
      </c>
      <c r="P26" s="235" t="s">
        <v>108</v>
      </c>
      <c r="Q26" s="235" t="s">
        <v>50</v>
      </c>
      <c r="R26" s="235" t="s">
        <v>51</v>
      </c>
      <c r="S26" s="235"/>
      <c r="T26" s="290" t="s">
        <v>112</v>
      </c>
      <c r="U26" s="277">
        <f t="shared" si="5"/>
        <v>101</v>
      </c>
      <c r="V26" s="276" t="str">
        <f t="shared" si="6"/>
        <v/>
      </c>
      <c r="W26" s="276">
        <f t="shared" si="7"/>
        <v>76</v>
      </c>
      <c r="X26" s="275" t="str">
        <f t="shared" si="8"/>
        <v>★2.5</v>
      </c>
      <c r="Y26" s="236"/>
      <c r="Z26" s="237">
        <v>980</v>
      </c>
      <c r="AA26" s="237">
        <v>980</v>
      </c>
      <c r="AB26" s="274">
        <f t="shared" si="9"/>
        <v>27.4</v>
      </c>
      <c r="AC26" s="273">
        <f t="shared" si="10"/>
        <v>76</v>
      </c>
      <c r="AD26" s="273" t="str">
        <f t="shared" si="11"/>
        <v>★2.5</v>
      </c>
      <c r="AE26" s="274">
        <f t="shared" si="12"/>
        <v>27.4</v>
      </c>
      <c r="AF26" s="273">
        <f t="shared" si="13"/>
        <v>76</v>
      </c>
      <c r="AG26" s="273" t="str">
        <f t="shared" si="14"/>
        <v>★2.5</v>
      </c>
      <c r="AH26" s="236"/>
      <c r="AI26" s="236"/>
      <c r="AJ26" s="236"/>
    </row>
    <row r="27" spans="1:36" ht="24" customHeight="1">
      <c r="A27" s="288"/>
      <c r="B27" s="289"/>
      <c r="C27" s="286"/>
      <c r="D27" s="285" t="s">
        <v>341</v>
      </c>
      <c r="E27" s="284" t="s">
        <v>340</v>
      </c>
      <c r="F27" s="235" t="s">
        <v>330</v>
      </c>
      <c r="G27" s="235" t="s">
        <v>329</v>
      </c>
      <c r="H27" s="235" t="s">
        <v>328</v>
      </c>
      <c r="I27" s="235" t="str">
        <f t="shared" si="15"/>
        <v>950~970</v>
      </c>
      <c r="J27" s="283">
        <v>4</v>
      </c>
      <c r="K27" s="282">
        <v>20.9</v>
      </c>
      <c r="L27" s="281">
        <f t="shared" si="1"/>
        <v>111.08421052631577</v>
      </c>
      <c r="M27" s="280">
        <f t="shared" si="2"/>
        <v>20.8</v>
      </c>
      <c r="N27" s="280">
        <f t="shared" si="3"/>
        <v>23.7</v>
      </c>
      <c r="O27" s="279" t="str">
        <f t="shared" si="4"/>
        <v>27.5~27.6</v>
      </c>
      <c r="P27" s="235" t="s">
        <v>108</v>
      </c>
      <c r="Q27" s="235" t="s">
        <v>50</v>
      </c>
      <c r="R27" s="235" t="s">
        <v>51</v>
      </c>
      <c r="S27" s="235"/>
      <c r="T27" s="278" t="s">
        <v>112</v>
      </c>
      <c r="U27" s="277">
        <f t="shared" si="5"/>
        <v>100</v>
      </c>
      <c r="V27" s="276" t="str">
        <f t="shared" si="6"/>
        <v/>
      </c>
      <c r="W27" s="276" t="str">
        <f t="shared" si="7"/>
        <v>75~76</v>
      </c>
      <c r="X27" s="275" t="str">
        <f t="shared" si="8"/>
        <v>★2.5</v>
      </c>
      <c r="Y27" s="236"/>
      <c r="Z27" s="237">
        <v>950</v>
      </c>
      <c r="AA27" s="237">
        <v>970</v>
      </c>
      <c r="AB27" s="274">
        <f t="shared" si="9"/>
        <v>27.6</v>
      </c>
      <c r="AC27" s="273">
        <f t="shared" si="10"/>
        <v>75</v>
      </c>
      <c r="AD27" s="273" t="str">
        <f t="shared" si="11"/>
        <v>★2.5</v>
      </c>
      <c r="AE27" s="274">
        <f t="shared" si="12"/>
        <v>27.5</v>
      </c>
      <c r="AF27" s="273">
        <f t="shared" si="13"/>
        <v>76</v>
      </c>
      <c r="AG27" s="273" t="str">
        <f t="shared" si="14"/>
        <v>★2.5</v>
      </c>
      <c r="AH27" s="236"/>
      <c r="AI27" s="236"/>
      <c r="AJ27" s="236"/>
    </row>
    <row r="28" spans="1:36" ht="24" customHeight="1">
      <c r="A28" s="288"/>
      <c r="B28" s="287"/>
      <c r="C28" s="286"/>
      <c r="D28" s="285" t="s">
        <v>337</v>
      </c>
      <c r="E28" s="285" t="s">
        <v>339</v>
      </c>
      <c r="F28" s="235" t="s">
        <v>330</v>
      </c>
      <c r="G28" s="235" t="s">
        <v>329</v>
      </c>
      <c r="H28" s="235" t="s">
        <v>328</v>
      </c>
      <c r="I28" s="235" t="str">
        <f t="shared" si="15"/>
        <v>970</v>
      </c>
      <c r="J28" s="283">
        <v>4</v>
      </c>
      <c r="K28" s="282">
        <v>19.2</v>
      </c>
      <c r="L28" s="281">
        <f t="shared" si="1"/>
        <v>120.91979166666667</v>
      </c>
      <c r="M28" s="280">
        <f t="shared" si="2"/>
        <v>20.8</v>
      </c>
      <c r="N28" s="280">
        <f t="shared" si="3"/>
        <v>23.7</v>
      </c>
      <c r="O28" s="279" t="str">
        <f t="shared" si="4"/>
        <v>27.5</v>
      </c>
      <c r="P28" s="235" t="s">
        <v>108</v>
      </c>
      <c r="Q28" s="235" t="s">
        <v>60</v>
      </c>
      <c r="R28" s="235" t="s">
        <v>51</v>
      </c>
      <c r="S28" s="235"/>
      <c r="T28" s="278" t="s">
        <v>107</v>
      </c>
      <c r="U28" s="277" t="str">
        <f t="shared" si="5"/>
        <v/>
      </c>
      <c r="V28" s="276" t="str">
        <f t="shared" si="6"/>
        <v/>
      </c>
      <c r="W28" s="276">
        <f t="shared" si="7"/>
        <v>69</v>
      </c>
      <c r="X28" s="275" t="str">
        <f t="shared" si="8"/>
        <v>★1.5</v>
      </c>
      <c r="Y28" s="236"/>
      <c r="Z28" s="237">
        <v>970</v>
      </c>
      <c r="AA28" s="237">
        <v>970</v>
      </c>
      <c r="AB28" s="274">
        <f t="shared" si="9"/>
        <v>27.5</v>
      </c>
      <c r="AC28" s="273">
        <f t="shared" si="10"/>
        <v>69</v>
      </c>
      <c r="AD28" s="273" t="str">
        <f t="shared" si="11"/>
        <v>★1.5</v>
      </c>
      <c r="AE28" s="274">
        <f t="shared" si="12"/>
        <v>27.5</v>
      </c>
      <c r="AF28" s="273">
        <f t="shared" si="13"/>
        <v>69</v>
      </c>
      <c r="AG28" s="273" t="str">
        <f t="shared" si="14"/>
        <v>★1.5</v>
      </c>
      <c r="AH28" s="236"/>
      <c r="AI28" s="236"/>
      <c r="AJ28" s="236"/>
    </row>
    <row r="29" spans="1:36" ht="24" customHeight="1">
      <c r="A29" s="288"/>
      <c r="B29" s="287"/>
      <c r="C29" s="286"/>
      <c r="D29" s="285" t="s">
        <v>337</v>
      </c>
      <c r="E29" s="285" t="s">
        <v>338</v>
      </c>
      <c r="F29" s="235" t="s">
        <v>330</v>
      </c>
      <c r="G29" s="235" t="s">
        <v>329</v>
      </c>
      <c r="H29" s="235" t="s">
        <v>328</v>
      </c>
      <c r="I29" s="235" t="str">
        <f t="shared" si="15"/>
        <v>990</v>
      </c>
      <c r="J29" s="283">
        <v>4</v>
      </c>
      <c r="K29" s="282">
        <v>19.2</v>
      </c>
      <c r="L29" s="281">
        <f t="shared" si="1"/>
        <v>120.91979166666667</v>
      </c>
      <c r="M29" s="280">
        <f t="shared" si="2"/>
        <v>20.5</v>
      </c>
      <c r="N29" s="280">
        <f t="shared" si="3"/>
        <v>23.4</v>
      </c>
      <c r="O29" s="279" t="str">
        <f t="shared" si="4"/>
        <v>27.4</v>
      </c>
      <c r="P29" s="235" t="s">
        <v>108</v>
      </c>
      <c r="Q29" s="235" t="s">
        <v>60</v>
      </c>
      <c r="R29" s="235" t="s">
        <v>51</v>
      </c>
      <c r="S29" s="235"/>
      <c r="T29" s="278" t="s">
        <v>107</v>
      </c>
      <c r="U29" s="277" t="str">
        <f t="shared" si="5"/>
        <v/>
      </c>
      <c r="V29" s="276" t="str">
        <f t="shared" si="6"/>
        <v/>
      </c>
      <c r="W29" s="276">
        <f t="shared" si="7"/>
        <v>70</v>
      </c>
      <c r="X29" s="275" t="str">
        <f t="shared" si="8"/>
        <v>★2.0</v>
      </c>
      <c r="Y29" s="236"/>
      <c r="Z29" s="237">
        <v>990</v>
      </c>
      <c r="AA29" s="237">
        <v>990</v>
      </c>
      <c r="AB29" s="274">
        <f t="shared" si="9"/>
        <v>27.4</v>
      </c>
      <c r="AC29" s="273">
        <f t="shared" si="10"/>
        <v>70</v>
      </c>
      <c r="AD29" s="273" t="str">
        <f t="shared" si="11"/>
        <v>★2.0</v>
      </c>
      <c r="AE29" s="274">
        <f t="shared" si="12"/>
        <v>27.4</v>
      </c>
      <c r="AF29" s="273">
        <f t="shared" si="13"/>
        <v>70</v>
      </c>
      <c r="AG29" s="273" t="str">
        <f t="shared" si="14"/>
        <v>★2.0</v>
      </c>
      <c r="AH29" s="236"/>
      <c r="AI29" s="236"/>
      <c r="AJ29" s="236"/>
    </row>
    <row r="30" spans="1:36" ht="24" customHeight="1">
      <c r="A30" s="288"/>
      <c r="B30" s="287"/>
      <c r="C30" s="286"/>
      <c r="D30" s="285" t="s">
        <v>337</v>
      </c>
      <c r="E30" s="284" t="s">
        <v>336</v>
      </c>
      <c r="F30" s="235" t="s">
        <v>330</v>
      </c>
      <c r="G30" s="235" t="s">
        <v>329</v>
      </c>
      <c r="H30" s="235" t="s">
        <v>328</v>
      </c>
      <c r="I30" s="235" t="str">
        <f t="shared" si="15"/>
        <v>1,010</v>
      </c>
      <c r="J30" s="283">
        <v>4</v>
      </c>
      <c r="K30" s="282">
        <v>19.2</v>
      </c>
      <c r="L30" s="281">
        <f t="shared" si="1"/>
        <v>120.91979166666667</v>
      </c>
      <c r="M30" s="280">
        <f t="shared" si="2"/>
        <v>20.5</v>
      </c>
      <c r="N30" s="280">
        <f t="shared" si="3"/>
        <v>23.4</v>
      </c>
      <c r="O30" s="279" t="str">
        <f t="shared" si="4"/>
        <v>27.3</v>
      </c>
      <c r="P30" s="235" t="s">
        <v>108</v>
      </c>
      <c r="Q30" s="235" t="s">
        <v>60</v>
      </c>
      <c r="R30" s="235" t="s">
        <v>51</v>
      </c>
      <c r="S30" s="235"/>
      <c r="T30" s="278" t="s">
        <v>107</v>
      </c>
      <c r="U30" s="277" t="str">
        <f t="shared" si="5"/>
        <v/>
      </c>
      <c r="V30" s="276" t="str">
        <f t="shared" si="6"/>
        <v/>
      </c>
      <c r="W30" s="276">
        <f t="shared" si="7"/>
        <v>70</v>
      </c>
      <c r="X30" s="275" t="str">
        <f t="shared" si="8"/>
        <v>★2.0</v>
      </c>
      <c r="Z30" s="237">
        <v>1010</v>
      </c>
      <c r="AA30" s="237">
        <v>1010</v>
      </c>
      <c r="AB30" s="274">
        <f t="shared" si="9"/>
        <v>27.3</v>
      </c>
      <c r="AC30" s="273">
        <f t="shared" si="10"/>
        <v>70</v>
      </c>
      <c r="AD30" s="273" t="str">
        <f t="shared" si="11"/>
        <v>★2.0</v>
      </c>
      <c r="AE30" s="274">
        <f t="shared" si="12"/>
        <v>27.3</v>
      </c>
      <c r="AF30" s="273">
        <f t="shared" si="13"/>
        <v>70</v>
      </c>
      <c r="AG30" s="273" t="str">
        <f t="shared" si="14"/>
        <v>★2.0</v>
      </c>
      <c r="AH30" s="236"/>
      <c r="AI30" s="236"/>
      <c r="AJ30" s="236"/>
    </row>
    <row r="31" spans="1:36" ht="24" customHeight="1">
      <c r="A31" s="288"/>
      <c r="B31" s="287"/>
      <c r="C31" s="286"/>
      <c r="D31" s="285" t="s">
        <v>334</v>
      </c>
      <c r="E31" s="284" t="s">
        <v>335</v>
      </c>
      <c r="F31" s="235" t="s">
        <v>330</v>
      </c>
      <c r="G31" s="235" t="s">
        <v>329</v>
      </c>
      <c r="H31" s="235" t="s">
        <v>328</v>
      </c>
      <c r="I31" s="235" t="str">
        <f t="shared" si="15"/>
        <v>1,040</v>
      </c>
      <c r="J31" s="283">
        <v>4</v>
      </c>
      <c r="K31" s="282">
        <v>19</v>
      </c>
      <c r="L31" s="281">
        <f t="shared" si="1"/>
        <v>122.19263157894736</v>
      </c>
      <c r="M31" s="280">
        <f t="shared" si="2"/>
        <v>20.5</v>
      </c>
      <c r="N31" s="280">
        <f t="shared" si="3"/>
        <v>23.4</v>
      </c>
      <c r="O31" s="279" t="str">
        <f t="shared" si="4"/>
        <v>27.1</v>
      </c>
      <c r="P31" s="235" t="s">
        <v>108</v>
      </c>
      <c r="Q31" s="235" t="s">
        <v>50</v>
      </c>
      <c r="R31" s="235" t="s">
        <v>55</v>
      </c>
      <c r="S31" s="235"/>
      <c r="T31" s="278" t="s">
        <v>112</v>
      </c>
      <c r="U31" s="277" t="str">
        <f t="shared" si="5"/>
        <v/>
      </c>
      <c r="V31" s="276" t="str">
        <f t="shared" si="6"/>
        <v/>
      </c>
      <c r="W31" s="276">
        <f t="shared" si="7"/>
        <v>70</v>
      </c>
      <c r="X31" s="275" t="str">
        <f t="shared" si="8"/>
        <v>★2.0</v>
      </c>
      <c r="Z31" s="237">
        <v>1040</v>
      </c>
      <c r="AA31" s="237">
        <v>1040</v>
      </c>
      <c r="AB31" s="274">
        <f t="shared" si="9"/>
        <v>27.1</v>
      </c>
      <c r="AC31" s="273">
        <f t="shared" si="10"/>
        <v>70</v>
      </c>
      <c r="AD31" s="273" t="str">
        <f t="shared" si="11"/>
        <v>★2.0</v>
      </c>
      <c r="AE31" s="274">
        <f t="shared" si="12"/>
        <v>27.1</v>
      </c>
      <c r="AF31" s="273">
        <f t="shared" si="13"/>
        <v>70</v>
      </c>
      <c r="AG31" s="273" t="str">
        <f t="shared" si="14"/>
        <v>★2.0</v>
      </c>
      <c r="AH31" s="236"/>
      <c r="AI31" s="236"/>
      <c r="AJ31" s="236"/>
    </row>
    <row r="32" spans="1:36" ht="24" customHeight="1">
      <c r="A32" s="288"/>
      <c r="B32" s="287"/>
      <c r="C32" s="286"/>
      <c r="D32" s="285" t="s">
        <v>334</v>
      </c>
      <c r="E32" s="284" t="s">
        <v>333</v>
      </c>
      <c r="F32" s="235" t="s">
        <v>330</v>
      </c>
      <c r="G32" s="235" t="s">
        <v>329</v>
      </c>
      <c r="H32" s="235" t="s">
        <v>328</v>
      </c>
      <c r="I32" s="235" t="str">
        <f t="shared" si="15"/>
        <v>1,010~1,030</v>
      </c>
      <c r="J32" s="283">
        <v>4</v>
      </c>
      <c r="K32" s="282">
        <v>19</v>
      </c>
      <c r="L32" s="281">
        <f t="shared" si="1"/>
        <v>122.19263157894736</v>
      </c>
      <c r="M32" s="280">
        <f t="shared" si="2"/>
        <v>20.5</v>
      </c>
      <c r="N32" s="280">
        <f t="shared" si="3"/>
        <v>23.4</v>
      </c>
      <c r="O32" s="279" t="str">
        <f t="shared" si="4"/>
        <v>27.2~27.3</v>
      </c>
      <c r="P32" s="235" t="s">
        <v>108</v>
      </c>
      <c r="Q32" s="235" t="s">
        <v>50</v>
      </c>
      <c r="R32" s="235" t="s">
        <v>55</v>
      </c>
      <c r="S32" s="235"/>
      <c r="T32" s="278" t="s">
        <v>112</v>
      </c>
      <c r="U32" s="277" t="str">
        <f t="shared" si="5"/>
        <v/>
      </c>
      <c r="V32" s="276" t="str">
        <f t="shared" si="6"/>
        <v/>
      </c>
      <c r="W32" s="276">
        <f t="shared" si="7"/>
        <v>69</v>
      </c>
      <c r="X32" s="275" t="str">
        <f t="shared" si="8"/>
        <v>★1.5</v>
      </c>
      <c r="Z32" s="237">
        <v>1010</v>
      </c>
      <c r="AA32" s="237">
        <v>1030</v>
      </c>
      <c r="AB32" s="274">
        <f t="shared" si="9"/>
        <v>27.3</v>
      </c>
      <c r="AC32" s="273">
        <f t="shared" si="10"/>
        <v>69</v>
      </c>
      <c r="AD32" s="273" t="str">
        <f t="shared" si="11"/>
        <v>★1.5</v>
      </c>
      <c r="AE32" s="274">
        <f t="shared" si="12"/>
        <v>27.2</v>
      </c>
      <c r="AF32" s="273">
        <f t="shared" si="13"/>
        <v>69</v>
      </c>
      <c r="AG32" s="273" t="str">
        <f t="shared" si="14"/>
        <v>★1.5</v>
      </c>
      <c r="AH32" s="236"/>
      <c r="AI32" s="236"/>
      <c r="AJ32" s="236"/>
    </row>
    <row r="33" spans="1:36" ht="33" customHeight="1">
      <c r="A33" s="288"/>
      <c r="B33" s="287"/>
      <c r="C33" s="286"/>
      <c r="D33" s="285" t="s">
        <v>332</v>
      </c>
      <c r="E33" s="284" t="s">
        <v>331</v>
      </c>
      <c r="F33" s="235" t="s">
        <v>330</v>
      </c>
      <c r="G33" s="235" t="s">
        <v>329</v>
      </c>
      <c r="H33" s="235" t="s">
        <v>328</v>
      </c>
      <c r="I33" s="235" t="str">
        <f t="shared" si="15"/>
        <v>1,030~1,060</v>
      </c>
      <c r="J33" s="283">
        <v>4</v>
      </c>
      <c r="K33" s="282">
        <v>17.5</v>
      </c>
      <c r="L33" s="281">
        <f t="shared" si="1"/>
        <v>132.66628571428569</v>
      </c>
      <c r="M33" s="280">
        <f t="shared" si="2"/>
        <v>20.5</v>
      </c>
      <c r="N33" s="280">
        <f t="shared" si="3"/>
        <v>23.4</v>
      </c>
      <c r="O33" s="279" t="str">
        <f t="shared" si="4"/>
        <v>27.0~27.2</v>
      </c>
      <c r="P33" s="235" t="s">
        <v>108</v>
      </c>
      <c r="Q33" s="235" t="s">
        <v>60</v>
      </c>
      <c r="R33" s="235" t="s">
        <v>55</v>
      </c>
      <c r="S33" s="235"/>
      <c r="T33" s="278" t="s">
        <v>107</v>
      </c>
      <c r="U33" s="277" t="str">
        <f t="shared" si="5"/>
        <v/>
      </c>
      <c r="V33" s="276" t="str">
        <f t="shared" si="6"/>
        <v/>
      </c>
      <c r="W33" s="276">
        <f t="shared" si="7"/>
        <v>64</v>
      </c>
      <c r="X33" s="275" t="str">
        <f t="shared" si="8"/>
        <v>★1.0</v>
      </c>
      <c r="Z33" s="237">
        <v>1030</v>
      </c>
      <c r="AA33" s="237">
        <v>1060</v>
      </c>
      <c r="AB33" s="274">
        <f t="shared" si="9"/>
        <v>27.2</v>
      </c>
      <c r="AC33" s="273">
        <f t="shared" si="10"/>
        <v>64</v>
      </c>
      <c r="AD33" s="273" t="str">
        <f t="shared" si="11"/>
        <v>★1.0</v>
      </c>
      <c r="AE33" s="274">
        <f t="shared" si="12"/>
        <v>27</v>
      </c>
      <c r="AF33" s="273">
        <f t="shared" si="13"/>
        <v>64</v>
      </c>
      <c r="AG33" s="273" t="str">
        <f t="shared" si="14"/>
        <v>★1.0</v>
      </c>
      <c r="AH33" s="236"/>
      <c r="AI33" s="236"/>
      <c r="AJ33" s="236"/>
    </row>
    <row r="34" spans="1:36" s="245" customFormat="1" ht="24" customHeight="1">
      <c r="A34" s="272"/>
      <c r="B34" s="271" t="s">
        <v>327</v>
      </c>
      <c r="C34" s="270" t="s">
        <v>326</v>
      </c>
      <c r="D34" s="265" t="s">
        <v>325</v>
      </c>
      <c r="E34" s="264" t="s">
        <v>186</v>
      </c>
      <c r="F34" s="256" t="s">
        <v>183</v>
      </c>
      <c r="G34" s="255">
        <v>0.65800000000000003</v>
      </c>
      <c r="H34" s="256" t="s">
        <v>182</v>
      </c>
      <c r="I34" s="263" t="str">
        <f t="shared" si="15"/>
        <v>980~1,000</v>
      </c>
      <c r="J34" s="262">
        <v>4</v>
      </c>
      <c r="K34" s="269">
        <v>15.1</v>
      </c>
      <c r="L34" s="268">
        <f t="shared" si="1"/>
        <v>153.75231788079469</v>
      </c>
      <c r="M34" s="259">
        <f t="shared" si="2"/>
        <v>20.5</v>
      </c>
      <c r="N34" s="258">
        <f t="shared" si="3"/>
        <v>23.4</v>
      </c>
      <c r="O34" s="257" t="str">
        <f t="shared" si="4"/>
        <v>27.3~27.4</v>
      </c>
      <c r="P34" s="255" t="s">
        <v>181</v>
      </c>
      <c r="Q34" s="256" t="s">
        <v>60</v>
      </c>
      <c r="R34" s="255" t="s">
        <v>103</v>
      </c>
      <c r="S34" s="254" t="s">
        <v>98</v>
      </c>
      <c r="T34" s="253"/>
      <c r="U34" s="252" t="str">
        <f t="shared" si="5"/>
        <v/>
      </c>
      <c r="V34" s="251" t="str">
        <f t="shared" si="6"/>
        <v/>
      </c>
      <c r="W34" s="251">
        <f t="shared" si="7"/>
        <v>55</v>
      </c>
      <c r="X34" s="250" t="str">
        <f t="shared" si="8"/>
        <v>★0.5</v>
      </c>
      <c r="Z34" s="249">
        <v>980</v>
      </c>
      <c r="AA34" s="249">
        <v>1000</v>
      </c>
      <c r="AB34" s="248">
        <f t="shared" si="9"/>
        <v>27.4</v>
      </c>
      <c r="AC34" s="247">
        <f t="shared" si="10"/>
        <v>55</v>
      </c>
      <c r="AD34" s="247" t="str">
        <f t="shared" si="11"/>
        <v>★0.5</v>
      </c>
      <c r="AE34" s="248">
        <f t="shared" si="12"/>
        <v>27.3</v>
      </c>
      <c r="AF34" s="247">
        <f t="shared" si="13"/>
        <v>55</v>
      </c>
      <c r="AG34" s="247" t="str">
        <f t="shared" si="14"/>
        <v>★0.5</v>
      </c>
      <c r="AH34" s="246"/>
    </row>
    <row r="35" spans="1:36" s="245" customFormat="1" ht="24" customHeight="1" thickBot="1">
      <c r="A35" s="267"/>
      <c r="B35" s="267"/>
      <c r="C35" s="266"/>
      <c r="D35" s="265" t="s">
        <v>325</v>
      </c>
      <c r="E35" s="264" t="s">
        <v>184</v>
      </c>
      <c r="F35" s="256" t="s">
        <v>183</v>
      </c>
      <c r="G35" s="255">
        <v>0.65800000000000003</v>
      </c>
      <c r="H35" s="256" t="s">
        <v>182</v>
      </c>
      <c r="I35" s="263" t="str">
        <f t="shared" si="15"/>
        <v>1,030~1,050</v>
      </c>
      <c r="J35" s="262">
        <v>4</v>
      </c>
      <c r="K35" s="261">
        <v>15.1</v>
      </c>
      <c r="L35" s="260">
        <f t="shared" si="1"/>
        <v>153.75231788079469</v>
      </c>
      <c r="M35" s="259">
        <f t="shared" si="2"/>
        <v>20.5</v>
      </c>
      <c r="N35" s="258">
        <f t="shared" si="3"/>
        <v>23.4</v>
      </c>
      <c r="O35" s="257" t="str">
        <f t="shared" si="4"/>
        <v>27.0~27.2</v>
      </c>
      <c r="P35" s="255" t="s">
        <v>181</v>
      </c>
      <c r="Q35" s="256" t="s">
        <v>60</v>
      </c>
      <c r="R35" s="255" t="s">
        <v>55</v>
      </c>
      <c r="S35" s="254" t="s">
        <v>98</v>
      </c>
      <c r="T35" s="253"/>
      <c r="U35" s="252" t="str">
        <f t="shared" si="5"/>
        <v/>
      </c>
      <c r="V35" s="251" t="str">
        <f t="shared" si="6"/>
        <v/>
      </c>
      <c r="W35" s="251">
        <f t="shared" si="7"/>
        <v>55</v>
      </c>
      <c r="X35" s="250" t="str">
        <f t="shared" si="8"/>
        <v>★0.5</v>
      </c>
      <c r="Z35" s="249">
        <v>1030</v>
      </c>
      <c r="AA35" s="249">
        <v>1050</v>
      </c>
      <c r="AB35" s="248">
        <f t="shared" si="9"/>
        <v>27.2</v>
      </c>
      <c r="AC35" s="247">
        <f t="shared" si="10"/>
        <v>55</v>
      </c>
      <c r="AD35" s="247" t="str">
        <f t="shared" si="11"/>
        <v>★0.5</v>
      </c>
      <c r="AE35" s="248">
        <f t="shared" si="12"/>
        <v>27</v>
      </c>
      <c r="AF35" s="247">
        <f t="shared" si="13"/>
        <v>55</v>
      </c>
      <c r="AG35" s="247" t="str">
        <f t="shared" si="14"/>
        <v>★0.5</v>
      </c>
      <c r="AH35" s="246"/>
    </row>
    <row r="36" spans="1:36" ht="15.75" customHeight="1">
      <c r="A36" s="244"/>
      <c r="B36" s="244"/>
      <c r="C36" s="244"/>
      <c r="D36" s="244"/>
      <c r="E36" s="244"/>
      <c r="F36" s="243"/>
      <c r="G36" s="243"/>
      <c r="H36" s="243"/>
      <c r="I36" s="243"/>
      <c r="J36" s="243"/>
      <c r="K36" s="242"/>
      <c r="L36" s="241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Z36" s="237"/>
      <c r="AA36" s="237"/>
      <c r="AB36" s="234"/>
      <c r="AC36" s="233"/>
      <c r="AD36" s="233"/>
      <c r="AE36" s="234"/>
      <c r="AF36" s="233"/>
      <c r="AG36" s="233"/>
      <c r="AH36" s="236"/>
      <c r="AI36" s="238"/>
    </row>
    <row r="37" spans="1:36" ht="15.75" customHeight="1">
      <c r="A37" s="244"/>
      <c r="B37" s="239" t="s">
        <v>324</v>
      </c>
      <c r="C37" s="244"/>
      <c r="D37" s="244"/>
      <c r="E37" s="244"/>
      <c r="F37" s="243"/>
      <c r="G37" s="243"/>
      <c r="H37" s="243"/>
      <c r="I37" s="243"/>
      <c r="J37" s="243"/>
      <c r="K37" s="242"/>
      <c r="L37" s="241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Z37" s="237"/>
      <c r="AA37" s="237"/>
      <c r="AB37" s="234"/>
      <c r="AC37" s="233"/>
      <c r="AD37" s="233"/>
      <c r="AE37" s="234"/>
      <c r="AF37" s="233"/>
      <c r="AG37" s="233"/>
      <c r="AH37" s="236"/>
      <c r="AI37" s="235"/>
    </row>
    <row r="38" spans="1:36" ht="13">
      <c r="B38" s="239" t="s">
        <v>323</v>
      </c>
      <c r="Z38" s="237"/>
      <c r="AA38" s="237"/>
      <c r="AB38" s="234"/>
      <c r="AC38" s="233"/>
      <c r="AD38" s="233"/>
      <c r="AE38" s="234"/>
      <c r="AF38" s="233"/>
      <c r="AG38" s="233"/>
      <c r="AH38" s="236"/>
      <c r="AI38" s="235"/>
    </row>
    <row r="39" spans="1:36" ht="13">
      <c r="Z39" s="237"/>
      <c r="AA39" s="237"/>
      <c r="AB39" s="234"/>
      <c r="AC39" s="233"/>
      <c r="AD39" s="233"/>
      <c r="AE39" s="234"/>
      <c r="AF39" s="233"/>
      <c r="AG39" s="233"/>
      <c r="AH39" s="236"/>
      <c r="AI39" s="235"/>
    </row>
    <row r="40" spans="1:36" ht="13">
      <c r="Z40" s="237"/>
      <c r="AA40" s="237"/>
      <c r="AB40" s="234"/>
      <c r="AC40" s="233"/>
      <c r="AD40" s="233"/>
      <c r="AE40" s="234"/>
      <c r="AF40" s="233"/>
      <c r="AG40" s="233"/>
      <c r="AH40" s="236"/>
      <c r="AI40" s="235"/>
    </row>
    <row r="41" spans="1:36" ht="13">
      <c r="B41" s="231" t="s">
        <v>322</v>
      </c>
      <c r="Z41" s="237"/>
      <c r="AA41" s="237"/>
      <c r="AB41" s="234"/>
      <c r="AC41" s="233"/>
      <c r="AD41" s="233"/>
      <c r="AE41" s="234"/>
      <c r="AF41" s="233"/>
      <c r="AG41" s="233"/>
      <c r="AH41" s="236"/>
      <c r="AI41" s="235"/>
    </row>
    <row r="42" spans="1:36" ht="13">
      <c r="B42" s="231" t="s">
        <v>321</v>
      </c>
      <c r="Z42" s="237"/>
      <c r="AA42" s="237"/>
      <c r="AB42" s="234"/>
      <c r="AC42" s="233"/>
      <c r="AD42" s="233"/>
      <c r="AE42" s="234"/>
      <c r="AF42" s="233"/>
      <c r="AG42" s="233"/>
      <c r="AH42" s="236"/>
      <c r="AI42" s="235"/>
    </row>
    <row r="43" spans="1:36" ht="13">
      <c r="B43" s="231" t="s">
        <v>174</v>
      </c>
      <c r="Z43" s="237"/>
      <c r="AA43" s="237"/>
      <c r="AB43" s="234"/>
      <c r="AC43" s="233"/>
      <c r="AD43" s="233"/>
      <c r="AE43" s="234"/>
      <c r="AF43" s="233"/>
      <c r="AG43" s="233"/>
      <c r="AH43" s="236"/>
      <c r="AI43" s="235"/>
    </row>
    <row r="44" spans="1:36" ht="13">
      <c r="B44" s="231" t="s">
        <v>173</v>
      </c>
      <c r="Z44" s="237"/>
      <c r="AA44" s="237"/>
      <c r="AB44" s="234"/>
      <c r="AC44" s="233"/>
      <c r="AD44" s="233"/>
      <c r="AE44" s="234"/>
      <c r="AF44" s="233"/>
      <c r="AG44" s="233"/>
      <c r="AH44" s="236"/>
      <c r="AI44" s="235"/>
    </row>
    <row r="45" spans="1:36" ht="13">
      <c r="B45" s="231" t="s">
        <v>172</v>
      </c>
      <c r="Z45" s="237"/>
      <c r="AA45" s="237"/>
      <c r="AB45" s="234"/>
      <c r="AC45" s="233"/>
      <c r="AD45" s="233"/>
      <c r="AE45" s="234"/>
      <c r="AF45" s="233"/>
      <c r="AG45" s="233"/>
      <c r="AH45" s="236"/>
      <c r="AI45" s="235"/>
    </row>
    <row r="46" spans="1:36" ht="13">
      <c r="B46" s="231" t="s">
        <v>171</v>
      </c>
      <c r="Y46" s="236"/>
      <c r="Z46" s="237"/>
      <c r="AA46" s="237"/>
      <c r="AB46" s="234"/>
      <c r="AC46" s="233"/>
      <c r="AD46" s="233"/>
      <c r="AE46" s="234"/>
      <c r="AF46" s="233"/>
      <c r="AG46" s="233"/>
      <c r="AH46" s="236"/>
      <c r="AI46" s="235"/>
    </row>
    <row r="47" spans="1:36" ht="13">
      <c r="B47" s="231" t="s">
        <v>170</v>
      </c>
      <c r="Y47" s="236"/>
      <c r="Z47" s="237"/>
      <c r="AA47" s="237"/>
      <c r="AB47" s="234"/>
      <c r="AC47" s="233"/>
      <c r="AD47" s="233"/>
      <c r="AE47" s="234"/>
      <c r="AF47" s="233"/>
      <c r="AG47" s="233"/>
      <c r="AH47" s="236"/>
      <c r="AI47" s="235"/>
    </row>
    <row r="48" spans="1:36" ht="13">
      <c r="B48" s="231" t="s">
        <v>169</v>
      </c>
      <c r="Y48" s="236"/>
      <c r="Z48" s="237"/>
      <c r="AA48" s="237"/>
      <c r="AB48" s="234"/>
      <c r="AC48" s="233"/>
      <c r="AD48" s="233"/>
      <c r="AE48" s="234"/>
      <c r="AF48" s="233"/>
      <c r="AG48" s="233"/>
      <c r="AH48" s="236"/>
      <c r="AI48" s="235"/>
    </row>
    <row r="49" spans="25:35" ht="13">
      <c r="Y49" s="236"/>
      <c r="Z49" s="237"/>
      <c r="AA49" s="237"/>
      <c r="AB49" s="234"/>
      <c r="AC49" s="233"/>
      <c r="AD49" s="233"/>
      <c r="AE49" s="234"/>
      <c r="AF49" s="233"/>
      <c r="AG49" s="233"/>
      <c r="AH49" s="236"/>
      <c r="AI49" s="235"/>
    </row>
    <row r="50" spans="25:35" ht="13">
      <c r="Y50" s="236"/>
      <c r="Z50" s="237"/>
      <c r="AA50" s="237"/>
      <c r="AB50" s="234"/>
      <c r="AC50" s="233"/>
      <c r="AD50" s="233"/>
      <c r="AE50" s="234"/>
      <c r="AF50" s="233"/>
      <c r="AG50" s="233"/>
      <c r="AH50" s="236"/>
      <c r="AI50" s="235"/>
    </row>
    <row r="51" spans="25:35" ht="13">
      <c r="Y51" s="236"/>
      <c r="Z51" s="237"/>
      <c r="AA51" s="237"/>
      <c r="AB51" s="234"/>
      <c r="AC51" s="233"/>
      <c r="AD51" s="233"/>
      <c r="AE51" s="234"/>
      <c r="AF51" s="233"/>
      <c r="AG51" s="233"/>
      <c r="AH51" s="236"/>
      <c r="AI51" s="235"/>
    </row>
    <row r="52" spans="25:35" ht="13">
      <c r="Y52" s="236"/>
      <c r="Z52" s="237"/>
      <c r="AA52" s="237"/>
      <c r="AB52" s="234"/>
      <c r="AC52" s="233"/>
      <c r="AD52" s="233"/>
      <c r="AE52" s="234"/>
      <c r="AF52" s="233"/>
      <c r="AG52" s="233"/>
      <c r="AH52" s="236"/>
      <c r="AI52" s="235"/>
    </row>
    <row r="53" spans="25:35" ht="13">
      <c r="Y53" s="236"/>
      <c r="Z53" s="237"/>
      <c r="AA53" s="237"/>
      <c r="AB53" s="234"/>
      <c r="AC53" s="233"/>
      <c r="AD53" s="233"/>
      <c r="AE53" s="234"/>
      <c r="AF53" s="233"/>
      <c r="AG53" s="233"/>
      <c r="AH53" s="236"/>
      <c r="AI53" s="235"/>
    </row>
    <row r="54" spans="25:35" ht="13">
      <c r="Y54" s="236"/>
      <c r="Z54" s="237"/>
      <c r="AA54" s="237"/>
      <c r="AB54" s="234"/>
      <c r="AC54" s="233"/>
      <c r="AD54" s="233"/>
      <c r="AE54" s="234"/>
      <c r="AF54" s="233"/>
      <c r="AG54" s="233"/>
      <c r="AH54" s="236"/>
      <c r="AI54" s="235"/>
    </row>
    <row r="55" spans="25:35" ht="13">
      <c r="Y55" s="236"/>
      <c r="Z55" s="237"/>
      <c r="AA55" s="237"/>
      <c r="AB55" s="234"/>
      <c r="AC55" s="233"/>
      <c r="AD55" s="233"/>
      <c r="AE55" s="234"/>
      <c r="AF55" s="233"/>
      <c r="AG55" s="233"/>
      <c r="AH55" s="236"/>
      <c r="AI55" s="235"/>
    </row>
    <row r="56" spans="25:35" ht="13">
      <c r="Y56" s="236"/>
      <c r="Z56" s="237"/>
      <c r="AA56" s="237"/>
      <c r="AB56" s="234"/>
      <c r="AC56" s="233"/>
      <c r="AD56" s="233"/>
      <c r="AE56" s="234"/>
      <c r="AF56" s="233"/>
      <c r="AG56" s="233"/>
      <c r="AH56" s="236"/>
      <c r="AI56" s="235"/>
    </row>
    <row r="57" spans="25:35" ht="13">
      <c r="Y57" s="236"/>
      <c r="Z57" s="237"/>
      <c r="AA57" s="237"/>
      <c r="AB57" s="234"/>
      <c r="AC57" s="233"/>
      <c r="AD57" s="233"/>
      <c r="AE57" s="234"/>
      <c r="AF57" s="233"/>
      <c r="AG57" s="233"/>
      <c r="AH57" s="236"/>
      <c r="AI57" s="235"/>
    </row>
    <row r="58" spans="25:35" ht="13">
      <c r="Y58" s="236"/>
      <c r="Z58" s="237"/>
      <c r="AA58" s="237"/>
      <c r="AB58" s="234"/>
      <c r="AC58" s="233"/>
      <c r="AD58" s="233"/>
      <c r="AE58" s="234"/>
      <c r="AF58" s="233"/>
      <c r="AG58" s="233"/>
      <c r="AH58" s="236"/>
      <c r="AI58" s="235"/>
    </row>
    <row r="59" spans="25:35" ht="13">
      <c r="Y59" s="236"/>
      <c r="Z59" s="237"/>
      <c r="AA59" s="237"/>
      <c r="AB59" s="234"/>
      <c r="AC59" s="233"/>
      <c r="AD59" s="233"/>
      <c r="AE59" s="234"/>
      <c r="AF59" s="233"/>
      <c r="AG59" s="233"/>
      <c r="AH59" s="236"/>
      <c r="AI59" s="235"/>
    </row>
    <row r="60" spans="25:35" ht="13">
      <c r="Y60" s="236"/>
      <c r="Z60" s="237"/>
      <c r="AA60" s="237"/>
      <c r="AB60" s="234"/>
      <c r="AC60" s="233"/>
      <c r="AD60" s="233"/>
      <c r="AE60" s="234"/>
      <c r="AF60" s="233"/>
      <c r="AG60" s="233"/>
      <c r="AH60" s="236"/>
      <c r="AI60" s="235"/>
    </row>
    <row r="61" spans="25:35" ht="13">
      <c r="Y61" s="236"/>
      <c r="Z61" s="237"/>
      <c r="AA61" s="237"/>
      <c r="AB61" s="234"/>
      <c r="AC61" s="233"/>
      <c r="AD61" s="233"/>
      <c r="AE61" s="234"/>
      <c r="AF61" s="233"/>
      <c r="AG61" s="233"/>
      <c r="AH61" s="236"/>
      <c r="AI61" s="235"/>
    </row>
    <row r="62" spans="25:35" ht="13">
      <c r="Y62" s="236"/>
      <c r="Z62" s="237"/>
      <c r="AA62" s="237"/>
      <c r="AB62" s="234"/>
      <c r="AC62" s="233"/>
      <c r="AD62" s="233"/>
      <c r="AE62" s="234"/>
      <c r="AF62" s="233"/>
      <c r="AG62" s="233"/>
      <c r="AH62" s="236"/>
      <c r="AI62" s="235"/>
    </row>
    <row r="63" spans="25:35" ht="13">
      <c r="Y63" s="236"/>
      <c r="Z63" s="237"/>
      <c r="AA63" s="237"/>
      <c r="AB63" s="234"/>
      <c r="AC63" s="233"/>
      <c r="AD63" s="233"/>
      <c r="AE63" s="234"/>
      <c r="AF63" s="233"/>
      <c r="AG63" s="233"/>
      <c r="AH63" s="236"/>
      <c r="AI63" s="235"/>
    </row>
    <row r="64" spans="25:35" ht="13">
      <c r="Y64" s="236"/>
      <c r="Z64" s="237"/>
      <c r="AA64" s="237"/>
      <c r="AB64" s="234"/>
      <c r="AC64" s="233"/>
      <c r="AD64" s="233"/>
      <c r="AE64" s="234"/>
      <c r="AF64" s="233"/>
      <c r="AG64" s="233"/>
      <c r="AH64" s="236"/>
      <c r="AI64" s="235"/>
    </row>
    <row r="65" spans="25:35" ht="13">
      <c r="Y65" s="236"/>
      <c r="Z65" s="237"/>
      <c r="AA65" s="237"/>
      <c r="AB65" s="234"/>
      <c r="AC65" s="233"/>
      <c r="AD65" s="233"/>
      <c r="AE65" s="234"/>
      <c r="AF65" s="233"/>
      <c r="AG65" s="233"/>
      <c r="AH65" s="236"/>
      <c r="AI65" s="235"/>
    </row>
    <row r="66" spans="25:35" ht="13">
      <c r="Y66" s="236"/>
      <c r="Z66" s="237"/>
      <c r="AA66" s="237"/>
      <c r="AB66" s="234"/>
      <c r="AC66" s="233"/>
      <c r="AD66" s="233"/>
      <c r="AE66" s="234"/>
      <c r="AF66" s="233"/>
      <c r="AG66" s="233"/>
      <c r="AH66" s="236"/>
      <c r="AI66" s="235"/>
    </row>
    <row r="67" spans="25:35" ht="13">
      <c r="Y67" s="236"/>
      <c r="Z67" s="237"/>
      <c r="AA67" s="237"/>
      <c r="AB67" s="234"/>
      <c r="AC67" s="233"/>
      <c r="AD67" s="233"/>
      <c r="AE67" s="234"/>
      <c r="AF67" s="233"/>
      <c r="AG67" s="233"/>
      <c r="AH67" s="236"/>
      <c r="AI67" s="235"/>
    </row>
    <row r="68" spans="25:35" ht="13">
      <c r="Y68" s="236"/>
      <c r="Z68" s="237"/>
      <c r="AA68" s="237"/>
      <c r="AB68" s="234"/>
      <c r="AC68" s="233"/>
      <c r="AD68" s="233"/>
      <c r="AE68" s="234"/>
      <c r="AF68" s="233"/>
      <c r="AG68" s="233"/>
      <c r="AH68" s="236"/>
      <c r="AI68" s="235"/>
    </row>
    <row r="69" spans="25:35" ht="13">
      <c r="Y69" s="236"/>
      <c r="Z69" s="237"/>
      <c r="AA69" s="237"/>
      <c r="AB69" s="234"/>
      <c r="AC69" s="233"/>
      <c r="AD69" s="233"/>
      <c r="AE69" s="234"/>
      <c r="AF69" s="233"/>
      <c r="AG69" s="233"/>
      <c r="AH69" s="236"/>
      <c r="AI69" s="235"/>
    </row>
    <row r="70" spans="25:35" ht="13">
      <c r="Z70" s="237"/>
      <c r="AA70" s="237"/>
      <c r="AB70" s="234"/>
      <c r="AC70" s="233"/>
      <c r="AD70" s="233"/>
      <c r="AE70" s="234"/>
      <c r="AF70" s="233"/>
      <c r="AG70" s="233"/>
      <c r="AH70" s="236"/>
      <c r="AI70" s="235"/>
    </row>
    <row r="71" spans="25:35" ht="13">
      <c r="Z71" s="237"/>
      <c r="AA71" s="237"/>
      <c r="AB71" s="234"/>
      <c r="AC71" s="233"/>
      <c r="AD71" s="233"/>
      <c r="AE71" s="234"/>
      <c r="AF71" s="233"/>
      <c r="AG71" s="233"/>
      <c r="AH71" s="236"/>
      <c r="AI71" s="235"/>
    </row>
    <row r="72" spans="25:35" ht="13">
      <c r="Z72" s="237"/>
      <c r="AA72" s="237"/>
      <c r="AB72" s="234"/>
      <c r="AC72" s="233"/>
      <c r="AD72" s="233"/>
      <c r="AE72" s="234"/>
      <c r="AF72" s="233"/>
      <c r="AG72" s="233"/>
      <c r="AH72" s="236"/>
      <c r="AI72" s="235"/>
    </row>
    <row r="73" spans="25:35" ht="13">
      <c r="Z73" s="237"/>
      <c r="AA73" s="237"/>
      <c r="AB73" s="234"/>
      <c r="AC73" s="233"/>
      <c r="AD73" s="233"/>
      <c r="AE73" s="234"/>
      <c r="AF73" s="233"/>
      <c r="AG73" s="233"/>
      <c r="AH73" s="236"/>
      <c r="AI73" s="235"/>
    </row>
    <row r="74" spans="25:35" ht="13">
      <c r="Z74" s="237"/>
      <c r="AA74" s="237"/>
      <c r="AB74" s="234"/>
      <c r="AC74" s="233"/>
      <c r="AD74" s="233"/>
      <c r="AE74" s="234"/>
      <c r="AF74" s="233"/>
      <c r="AG74" s="233"/>
      <c r="AH74" s="236"/>
      <c r="AI74" s="235"/>
    </row>
    <row r="75" spans="25:35" ht="13">
      <c r="Z75" s="237"/>
      <c r="AA75" s="237"/>
      <c r="AB75" s="234"/>
      <c r="AC75" s="233"/>
      <c r="AD75" s="233"/>
      <c r="AE75" s="234"/>
      <c r="AF75" s="233"/>
      <c r="AG75" s="233"/>
      <c r="AH75" s="236"/>
      <c r="AI75" s="235"/>
    </row>
    <row r="76" spans="25:35" ht="13">
      <c r="Z76" s="237"/>
      <c r="AA76" s="237"/>
      <c r="AB76" s="234"/>
      <c r="AC76" s="233"/>
      <c r="AD76" s="233"/>
      <c r="AE76" s="234"/>
      <c r="AF76" s="233"/>
      <c r="AG76" s="233"/>
      <c r="AH76" s="236"/>
      <c r="AI76" s="235"/>
    </row>
    <row r="77" spans="25:35" ht="13">
      <c r="Z77" s="237"/>
      <c r="AA77" s="237"/>
      <c r="AB77" s="234"/>
      <c r="AC77" s="233"/>
      <c r="AD77" s="233"/>
      <c r="AE77" s="234"/>
      <c r="AF77" s="233"/>
      <c r="AG77" s="233"/>
      <c r="AH77" s="236"/>
      <c r="AI77" s="235"/>
    </row>
    <row r="78" spans="25:35" ht="13">
      <c r="Z78" s="237"/>
      <c r="AA78" s="237"/>
      <c r="AB78" s="234"/>
      <c r="AC78" s="233"/>
      <c r="AD78" s="233"/>
      <c r="AE78" s="234"/>
      <c r="AF78" s="233"/>
      <c r="AG78" s="233"/>
      <c r="AH78" s="236"/>
      <c r="AI78" s="235"/>
    </row>
    <row r="79" spans="25:35" ht="13">
      <c r="Z79" s="237"/>
      <c r="AA79" s="237"/>
      <c r="AB79" s="234"/>
      <c r="AC79" s="233"/>
      <c r="AD79" s="233"/>
      <c r="AE79" s="234"/>
      <c r="AF79" s="233"/>
      <c r="AG79" s="233"/>
      <c r="AH79" s="236"/>
      <c r="AI79" s="235"/>
    </row>
    <row r="80" spans="25:35" ht="13">
      <c r="Z80" s="237"/>
      <c r="AA80" s="237"/>
      <c r="AB80" s="234"/>
      <c r="AC80" s="233"/>
      <c r="AD80" s="233"/>
      <c r="AE80" s="234"/>
      <c r="AF80" s="233"/>
      <c r="AG80" s="233"/>
      <c r="AH80" s="236"/>
      <c r="AI80" s="235"/>
    </row>
    <row r="81" spans="25:35" ht="13">
      <c r="Z81" s="237"/>
      <c r="AA81" s="237"/>
      <c r="AB81" s="234"/>
      <c r="AC81" s="233"/>
      <c r="AD81" s="233"/>
      <c r="AE81" s="234"/>
      <c r="AF81" s="233"/>
      <c r="AG81" s="233"/>
      <c r="AH81" s="236"/>
      <c r="AI81" s="235"/>
    </row>
    <row r="82" spans="25:35" ht="13">
      <c r="Z82" s="237"/>
      <c r="AA82" s="237"/>
      <c r="AB82" s="234"/>
      <c r="AC82" s="233"/>
      <c r="AD82" s="233"/>
      <c r="AE82" s="234"/>
      <c r="AF82" s="233"/>
      <c r="AG82" s="233"/>
      <c r="AH82" s="236"/>
      <c r="AI82" s="235"/>
    </row>
    <row r="83" spans="25:35" ht="13">
      <c r="Z83" s="237"/>
      <c r="AA83" s="237"/>
      <c r="AB83" s="234"/>
      <c r="AC83" s="233"/>
      <c r="AD83" s="233"/>
      <c r="AE83" s="234"/>
      <c r="AF83" s="233"/>
      <c r="AG83" s="233"/>
      <c r="AH83" s="236"/>
      <c r="AI83" s="238"/>
    </row>
    <row r="84" spans="25:35" ht="13">
      <c r="Z84" s="237"/>
      <c r="AA84" s="237"/>
      <c r="AB84" s="234"/>
      <c r="AC84" s="233"/>
      <c r="AD84" s="233"/>
      <c r="AE84" s="234"/>
      <c r="AF84" s="233"/>
      <c r="AG84" s="233"/>
      <c r="AH84" s="236"/>
      <c r="AI84" s="238"/>
    </row>
    <row r="85" spans="25:35" ht="13">
      <c r="Z85" s="237"/>
      <c r="AA85" s="237"/>
      <c r="AB85" s="234"/>
      <c r="AC85" s="233"/>
      <c r="AD85" s="233"/>
      <c r="AE85" s="234"/>
      <c r="AF85" s="233"/>
      <c r="AG85" s="233"/>
      <c r="AH85" s="236"/>
      <c r="AI85" s="238"/>
    </row>
    <row r="86" spans="25:35" ht="13">
      <c r="Z86" s="237"/>
      <c r="AA86" s="237"/>
      <c r="AB86" s="234"/>
      <c r="AC86" s="233"/>
      <c r="AD86" s="233"/>
      <c r="AE86" s="234"/>
      <c r="AF86" s="233"/>
      <c r="AG86" s="233"/>
      <c r="AI86" s="235"/>
    </row>
    <row r="87" spans="25:35" ht="13">
      <c r="Z87" s="237"/>
      <c r="AA87" s="237"/>
      <c r="AB87" s="234"/>
      <c r="AC87" s="233"/>
      <c r="AD87" s="233"/>
      <c r="AE87" s="234"/>
      <c r="AF87" s="233"/>
      <c r="AG87" s="233"/>
      <c r="AI87" s="235"/>
    </row>
    <row r="88" spans="25:35" ht="13">
      <c r="Z88" s="237"/>
      <c r="AA88" s="237"/>
      <c r="AB88" s="234"/>
      <c r="AC88" s="233"/>
      <c r="AD88" s="233"/>
      <c r="AE88" s="234"/>
      <c r="AF88" s="233"/>
      <c r="AG88" s="233"/>
      <c r="AI88" s="235"/>
    </row>
    <row r="89" spans="25:35" ht="13">
      <c r="Z89" s="237"/>
      <c r="AA89" s="237"/>
      <c r="AB89" s="234"/>
      <c r="AC89" s="233"/>
      <c r="AD89" s="233"/>
      <c r="AE89" s="234"/>
      <c r="AF89" s="233"/>
      <c r="AG89" s="233"/>
      <c r="AI89" s="235"/>
    </row>
    <row r="90" spans="25:35" ht="13">
      <c r="Z90" s="237"/>
      <c r="AA90" s="237"/>
      <c r="AB90" s="234"/>
      <c r="AC90" s="233"/>
      <c r="AD90" s="233"/>
      <c r="AE90" s="234"/>
      <c r="AF90" s="233"/>
      <c r="AG90" s="233"/>
      <c r="AI90" s="235"/>
    </row>
    <row r="91" spans="25:35" ht="13">
      <c r="Z91" s="237"/>
      <c r="AA91" s="237"/>
      <c r="AB91" s="234"/>
      <c r="AC91" s="233"/>
      <c r="AD91" s="233"/>
      <c r="AE91" s="234"/>
      <c r="AF91" s="233"/>
      <c r="AG91" s="233"/>
      <c r="AI91" s="235"/>
    </row>
    <row r="92" spans="25:35" ht="13">
      <c r="Z92" s="237"/>
      <c r="AA92" s="237"/>
      <c r="AB92" s="234"/>
      <c r="AC92" s="233"/>
      <c r="AD92" s="233"/>
      <c r="AE92" s="234"/>
      <c r="AF92" s="233"/>
      <c r="AG92" s="233"/>
      <c r="AI92" s="235"/>
    </row>
    <row r="93" spans="25:35" ht="13">
      <c r="Y93" s="236"/>
      <c r="Z93" s="237"/>
      <c r="AA93" s="237"/>
      <c r="AB93" s="234"/>
      <c r="AC93" s="233"/>
      <c r="AD93" s="233"/>
      <c r="AE93" s="234"/>
      <c r="AF93" s="233"/>
      <c r="AG93" s="233"/>
      <c r="AH93" s="236"/>
      <c r="AI93" s="235"/>
    </row>
    <row r="94" spans="25:35" ht="13">
      <c r="Y94" s="236"/>
      <c r="Z94" s="237"/>
      <c r="AA94" s="237"/>
      <c r="AB94" s="234"/>
      <c r="AC94" s="233"/>
      <c r="AD94" s="233"/>
      <c r="AE94" s="234"/>
      <c r="AF94" s="233"/>
      <c r="AG94" s="233"/>
      <c r="AH94" s="236"/>
      <c r="AI94" s="235"/>
    </row>
    <row r="95" spans="25:35" ht="13">
      <c r="Y95" s="236"/>
      <c r="Z95" s="237"/>
      <c r="AA95" s="237"/>
      <c r="AB95" s="234"/>
      <c r="AC95" s="233"/>
      <c r="AD95" s="233"/>
      <c r="AE95" s="234"/>
      <c r="AF95" s="233"/>
      <c r="AG95" s="233"/>
      <c r="AH95" s="236"/>
      <c r="AI95" s="235"/>
    </row>
    <row r="96" spans="25:35" ht="13">
      <c r="Y96" s="236"/>
      <c r="Z96" s="237"/>
      <c r="AA96" s="237"/>
      <c r="AB96" s="234"/>
      <c r="AC96" s="233"/>
      <c r="AD96" s="233"/>
      <c r="AE96" s="234"/>
      <c r="AF96" s="233"/>
      <c r="AG96" s="233"/>
      <c r="AH96" s="236"/>
      <c r="AI96" s="235"/>
    </row>
    <row r="97" spans="25:35" ht="13">
      <c r="Y97" s="236"/>
      <c r="Z97" s="237"/>
      <c r="AA97" s="237"/>
      <c r="AB97" s="234"/>
      <c r="AC97" s="233"/>
      <c r="AD97" s="233"/>
      <c r="AE97" s="234"/>
      <c r="AF97" s="233"/>
      <c r="AG97" s="233"/>
      <c r="AH97" s="236"/>
      <c r="AI97" s="235"/>
    </row>
    <row r="98" spans="25:35" ht="13">
      <c r="Z98" s="237"/>
      <c r="AA98" s="237"/>
      <c r="AB98" s="234"/>
      <c r="AC98" s="233"/>
      <c r="AD98" s="233"/>
      <c r="AE98" s="234"/>
      <c r="AF98" s="233"/>
      <c r="AG98" s="233"/>
      <c r="AH98" s="236"/>
      <c r="AI98" s="235"/>
    </row>
    <row r="99" spans="25:35" ht="13">
      <c r="Z99" s="237"/>
      <c r="AA99" s="237"/>
      <c r="AB99" s="234"/>
      <c r="AC99" s="233"/>
      <c r="AD99" s="233"/>
      <c r="AE99" s="234"/>
      <c r="AF99" s="233"/>
      <c r="AG99" s="233"/>
      <c r="AH99" s="236"/>
      <c r="AI99" s="235"/>
    </row>
    <row r="100" spans="25:35" ht="13">
      <c r="Z100" s="237"/>
      <c r="AA100" s="237"/>
      <c r="AB100" s="234"/>
      <c r="AC100" s="233"/>
      <c r="AD100" s="233"/>
      <c r="AE100" s="234"/>
      <c r="AF100" s="233"/>
      <c r="AG100" s="233"/>
      <c r="AH100" s="236"/>
      <c r="AI100" s="238"/>
    </row>
    <row r="101" spans="25:35" ht="13">
      <c r="Z101" s="237"/>
      <c r="AA101" s="237"/>
      <c r="AB101" s="234"/>
      <c r="AC101" s="233"/>
      <c r="AD101" s="233"/>
      <c r="AE101" s="234"/>
      <c r="AF101" s="233"/>
      <c r="AG101" s="233"/>
      <c r="AH101" s="236"/>
      <c r="AI101" s="235"/>
    </row>
    <row r="102" spans="25:35" ht="13">
      <c r="Z102" s="237"/>
      <c r="AA102" s="237"/>
      <c r="AB102" s="234"/>
      <c r="AC102" s="233"/>
      <c r="AD102" s="233"/>
      <c r="AE102" s="234"/>
      <c r="AF102" s="233"/>
      <c r="AG102" s="233"/>
      <c r="AH102" s="236"/>
      <c r="AI102" s="238"/>
    </row>
    <row r="103" spans="25:35" ht="13">
      <c r="Z103" s="237"/>
      <c r="AA103" s="237"/>
      <c r="AB103" s="234"/>
      <c r="AC103" s="233"/>
      <c r="AD103" s="233"/>
      <c r="AE103" s="234"/>
      <c r="AF103" s="233"/>
      <c r="AG103" s="233"/>
      <c r="AH103" s="236"/>
      <c r="AI103" s="235"/>
    </row>
    <row r="104" spans="25:35" ht="13">
      <c r="Z104" s="237"/>
      <c r="AA104" s="237"/>
      <c r="AB104" s="234"/>
      <c r="AC104" s="233"/>
      <c r="AD104" s="233"/>
      <c r="AE104" s="234"/>
      <c r="AF104" s="233"/>
      <c r="AG104" s="233"/>
      <c r="AH104" s="236"/>
      <c r="AI104" s="235"/>
    </row>
    <row r="105" spans="25:35" ht="13">
      <c r="Z105" s="237"/>
      <c r="AA105" s="237"/>
      <c r="AB105" s="234"/>
      <c r="AC105" s="233"/>
      <c r="AD105" s="233"/>
      <c r="AE105" s="234"/>
      <c r="AF105" s="233"/>
      <c r="AG105" s="233"/>
      <c r="AH105" s="236"/>
      <c r="AI105" s="238"/>
    </row>
    <row r="106" spans="25:35" ht="13">
      <c r="Z106" s="237"/>
      <c r="AA106" s="237"/>
      <c r="AB106" s="234"/>
      <c r="AC106" s="233"/>
      <c r="AD106" s="233"/>
      <c r="AE106" s="234"/>
      <c r="AF106" s="233"/>
      <c r="AG106" s="233"/>
      <c r="AH106" s="236"/>
      <c r="AI106" s="235"/>
    </row>
    <row r="107" spans="25:35" ht="13">
      <c r="Z107" s="237"/>
      <c r="AA107" s="237"/>
      <c r="AB107" s="234"/>
      <c r="AC107" s="233"/>
      <c r="AD107" s="233"/>
      <c r="AE107" s="234"/>
      <c r="AF107" s="233"/>
      <c r="AG107" s="233"/>
      <c r="AH107" s="236"/>
      <c r="AI107" s="235"/>
    </row>
    <row r="108" spans="25:35" ht="13">
      <c r="Z108" s="237"/>
      <c r="AA108" s="237"/>
      <c r="AB108" s="234"/>
      <c r="AC108" s="233"/>
      <c r="AD108" s="233"/>
      <c r="AE108" s="234"/>
      <c r="AF108" s="233"/>
      <c r="AG108" s="233"/>
      <c r="AH108" s="236"/>
      <c r="AI108" s="238"/>
    </row>
    <row r="109" spans="25:35" ht="13">
      <c r="Y109" s="236"/>
      <c r="Z109" s="237"/>
      <c r="AA109" s="237"/>
      <c r="AB109" s="234"/>
      <c r="AC109" s="233"/>
      <c r="AD109" s="233"/>
      <c r="AE109" s="234"/>
      <c r="AF109" s="233"/>
      <c r="AG109" s="233"/>
      <c r="AH109" s="236"/>
      <c r="AI109" s="235"/>
    </row>
    <row r="110" spans="25:35" ht="13">
      <c r="Y110" s="236"/>
      <c r="Z110" s="237"/>
      <c r="AA110" s="237"/>
      <c r="AB110" s="234"/>
      <c r="AC110" s="233"/>
      <c r="AD110" s="233"/>
      <c r="AE110" s="234"/>
      <c r="AF110" s="233"/>
      <c r="AG110" s="233"/>
      <c r="AH110" s="236"/>
      <c r="AI110" s="235"/>
    </row>
    <row r="111" spans="25:35" ht="13">
      <c r="Y111" s="236"/>
      <c r="Z111" s="237"/>
      <c r="AA111" s="237"/>
      <c r="AB111" s="234"/>
      <c r="AC111" s="233"/>
      <c r="AD111" s="233"/>
      <c r="AE111" s="234"/>
      <c r="AF111" s="233"/>
      <c r="AG111" s="233"/>
      <c r="AH111" s="236"/>
      <c r="AI111" s="235"/>
    </row>
    <row r="112" spans="25:35" ht="13">
      <c r="Y112" s="236"/>
      <c r="Z112" s="237"/>
      <c r="AA112" s="237"/>
      <c r="AB112" s="234"/>
      <c r="AC112" s="233"/>
      <c r="AD112" s="233"/>
      <c r="AE112" s="234"/>
      <c r="AF112" s="233"/>
      <c r="AG112" s="233"/>
      <c r="AH112" s="236"/>
      <c r="AI112" s="235"/>
    </row>
    <row r="113" spans="25:35" ht="13">
      <c r="Y113" s="236"/>
      <c r="Z113" s="237"/>
      <c r="AA113" s="237"/>
      <c r="AB113" s="234"/>
      <c r="AC113" s="233"/>
      <c r="AD113" s="233"/>
      <c r="AE113" s="234"/>
      <c r="AF113" s="233"/>
      <c r="AG113" s="233"/>
      <c r="AH113" s="236"/>
      <c r="AI113" s="235"/>
    </row>
    <row r="114" spans="25:35" ht="13">
      <c r="Y114" s="236"/>
      <c r="Z114" s="237"/>
      <c r="AA114" s="237"/>
      <c r="AB114" s="234"/>
      <c r="AC114" s="233"/>
      <c r="AD114" s="233"/>
      <c r="AE114" s="234"/>
      <c r="AF114" s="233"/>
      <c r="AG114" s="233"/>
      <c r="AH114" s="236"/>
      <c r="AI114" s="235"/>
    </row>
    <row r="115" spans="25:35" ht="13">
      <c r="Z115" s="237"/>
      <c r="AA115" s="237"/>
      <c r="AB115" s="234"/>
      <c r="AC115" s="233"/>
      <c r="AD115" s="233"/>
      <c r="AE115" s="234"/>
      <c r="AF115" s="233"/>
      <c r="AG115" s="233"/>
      <c r="AH115" s="236"/>
      <c r="AI115" s="235"/>
    </row>
    <row r="116" spans="25:35" ht="13">
      <c r="Z116" s="237"/>
      <c r="AA116" s="237"/>
      <c r="AB116" s="234"/>
      <c r="AC116" s="233"/>
      <c r="AD116" s="233"/>
      <c r="AE116" s="234"/>
      <c r="AF116" s="233"/>
      <c r="AG116" s="233"/>
      <c r="AI116" s="235"/>
    </row>
    <row r="117" spans="25:35" ht="13">
      <c r="Z117" s="237"/>
      <c r="AA117" s="237"/>
      <c r="AB117" s="234"/>
      <c r="AC117" s="233"/>
      <c r="AD117" s="233"/>
      <c r="AE117" s="234"/>
      <c r="AF117" s="233"/>
      <c r="AG117" s="233"/>
      <c r="AI117" s="235"/>
    </row>
    <row r="118" spans="25:35" ht="13">
      <c r="Z118" s="237"/>
      <c r="AA118" s="237"/>
      <c r="AB118" s="234"/>
      <c r="AC118" s="233"/>
      <c r="AD118" s="233"/>
      <c r="AE118" s="234"/>
      <c r="AF118" s="233"/>
      <c r="AG118" s="233"/>
      <c r="AI118" s="235"/>
    </row>
    <row r="119" spans="25:35" ht="13">
      <c r="Z119" s="237"/>
      <c r="AA119" s="237"/>
      <c r="AB119" s="234"/>
      <c r="AC119" s="233"/>
      <c r="AD119" s="233"/>
      <c r="AE119" s="234"/>
      <c r="AF119" s="233"/>
      <c r="AG119" s="233"/>
      <c r="AI119" s="235"/>
    </row>
    <row r="120" spans="25:35" ht="13">
      <c r="Y120" s="236"/>
      <c r="Z120" s="237"/>
      <c r="AA120" s="237"/>
      <c r="AB120" s="234"/>
      <c r="AC120" s="233"/>
      <c r="AD120" s="233"/>
      <c r="AE120" s="234"/>
      <c r="AF120" s="233"/>
      <c r="AG120" s="233"/>
      <c r="AH120" s="236"/>
      <c r="AI120" s="235"/>
    </row>
    <row r="121" spans="25:35" ht="13">
      <c r="Y121" s="236"/>
      <c r="Z121" s="237"/>
      <c r="AA121" s="237"/>
      <c r="AB121" s="234"/>
      <c r="AC121" s="233"/>
      <c r="AD121" s="233"/>
      <c r="AE121" s="234"/>
      <c r="AF121" s="233"/>
      <c r="AG121" s="233"/>
      <c r="AH121" s="236"/>
      <c r="AI121" s="235"/>
    </row>
    <row r="122" spans="25:35" ht="13">
      <c r="AB122" s="234"/>
      <c r="AC122" s="233"/>
      <c r="AD122" s="233"/>
      <c r="AE122" s="234"/>
      <c r="AF122" s="233"/>
      <c r="AG122" s="233"/>
      <c r="AI122" s="231"/>
    </row>
    <row r="123" spans="25:35">
      <c r="AI123" s="231"/>
    </row>
    <row r="124" spans="25:35">
      <c r="AI124" s="231"/>
    </row>
  </sheetData>
  <sheetProtection selectLockedCells="1"/>
  <autoFilter ref="A8:AA33" xr:uid="{0F449477-35CE-4468-9001-9F9C829E6E0C}">
    <filterColumn colId="1" showButton="0"/>
  </autoFilter>
  <mergeCells count="36">
    <mergeCell ref="J2:P2"/>
    <mergeCell ref="R2:V2"/>
    <mergeCell ref="S3:X3"/>
    <mergeCell ref="A4:A8"/>
    <mergeCell ref="B4:C8"/>
    <mergeCell ref="D4:D5"/>
    <mergeCell ref="F4:G5"/>
    <mergeCell ref="H4:H8"/>
    <mergeCell ref="I4:I8"/>
    <mergeCell ref="J4:J8"/>
    <mergeCell ref="AI4:AI8"/>
    <mergeCell ref="K5:K8"/>
    <mergeCell ref="L5:L8"/>
    <mergeCell ref="M5:M8"/>
    <mergeCell ref="N5:N8"/>
    <mergeCell ref="O5:O8"/>
    <mergeCell ref="Q5:S5"/>
    <mergeCell ref="W5:W8"/>
    <mergeCell ref="X5:X8"/>
    <mergeCell ref="AA4:AA8"/>
    <mergeCell ref="D6:D8"/>
    <mergeCell ref="E6:E8"/>
    <mergeCell ref="F6:F8"/>
    <mergeCell ref="G6:G8"/>
    <mergeCell ref="AG4:AG8"/>
    <mergeCell ref="Q4:S4"/>
    <mergeCell ref="U4:U8"/>
    <mergeCell ref="V4:V8"/>
    <mergeCell ref="W4:X4"/>
    <mergeCell ref="Z4:Z8"/>
    <mergeCell ref="AB4:AB8"/>
    <mergeCell ref="AC4:AC8"/>
    <mergeCell ref="AD4:AD8"/>
    <mergeCell ref="AE4:AE8"/>
    <mergeCell ref="AF4:AF8"/>
    <mergeCell ref="K4:O4"/>
  </mergeCells>
  <phoneticPr fontId="4"/>
  <conditionalFormatting sqref="B40:X42">
    <cfRule type="cellIs" dxfId="3" priority="6" operator="equal">
      <formula>1</formula>
    </cfRule>
  </conditionalFormatting>
  <conditionalFormatting sqref="AI38:AI39">
    <cfRule type="cellIs" dxfId="2" priority="4" operator="equal">
      <formula>1</formula>
    </cfRule>
  </conditionalFormatting>
  <conditionalFormatting sqref="AI46:AI69">
    <cfRule type="cellIs" dxfId="1" priority="3" operator="equal">
      <formula>1</formula>
    </cfRule>
  </conditionalFormatting>
  <conditionalFormatting sqref="AI120:AI124">
    <cfRule type="cellIs" dxfId="0" priority="5" operator="equal">
      <formula>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59" firstPageNumber="0" fitToHeight="0" orientation="landscape" r:id="rId1"/>
  <headerFooter alignWithMargins="0">
    <oddHeader>&amp;R様式1-1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6DC08B11-B7B5-4A2E-89EC-D5D0BEF3E96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AH34</xm:sqref>
        </x14:conditionalFormatting>
        <x14:conditionalFormatting xmlns:xm="http://schemas.microsoft.com/office/excel/2006/main">
          <x14:cfRule type="iconSet" priority="1" id="{F4E4ABCE-293D-4D2B-8517-5A7CA138182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E05AE-F12C-4012-9D0B-F9D57A0828B0}">
  <sheetPr>
    <tabColor indexed="13"/>
    <pageSetUpPr fitToPage="1"/>
  </sheetPr>
  <dimension ref="A1:AA42"/>
  <sheetViews>
    <sheetView view="pageBreakPreview" zoomScale="80" zoomScaleNormal="55" zoomScaleSheetLayoutView="80" workbookViewId="0">
      <pane xSplit="3" ySplit="8" topLeftCell="D9" activePane="bottomRight" state="frozen"/>
      <selection pane="topRight"/>
      <selection pane="bottomLeft"/>
      <selection pane="bottomRight" activeCell="J42" sqref="J42"/>
    </sheetView>
  </sheetViews>
  <sheetFormatPr defaultRowHeight="10"/>
  <cols>
    <col min="1" max="1" width="15.90625" style="82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90625" style="2" customWidth="1"/>
    <col min="6" max="6" width="13.08984375" style="2" bestFit="1" customWidth="1"/>
    <col min="7" max="7" width="7.36328125" style="2" bestFit="1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9.453125" style="2" customWidth="1"/>
    <col min="13" max="13" width="8.453125" style="2" bestFit="1" customWidth="1"/>
    <col min="14" max="14" width="8.6328125" style="2" bestFit="1" customWidth="1"/>
    <col min="15" max="15" width="10.453125" style="2" customWidth="1"/>
    <col min="16" max="16" width="14.36328125" style="2" customWidth="1"/>
    <col min="17" max="17" width="10" style="2" customWidth="1"/>
    <col min="18" max="18" width="6" style="2" customWidth="1"/>
    <col min="19" max="19" width="25.26953125" style="2" customWidth="1"/>
    <col min="20" max="20" width="11" style="2" customWidth="1"/>
    <col min="21" max="22" width="8.26953125" style="2" customWidth="1"/>
    <col min="23" max="25" width="8.7265625" style="2"/>
    <col min="26" max="27" width="10.6328125" style="2" customWidth="1"/>
    <col min="28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6.90625" style="2" customWidth="1"/>
    <col min="262" max="262" width="13.08984375" style="2" bestFit="1" customWidth="1"/>
    <col min="263" max="263" width="7.36328125" style="2" bestFit="1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9.453125" style="2" customWidth="1"/>
    <col min="269" max="269" width="8.453125" style="2" bestFit="1" customWidth="1"/>
    <col min="270" max="270" width="8.6328125" style="2" bestFit="1" customWidth="1"/>
    <col min="271" max="271" width="10.453125" style="2" customWidth="1"/>
    <col min="272" max="272" width="14.36328125" style="2" customWidth="1"/>
    <col min="273" max="273" width="10" style="2" customWidth="1"/>
    <col min="274" max="274" width="6" style="2" customWidth="1"/>
    <col min="275" max="275" width="25.26953125" style="2" customWidth="1"/>
    <col min="276" max="276" width="11" style="2" customWidth="1"/>
    <col min="277" max="278" width="8.26953125" style="2" customWidth="1"/>
    <col min="279" max="281" width="8.7265625" style="2"/>
    <col min="282" max="283" width="10.6328125" style="2" customWidth="1"/>
    <col min="284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6.90625" style="2" customWidth="1"/>
    <col min="518" max="518" width="13.08984375" style="2" bestFit="1" customWidth="1"/>
    <col min="519" max="519" width="7.36328125" style="2" bestFit="1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9.453125" style="2" customWidth="1"/>
    <col min="525" max="525" width="8.453125" style="2" bestFit="1" customWidth="1"/>
    <col min="526" max="526" width="8.6328125" style="2" bestFit="1" customWidth="1"/>
    <col min="527" max="527" width="10.453125" style="2" customWidth="1"/>
    <col min="528" max="528" width="14.36328125" style="2" customWidth="1"/>
    <col min="529" max="529" width="10" style="2" customWidth="1"/>
    <col min="530" max="530" width="6" style="2" customWidth="1"/>
    <col min="531" max="531" width="25.26953125" style="2" customWidth="1"/>
    <col min="532" max="532" width="11" style="2" customWidth="1"/>
    <col min="533" max="534" width="8.26953125" style="2" customWidth="1"/>
    <col min="535" max="537" width="8.7265625" style="2"/>
    <col min="538" max="539" width="10.6328125" style="2" customWidth="1"/>
    <col min="540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6.90625" style="2" customWidth="1"/>
    <col min="774" max="774" width="13.08984375" style="2" bestFit="1" customWidth="1"/>
    <col min="775" max="775" width="7.36328125" style="2" bestFit="1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9.453125" style="2" customWidth="1"/>
    <col min="781" max="781" width="8.453125" style="2" bestFit="1" customWidth="1"/>
    <col min="782" max="782" width="8.6328125" style="2" bestFit="1" customWidth="1"/>
    <col min="783" max="783" width="10.453125" style="2" customWidth="1"/>
    <col min="784" max="784" width="14.36328125" style="2" customWidth="1"/>
    <col min="785" max="785" width="10" style="2" customWidth="1"/>
    <col min="786" max="786" width="6" style="2" customWidth="1"/>
    <col min="787" max="787" width="25.26953125" style="2" customWidth="1"/>
    <col min="788" max="788" width="11" style="2" customWidth="1"/>
    <col min="789" max="790" width="8.26953125" style="2" customWidth="1"/>
    <col min="791" max="793" width="8.7265625" style="2"/>
    <col min="794" max="795" width="10.6328125" style="2" customWidth="1"/>
    <col min="796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6.90625" style="2" customWidth="1"/>
    <col min="1030" max="1030" width="13.08984375" style="2" bestFit="1" customWidth="1"/>
    <col min="1031" max="1031" width="7.36328125" style="2" bestFit="1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9.453125" style="2" customWidth="1"/>
    <col min="1037" max="1037" width="8.453125" style="2" bestFit="1" customWidth="1"/>
    <col min="1038" max="1038" width="8.6328125" style="2" bestFit="1" customWidth="1"/>
    <col min="1039" max="1039" width="10.453125" style="2" customWidth="1"/>
    <col min="1040" max="1040" width="14.36328125" style="2" customWidth="1"/>
    <col min="1041" max="1041" width="10" style="2" customWidth="1"/>
    <col min="1042" max="1042" width="6" style="2" customWidth="1"/>
    <col min="1043" max="1043" width="25.26953125" style="2" customWidth="1"/>
    <col min="1044" max="1044" width="11" style="2" customWidth="1"/>
    <col min="1045" max="1046" width="8.26953125" style="2" customWidth="1"/>
    <col min="1047" max="1049" width="8.7265625" style="2"/>
    <col min="1050" max="1051" width="10.6328125" style="2" customWidth="1"/>
    <col min="1052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6.90625" style="2" customWidth="1"/>
    <col min="1286" max="1286" width="13.08984375" style="2" bestFit="1" customWidth="1"/>
    <col min="1287" max="1287" width="7.36328125" style="2" bestFit="1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9.453125" style="2" customWidth="1"/>
    <col min="1293" max="1293" width="8.453125" style="2" bestFit="1" customWidth="1"/>
    <col min="1294" max="1294" width="8.6328125" style="2" bestFit="1" customWidth="1"/>
    <col min="1295" max="1295" width="10.453125" style="2" customWidth="1"/>
    <col min="1296" max="1296" width="14.36328125" style="2" customWidth="1"/>
    <col min="1297" max="1297" width="10" style="2" customWidth="1"/>
    <col min="1298" max="1298" width="6" style="2" customWidth="1"/>
    <col min="1299" max="1299" width="25.26953125" style="2" customWidth="1"/>
    <col min="1300" max="1300" width="11" style="2" customWidth="1"/>
    <col min="1301" max="1302" width="8.26953125" style="2" customWidth="1"/>
    <col min="1303" max="1305" width="8.7265625" style="2"/>
    <col min="1306" max="1307" width="10.6328125" style="2" customWidth="1"/>
    <col min="1308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6.90625" style="2" customWidth="1"/>
    <col min="1542" max="1542" width="13.08984375" style="2" bestFit="1" customWidth="1"/>
    <col min="1543" max="1543" width="7.36328125" style="2" bestFit="1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9.453125" style="2" customWidth="1"/>
    <col min="1549" max="1549" width="8.453125" style="2" bestFit="1" customWidth="1"/>
    <col min="1550" max="1550" width="8.6328125" style="2" bestFit="1" customWidth="1"/>
    <col min="1551" max="1551" width="10.453125" style="2" customWidth="1"/>
    <col min="1552" max="1552" width="14.36328125" style="2" customWidth="1"/>
    <col min="1553" max="1553" width="10" style="2" customWidth="1"/>
    <col min="1554" max="1554" width="6" style="2" customWidth="1"/>
    <col min="1555" max="1555" width="25.26953125" style="2" customWidth="1"/>
    <col min="1556" max="1556" width="11" style="2" customWidth="1"/>
    <col min="1557" max="1558" width="8.26953125" style="2" customWidth="1"/>
    <col min="1559" max="1561" width="8.7265625" style="2"/>
    <col min="1562" max="1563" width="10.6328125" style="2" customWidth="1"/>
    <col min="1564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6.90625" style="2" customWidth="1"/>
    <col min="1798" max="1798" width="13.08984375" style="2" bestFit="1" customWidth="1"/>
    <col min="1799" max="1799" width="7.36328125" style="2" bestFit="1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9.453125" style="2" customWidth="1"/>
    <col min="1805" max="1805" width="8.453125" style="2" bestFit="1" customWidth="1"/>
    <col min="1806" max="1806" width="8.6328125" style="2" bestFit="1" customWidth="1"/>
    <col min="1807" max="1807" width="10.453125" style="2" customWidth="1"/>
    <col min="1808" max="1808" width="14.36328125" style="2" customWidth="1"/>
    <col min="1809" max="1809" width="10" style="2" customWidth="1"/>
    <col min="1810" max="1810" width="6" style="2" customWidth="1"/>
    <col min="1811" max="1811" width="25.26953125" style="2" customWidth="1"/>
    <col min="1812" max="1812" width="11" style="2" customWidth="1"/>
    <col min="1813" max="1814" width="8.26953125" style="2" customWidth="1"/>
    <col min="1815" max="1817" width="8.7265625" style="2"/>
    <col min="1818" max="1819" width="10.6328125" style="2" customWidth="1"/>
    <col min="1820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6.90625" style="2" customWidth="1"/>
    <col min="2054" max="2054" width="13.08984375" style="2" bestFit="1" customWidth="1"/>
    <col min="2055" max="2055" width="7.36328125" style="2" bestFit="1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9.453125" style="2" customWidth="1"/>
    <col min="2061" max="2061" width="8.453125" style="2" bestFit="1" customWidth="1"/>
    <col min="2062" max="2062" width="8.6328125" style="2" bestFit="1" customWidth="1"/>
    <col min="2063" max="2063" width="10.453125" style="2" customWidth="1"/>
    <col min="2064" max="2064" width="14.36328125" style="2" customWidth="1"/>
    <col min="2065" max="2065" width="10" style="2" customWidth="1"/>
    <col min="2066" max="2066" width="6" style="2" customWidth="1"/>
    <col min="2067" max="2067" width="25.26953125" style="2" customWidth="1"/>
    <col min="2068" max="2068" width="11" style="2" customWidth="1"/>
    <col min="2069" max="2070" width="8.26953125" style="2" customWidth="1"/>
    <col min="2071" max="2073" width="8.7265625" style="2"/>
    <col min="2074" max="2075" width="10.6328125" style="2" customWidth="1"/>
    <col min="2076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6.90625" style="2" customWidth="1"/>
    <col min="2310" max="2310" width="13.08984375" style="2" bestFit="1" customWidth="1"/>
    <col min="2311" max="2311" width="7.36328125" style="2" bestFit="1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9.453125" style="2" customWidth="1"/>
    <col min="2317" max="2317" width="8.453125" style="2" bestFit="1" customWidth="1"/>
    <col min="2318" max="2318" width="8.6328125" style="2" bestFit="1" customWidth="1"/>
    <col min="2319" max="2319" width="10.453125" style="2" customWidth="1"/>
    <col min="2320" max="2320" width="14.36328125" style="2" customWidth="1"/>
    <col min="2321" max="2321" width="10" style="2" customWidth="1"/>
    <col min="2322" max="2322" width="6" style="2" customWidth="1"/>
    <col min="2323" max="2323" width="25.26953125" style="2" customWidth="1"/>
    <col min="2324" max="2324" width="11" style="2" customWidth="1"/>
    <col min="2325" max="2326" width="8.26953125" style="2" customWidth="1"/>
    <col min="2327" max="2329" width="8.7265625" style="2"/>
    <col min="2330" max="2331" width="10.6328125" style="2" customWidth="1"/>
    <col min="2332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6.90625" style="2" customWidth="1"/>
    <col min="2566" max="2566" width="13.08984375" style="2" bestFit="1" customWidth="1"/>
    <col min="2567" max="2567" width="7.36328125" style="2" bestFit="1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9.453125" style="2" customWidth="1"/>
    <col min="2573" max="2573" width="8.453125" style="2" bestFit="1" customWidth="1"/>
    <col min="2574" max="2574" width="8.6328125" style="2" bestFit="1" customWidth="1"/>
    <col min="2575" max="2575" width="10.453125" style="2" customWidth="1"/>
    <col min="2576" max="2576" width="14.36328125" style="2" customWidth="1"/>
    <col min="2577" max="2577" width="10" style="2" customWidth="1"/>
    <col min="2578" max="2578" width="6" style="2" customWidth="1"/>
    <col min="2579" max="2579" width="25.26953125" style="2" customWidth="1"/>
    <col min="2580" max="2580" width="11" style="2" customWidth="1"/>
    <col min="2581" max="2582" width="8.26953125" style="2" customWidth="1"/>
    <col min="2583" max="2585" width="8.7265625" style="2"/>
    <col min="2586" max="2587" width="10.6328125" style="2" customWidth="1"/>
    <col min="2588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6.90625" style="2" customWidth="1"/>
    <col min="2822" max="2822" width="13.08984375" style="2" bestFit="1" customWidth="1"/>
    <col min="2823" max="2823" width="7.36328125" style="2" bestFit="1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9.453125" style="2" customWidth="1"/>
    <col min="2829" max="2829" width="8.453125" style="2" bestFit="1" customWidth="1"/>
    <col min="2830" max="2830" width="8.6328125" style="2" bestFit="1" customWidth="1"/>
    <col min="2831" max="2831" width="10.453125" style="2" customWidth="1"/>
    <col min="2832" max="2832" width="14.36328125" style="2" customWidth="1"/>
    <col min="2833" max="2833" width="10" style="2" customWidth="1"/>
    <col min="2834" max="2834" width="6" style="2" customWidth="1"/>
    <col min="2835" max="2835" width="25.26953125" style="2" customWidth="1"/>
    <col min="2836" max="2836" width="11" style="2" customWidth="1"/>
    <col min="2837" max="2838" width="8.26953125" style="2" customWidth="1"/>
    <col min="2839" max="2841" width="8.7265625" style="2"/>
    <col min="2842" max="2843" width="10.6328125" style="2" customWidth="1"/>
    <col min="2844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6.90625" style="2" customWidth="1"/>
    <col min="3078" max="3078" width="13.08984375" style="2" bestFit="1" customWidth="1"/>
    <col min="3079" max="3079" width="7.36328125" style="2" bestFit="1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9.453125" style="2" customWidth="1"/>
    <col min="3085" max="3085" width="8.453125" style="2" bestFit="1" customWidth="1"/>
    <col min="3086" max="3086" width="8.6328125" style="2" bestFit="1" customWidth="1"/>
    <col min="3087" max="3087" width="10.453125" style="2" customWidth="1"/>
    <col min="3088" max="3088" width="14.36328125" style="2" customWidth="1"/>
    <col min="3089" max="3089" width="10" style="2" customWidth="1"/>
    <col min="3090" max="3090" width="6" style="2" customWidth="1"/>
    <col min="3091" max="3091" width="25.26953125" style="2" customWidth="1"/>
    <col min="3092" max="3092" width="11" style="2" customWidth="1"/>
    <col min="3093" max="3094" width="8.26953125" style="2" customWidth="1"/>
    <col min="3095" max="3097" width="8.7265625" style="2"/>
    <col min="3098" max="3099" width="10.6328125" style="2" customWidth="1"/>
    <col min="3100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6.90625" style="2" customWidth="1"/>
    <col min="3334" max="3334" width="13.08984375" style="2" bestFit="1" customWidth="1"/>
    <col min="3335" max="3335" width="7.36328125" style="2" bestFit="1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9.453125" style="2" customWidth="1"/>
    <col min="3341" max="3341" width="8.453125" style="2" bestFit="1" customWidth="1"/>
    <col min="3342" max="3342" width="8.6328125" style="2" bestFit="1" customWidth="1"/>
    <col min="3343" max="3343" width="10.453125" style="2" customWidth="1"/>
    <col min="3344" max="3344" width="14.36328125" style="2" customWidth="1"/>
    <col min="3345" max="3345" width="10" style="2" customWidth="1"/>
    <col min="3346" max="3346" width="6" style="2" customWidth="1"/>
    <col min="3347" max="3347" width="25.26953125" style="2" customWidth="1"/>
    <col min="3348" max="3348" width="11" style="2" customWidth="1"/>
    <col min="3349" max="3350" width="8.26953125" style="2" customWidth="1"/>
    <col min="3351" max="3353" width="8.7265625" style="2"/>
    <col min="3354" max="3355" width="10.6328125" style="2" customWidth="1"/>
    <col min="3356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6.90625" style="2" customWidth="1"/>
    <col min="3590" max="3590" width="13.08984375" style="2" bestFit="1" customWidth="1"/>
    <col min="3591" max="3591" width="7.36328125" style="2" bestFit="1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9.453125" style="2" customWidth="1"/>
    <col min="3597" max="3597" width="8.453125" style="2" bestFit="1" customWidth="1"/>
    <col min="3598" max="3598" width="8.6328125" style="2" bestFit="1" customWidth="1"/>
    <col min="3599" max="3599" width="10.453125" style="2" customWidth="1"/>
    <col min="3600" max="3600" width="14.36328125" style="2" customWidth="1"/>
    <col min="3601" max="3601" width="10" style="2" customWidth="1"/>
    <col min="3602" max="3602" width="6" style="2" customWidth="1"/>
    <col min="3603" max="3603" width="25.26953125" style="2" customWidth="1"/>
    <col min="3604" max="3604" width="11" style="2" customWidth="1"/>
    <col min="3605" max="3606" width="8.26953125" style="2" customWidth="1"/>
    <col min="3607" max="3609" width="8.7265625" style="2"/>
    <col min="3610" max="3611" width="10.6328125" style="2" customWidth="1"/>
    <col min="3612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6.90625" style="2" customWidth="1"/>
    <col min="3846" max="3846" width="13.08984375" style="2" bestFit="1" customWidth="1"/>
    <col min="3847" max="3847" width="7.36328125" style="2" bestFit="1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9.453125" style="2" customWidth="1"/>
    <col min="3853" max="3853" width="8.453125" style="2" bestFit="1" customWidth="1"/>
    <col min="3854" max="3854" width="8.6328125" style="2" bestFit="1" customWidth="1"/>
    <col min="3855" max="3855" width="10.453125" style="2" customWidth="1"/>
    <col min="3856" max="3856" width="14.36328125" style="2" customWidth="1"/>
    <col min="3857" max="3857" width="10" style="2" customWidth="1"/>
    <col min="3858" max="3858" width="6" style="2" customWidth="1"/>
    <col min="3859" max="3859" width="25.26953125" style="2" customWidth="1"/>
    <col min="3860" max="3860" width="11" style="2" customWidth="1"/>
    <col min="3861" max="3862" width="8.26953125" style="2" customWidth="1"/>
    <col min="3863" max="3865" width="8.7265625" style="2"/>
    <col min="3866" max="3867" width="10.6328125" style="2" customWidth="1"/>
    <col min="3868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6.90625" style="2" customWidth="1"/>
    <col min="4102" max="4102" width="13.08984375" style="2" bestFit="1" customWidth="1"/>
    <col min="4103" max="4103" width="7.36328125" style="2" bestFit="1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9.453125" style="2" customWidth="1"/>
    <col min="4109" max="4109" width="8.453125" style="2" bestFit="1" customWidth="1"/>
    <col min="4110" max="4110" width="8.6328125" style="2" bestFit="1" customWidth="1"/>
    <col min="4111" max="4111" width="10.453125" style="2" customWidth="1"/>
    <col min="4112" max="4112" width="14.36328125" style="2" customWidth="1"/>
    <col min="4113" max="4113" width="10" style="2" customWidth="1"/>
    <col min="4114" max="4114" width="6" style="2" customWidth="1"/>
    <col min="4115" max="4115" width="25.26953125" style="2" customWidth="1"/>
    <col min="4116" max="4116" width="11" style="2" customWidth="1"/>
    <col min="4117" max="4118" width="8.26953125" style="2" customWidth="1"/>
    <col min="4119" max="4121" width="8.7265625" style="2"/>
    <col min="4122" max="4123" width="10.6328125" style="2" customWidth="1"/>
    <col min="4124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6.90625" style="2" customWidth="1"/>
    <col min="4358" max="4358" width="13.08984375" style="2" bestFit="1" customWidth="1"/>
    <col min="4359" max="4359" width="7.36328125" style="2" bestFit="1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9.453125" style="2" customWidth="1"/>
    <col min="4365" max="4365" width="8.453125" style="2" bestFit="1" customWidth="1"/>
    <col min="4366" max="4366" width="8.6328125" style="2" bestFit="1" customWidth="1"/>
    <col min="4367" max="4367" width="10.453125" style="2" customWidth="1"/>
    <col min="4368" max="4368" width="14.36328125" style="2" customWidth="1"/>
    <col min="4369" max="4369" width="10" style="2" customWidth="1"/>
    <col min="4370" max="4370" width="6" style="2" customWidth="1"/>
    <col min="4371" max="4371" width="25.26953125" style="2" customWidth="1"/>
    <col min="4372" max="4372" width="11" style="2" customWidth="1"/>
    <col min="4373" max="4374" width="8.26953125" style="2" customWidth="1"/>
    <col min="4375" max="4377" width="8.7265625" style="2"/>
    <col min="4378" max="4379" width="10.6328125" style="2" customWidth="1"/>
    <col min="4380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6.90625" style="2" customWidth="1"/>
    <col min="4614" max="4614" width="13.08984375" style="2" bestFit="1" customWidth="1"/>
    <col min="4615" max="4615" width="7.36328125" style="2" bestFit="1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9.453125" style="2" customWidth="1"/>
    <col min="4621" max="4621" width="8.453125" style="2" bestFit="1" customWidth="1"/>
    <col min="4622" max="4622" width="8.6328125" style="2" bestFit="1" customWidth="1"/>
    <col min="4623" max="4623" width="10.453125" style="2" customWidth="1"/>
    <col min="4624" max="4624" width="14.36328125" style="2" customWidth="1"/>
    <col min="4625" max="4625" width="10" style="2" customWidth="1"/>
    <col min="4626" max="4626" width="6" style="2" customWidth="1"/>
    <col min="4627" max="4627" width="25.26953125" style="2" customWidth="1"/>
    <col min="4628" max="4628" width="11" style="2" customWidth="1"/>
    <col min="4629" max="4630" width="8.26953125" style="2" customWidth="1"/>
    <col min="4631" max="4633" width="8.7265625" style="2"/>
    <col min="4634" max="4635" width="10.6328125" style="2" customWidth="1"/>
    <col min="4636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6.90625" style="2" customWidth="1"/>
    <col min="4870" max="4870" width="13.08984375" style="2" bestFit="1" customWidth="1"/>
    <col min="4871" max="4871" width="7.36328125" style="2" bestFit="1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9.453125" style="2" customWidth="1"/>
    <col min="4877" max="4877" width="8.453125" style="2" bestFit="1" customWidth="1"/>
    <col min="4878" max="4878" width="8.6328125" style="2" bestFit="1" customWidth="1"/>
    <col min="4879" max="4879" width="10.453125" style="2" customWidth="1"/>
    <col min="4880" max="4880" width="14.36328125" style="2" customWidth="1"/>
    <col min="4881" max="4881" width="10" style="2" customWidth="1"/>
    <col min="4882" max="4882" width="6" style="2" customWidth="1"/>
    <col min="4883" max="4883" width="25.26953125" style="2" customWidth="1"/>
    <col min="4884" max="4884" width="11" style="2" customWidth="1"/>
    <col min="4885" max="4886" width="8.26953125" style="2" customWidth="1"/>
    <col min="4887" max="4889" width="8.7265625" style="2"/>
    <col min="4890" max="4891" width="10.6328125" style="2" customWidth="1"/>
    <col min="4892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6.90625" style="2" customWidth="1"/>
    <col min="5126" max="5126" width="13.08984375" style="2" bestFit="1" customWidth="1"/>
    <col min="5127" max="5127" width="7.36328125" style="2" bestFit="1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9.453125" style="2" customWidth="1"/>
    <col min="5133" max="5133" width="8.453125" style="2" bestFit="1" customWidth="1"/>
    <col min="5134" max="5134" width="8.6328125" style="2" bestFit="1" customWidth="1"/>
    <col min="5135" max="5135" width="10.453125" style="2" customWidth="1"/>
    <col min="5136" max="5136" width="14.36328125" style="2" customWidth="1"/>
    <col min="5137" max="5137" width="10" style="2" customWidth="1"/>
    <col min="5138" max="5138" width="6" style="2" customWidth="1"/>
    <col min="5139" max="5139" width="25.26953125" style="2" customWidth="1"/>
    <col min="5140" max="5140" width="11" style="2" customWidth="1"/>
    <col min="5141" max="5142" width="8.26953125" style="2" customWidth="1"/>
    <col min="5143" max="5145" width="8.7265625" style="2"/>
    <col min="5146" max="5147" width="10.6328125" style="2" customWidth="1"/>
    <col min="5148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6.90625" style="2" customWidth="1"/>
    <col min="5382" max="5382" width="13.08984375" style="2" bestFit="1" customWidth="1"/>
    <col min="5383" max="5383" width="7.36328125" style="2" bestFit="1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9.453125" style="2" customWidth="1"/>
    <col min="5389" max="5389" width="8.453125" style="2" bestFit="1" customWidth="1"/>
    <col min="5390" max="5390" width="8.6328125" style="2" bestFit="1" customWidth="1"/>
    <col min="5391" max="5391" width="10.453125" style="2" customWidth="1"/>
    <col min="5392" max="5392" width="14.36328125" style="2" customWidth="1"/>
    <col min="5393" max="5393" width="10" style="2" customWidth="1"/>
    <col min="5394" max="5394" width="6" style="2" customWidth="1"/>
    <col min="5395" max="5395" width="25.26953125" style="2" customWidth="1"/>
    <col min="5396" max="5396" width="11" style="2" customWidth="1"/>
    <col min="5397" max="5398" width="8.26953125" style="2" customWidth="1"/>
    <col min="5399" max="5401" width="8.7265625" style="2"/>
    <col min="5402" max="5403" width="10.6328125" style="2" customWidth="1"/>
    <col min="5404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6.90625" style="2" customWidth="1"/>
    <col min="5638" max="5638" width="13.08984375" style="2" bestFit="1" customWidth="1"/>
    <col min="5639" max="5639" width="7.36328125" style="2" bestFit="1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9.453125" style="2" customWidth="1"/>
    <col min="5645" max="5645" width="8.453125" style="2" bestFit="1" customWidth="1"/>
    <col min="5646" max="5646" width="8.6328125" style="2" bestFit="1" customWidth="1"/>
    <col min="5647" max="5647" width="10.453125" style="2" customWidth="1"/>
    <col min="5648" max="5648" width="14.36328125" style="2" customWidth="1"/>
    <col min="5649" max="5649" width="10" style="2" customWidth="1"/>
    <col min="5650" max="5650" width="6" style="2" customWidth="1"/>
    <col min="5651" max="5651" width="25.26953125" style="2" customWidth="1"/>
    <col min="5652" max="5652" width="11" style="2" customWidth="1"/>
    <col min="5653" max="5654" width="8.26953125" style="2" customWidth="1"/>
    <col min="5655" max="5657" width="8.7265625" style="2"/>
    <col min="5658" max="5659" width="10.6328125" style="2" customWidth="1"/>
    <col min="5660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6.90625" style="2" customWidth="1"/>
    <col min="5894" max="5894" width="13.08984375" style="2" bestFit="1" customWidth="1"/>
    <col min="5895" max="5895" width="7.36328125" style="2" bestFit="1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9.453125" style="2" customWidth="1"/>
    <col min="5901" max="5901" width="8.453125" style="2" bestFit="1" customWidth="1"/>
    <col min="5902" max="5902" width="8.6328125" style="2" bestFit="1" customWidth="1"/>
    <col min="5903" max="5903" width="10.453125" style="2" customWidth="1"/>
    <col min="5904" max="5904" width="14.36328125" style="2" customWidth="1"/>
    <col min="5905" max="5905" width="10" style="2" customWidth="1"/>
    <col min="5906" max="5906" width="6" style="2" customWidth="1"/>
    <col min="5907" max="5907" width="25.26953125" style="2" customWidth="1"/>
    <col min="5908" max="5908" width="11" style="2" customWidth="1"/>
    <col min="5909" max="5910" width="8.26953125" style="2" customWidth="1"/>
    <col min="5911" max="5913" width="8.7265625" style="2"/>
    <col min="5914" max="5915" width="10.6328125" style="2" customWidth="1"/>
    <col min="5916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6.90625" style="2" customWidth="1"/>
    <col min="6150" max="6150" width="13.08984375" style="2" bestFit="1" customWidth="1"/>
    <col min="6151" max="6151" width="7.36328125" style="2" bestFit="1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9.453125" style="2" customWidth="1"/>
    <col min="6157" max="6157" width="8.453125" style="2" bestFit="1" customWidth="1"/>
    <col min="6158" max="6158" width="8.6328125" style="2" bestFit="1" customWidth="1"/>
    <col min="6159" max="6159" width="10.453125" style="2" customWidth="1"/>
    <col min="6160" max="6160" width="14.36328125" style="2" customWidth="1"/>
    <col min="6161" max="6161" width="10" style="2" customWidth="1"/>
    <col min="6162" max="6162" width="6" style="2" customWidth="1"/>
    <col min="6163" max="6163" width="25.26953125" style="2" customWidth="1"/>
    <col min="6164" max="6164" width="11" style="2" customWidth="1"/>
    <col min="6165" max="6166" width="8.26953125" style="2" customWidth="1"/>
    <col min="6167" max="6169" width="8.7265625" style="2"/>
    <col min="6170" max="6171" width="10.6328125" style="2" customWidth="1"/>
    <col min="6172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6.90625" style="2" customWidth="1"/>
    <col min="6406" max="6406" width="13.08984375" style="2" bestFit="1" customWidth="1"/>
    <col min="6407" max="6407" width="7.36328125" style="2" bestFit="1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9.453125" style="2" customWidth="1"/>
    <col min="6413" max="6413" width="8.453125" style="2" bestFit="1" customWidth="1"/>
    <col min="6414" max="6414" width="8.6328125" style="2" bestFit="1" customWidth="1"/>
    <col min="6415" max="6415" width="10.453125" style="2" customWidth="1"/>
    <col min="6416" max="6416" width="14.36328125" style="2" customWidth="1"/>
    <col min="6417" max="6417" width="10" style="2" customWidth="1"/>
    <col min="6418" max="6418" width="6" style="2" customWidth="1"/>
    <col min="6419" max="6419" width="25.26953125" style="2" customWidth="1"/>
    <col min="6420" max="6420" width="11" style="2" customWidth="1"/>
    <col min="6421" max="6422" width="8.26953125" style="2" customWidth="1"/>
    <col min="6423" max="6425" width="8.7265625" style="2"/>
    <col min="6426" max="6427" width="10.6328125" style="2" customWidth="1"/>
    <col min="6428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6.90625" style="2" customWidth="1"/>
    <col min="6662" max="6662" width="13.08984375" style="2" bestFit="1" customWidth="1"/>
    <col min="6663" max="6663" width="7.36328125" style="2" bestFit="1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9.453125" style="2" customWidth="1"/>
    <col min="6669" max="6669" width="8.453125" style="2" bestFit="1" customWidth="1"/>
    <col min="6670" max="6670" width="8.6328125" style="2" bestFit="1" customWidth="1"/>
    <col min="6671" max="6671" width="10.453125" style="2" customWidth="1"/>
    <col min="6672" max="6672" width="14.36328125" style="2" customWidth="1"/>
    <col min="6673" max="6673" width="10" style="2" customWidth="1"/>
    <col min="6674" max="6674" width="6" style="2" customWidth="1"/>
    <col min="6675" max="6675" width="25.26953125" style="2" customWidth="1"/>
    <col min="6676" max="6676" width="11" style="2" customWidth="1"/>
    <col min="6677" max="6678" width="8.26953125" style="2" customWidth="1"/>
    <col min="6679" max="6681" width="8.7265625" style="2"/>
    <col min="6682" max="6683" width="10.6328125" style="2" customWidth="1"/>
    <col min="6684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6.90625" style="2" customWidth="1"/>
    <col min="6918" max="6918" width="13.08984375" style="2" bestFit="1" customWidth="1"/>
    <col min="6919" max="6919" width="7.36328125" style="2" bestFit="1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9.453125" style="2" customWidth="1"/>
    <col min="6925" max="6925" width="8.453125" style="2" bestFit="1" customWidth="1"/>
    <col min="6926" max="6926" width="8.6328125" style="2" bestFit="1" customWidth="1"/>
    <col min="6927" max="6927" width="10.453125" style="2" customWidth="1"/>
    <col min="6928" max="6928" width="14.36328125" style="2" customWidth="1"/>
    <col min="6929" max="6929" width="10" style="2" customWidth="1"/>
    <col min="6930" max="6930" width="6" style="2" customWidth="1"/>
    <col min="6931" max="6931" width="25.26953125" style="2" customWidth="1"/>
    <col min="6932" max="6932" width="11" style="2" customWidth="1"/>
    <col min="6933" max="6934" width="8.26953125" style="2" customWidth="1"/>
    <col min="6935" max="6937" width="8.7265625" style="2"/>
    <col min="6938" max="6939" width="10.6328125" style="2" customWidth="1"/>
    <col min="6940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6.90625" style="2" customWidth="1"/>
    <col min="7174" max="7174" width="13.08984375" style="2" bestFit="1" customWidth="1"/>
    <col min="7175" max="7175" width="7.36328125" style="2" bestFit="1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9.453125" style="2" customWidth="1"/>
    <col min="7181" max="7181" width="8.453125" style="2" bestFit="1" customWidth="1"/>
    <col min="7182" max="7182" width="8.6328125" style="2" bestFit="1" customWidth="1"/>
    <col min="7183" max="7183" width="10.453125" style="2" customWidth="1"/>
    <col min="7184" max="7184" width="14.36328125" style="2" customWidth="1"/>
    <col min="7185" max="7185" width="10" style="2" customWidth="1"/>
    <col min="7186" max="7186" width="6" style="2" customWidth="1"/>
    <col min="7187" max="7187" width="25.26953125" style="2" customWidth="1"/>
    <col min="7188" max="7188" width="11" style="2" customWidth="1"/>
    <col min="7189" max="7190" width="8.26953125" style="2" customWidth="1"/>
    <col min="7191" max="7193" width="8.7265625" style="2"/>
    <col min="7194" max="7195" width="10.6328125" style="2" customWidth="1"/>
    <col min="7196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6.90625" style="2" customWidth="1"/>
    <col min="7430" max="7430" width="13.08984375" style="2" bestFit="1" customWidth="1"/>
    <col min="7431" max="7431" width="7.36328125" style="2" bestFit="1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9.453125" style="2" customWidth="1"/>
    <col min="7437" max="7437" width="8.453125" style="2" bestFit="1" customWidth="1"/>
    <col min="7438" max="7438" width="8.6328125" style="2" bestFit="1" customWidth="1"/>
    <col min="7439" max="7439" width="10.453125" style="2" customWidth="1"/>
    <col min="7440" max="7440" width="14.36328125" style="2" customWidth="1"/>
    <col min="7441" max="7441" width="10" style="2" customWidth="1"/>
    <col min="7442" max="7442" width="6" style="2" customWidth="1"/>
    <col min="7443" max="7443" width="25.26953125" style="2" customWidth="1"/>
    <col min="7444" max="7444" width="11" style="2" customWidth="1"/>
    <col min="7445" max="7446" width="8.26953125" style="2" customWidth="1"/>
    <col min="7447" max="7449" width="8.7265625" style="2"/>
    <col min="7450" max="7451" width="10.6328125" style="2" customWidth="1"/>
    <col min="7452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6.90625" style="2" customWidth="1"/>
    <col min="7686" max="7686" width="13.08984375" style="2" bestFit="1" customWidth="1"/>
    <col min="7687" max="7687" width="7.36328125" style="2" bestFit="1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9.453125" style="2" customWidth="1"/>
    <col min="7693" max="7693" width="8.453125" style="2" bestFit="1" customWidth="1"/>
    <col min="7694" max="7694" width="8.6328125" style="2" bestFit="1" customWidth="1"/>
    <col min="7695" max="7695" width="10.453125" style="2" customWidth="1"/>
    <col min="7696" max="7696" width="14.36328125" style="2" customWidth="1"/>
    <col min="7697" max="7697" width="10" style="2" customWidth="1"/>
    <col min="7698" max="7698" width="6" style="2" customWidth="1"/>
    <col min="7699" max="7699" width="25.26953125" style="2" customWidth="1"/>
    <col min="7700" max="7700" width="11" style="2" customWidth="1"/>
    <col min="7701" max="7702" width="8.26953125" style="2" customWidth="1"/>
    <col min="7703" max="7705" width="8.7265625" style="2"/>
    <col min="7706" max="7707" width="10.6328125" style="2" customWidth="1"/>
    <col min="7708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6.90625" style="2" customWidth="1"/>
    <col min="7942" max="7942" width="13.08984375" style="2" bestFit="1" customWidth="1"/>
    <col min="7943" max="7943" width="7.36328125" style="2" bestFit="1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9.453125" style="2" customWidth="1"/>
    <col min="7949" max="7949" width="8.453125" style="2" bestFit="1" customWidth="1"/>
    <col min="7950" max="7950" width="8.6328125" style="2" bestFit="1" customWidth="1"/>
    <col min="7951" max="7951" width="10.453125" style="2" customWidth="1"/>
    <col min="7952" max="7952" width="14.36328125" style="2" customWidth="1"/>
    <col min="7953" max="7953" width="10" style="2" customWidth="1"/>
    <col min="7954" max="7954" width="6" style="2" customWidth="1"/>
    <col min="7955" max="7955" width="25.26953125" style="2" customWidth="1"/>
    <col min="7956" max="7956" width="11" style="2" customWidth="1"/>
    <col min="7957" max="7958" width="8.26953125" style="2" customWidth="1"/>
    <col min="7959" max="7961" width="8.7265625" style="2"/>
    <col min="7962" max="7963" width="10.6328125" style="2" customWidth="1"/>
    <col min="7964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6.90625" style="2" customWidth="1"/>
    <col min="8198" max="8198" width="13.08984375" style="2" bestFit="1" customWidth="1"/>
    <col min="8199" max="8199" width="7.36328125" style="2" bestFit="1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9.453125" style="2" customWidth="1"/>
    <col min="8205" max="8205" width="8.453125" style="2" bestFit="1" customWidth="1"/>
    <col min="8206" max="8206" width="8.6328125" style="2" bestFit="1" customWidth="1"/>
    <col min="8207" max="8207" width="10.453125" style="2" customWidth="1"/>
    <col min="8208" max="8208" width="14.36328125" style="2" customWidth="1"/>
    <col min="8209" max="8209" width="10" style="2" customWidth="1"/>
    <col min="8210" max="8210" width="6" style="2" customWidth="1"/>
    <col min="8211" max="8211" width="25.26953125" style="2" customWidth="1"/>
    <col min="8212" max="8212" width="11" style="2" customWidth="1"/>
    <col min="8213" max="8214" width="8.26953125" style="2" customWidth="1"/>
    <col min="8215" max="8217" width="8.7265625" style="2"/>
    <col min="8218" max="8219" width="10.6328125" style="2" customWidth="1"/>
    <col min="8220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6.90625" style="2" customWidth="1"/>
    <col min="8454" max="8454" width="13.08984375" style="2" bestFit="1" customWidth="1"/>
    <col min="8455" max="8455" width="7.36328125" style="2" bestFit="1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9.453125" style="2" customWidth="1"/>
    <col min="8461" max="8461" width="8.453125" style="2" bestFit="1" customWidth="1"/>
    <col min="8462" max="8462" width="8.6328125" style="2" bestFit="1" customWidth="1"/>
    <col min="8463" max="8463" width="10.453125" style="2" customWidth="1"/>
    <col min="8464" max="8464" width="14.36328125" style="2" customWidth="1"/>
    <col min="8465" max="8465" width="10" style="2" customWidth="1"/>
    <col min="8466" max="8466" width="6" style="2" customWidth="1"/>
    <col min="8467" max="8467" width="25.26953125" style="2" customWidth="1"/>
    <col min="8468" max="8468" width="11" style="2" customWidth="1"/>
    <col min="8469" max="8470" width="8.26953125" style="2" customWidth="1"/>
    <col min="8471" max="8473" width="8.7265625" style="2"/>
    <col min="8474" max="8475" width="10.6328125" style="2" customWidth="1"/>
    <col min="8476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6.90625" style="2" customWidth="1"/>
    <col min="8710" max="8710" width="13.08984375" style="2" bestFit="1" customWidth="1"/>
    <col min="8711" max="8711" width="7.36328125" style="2" bestFit="1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9.453125" style="2" customWidth="1"/>
    <col min="8717" max="8717" width="8.453125" style="2" bestFit="1" customWidth="1"/>
    <col min="8718" max="8718" width="8.6328125" style="2" bestFit="1" customWidth="1"/>
    <col min="8719" max="8719" width="10.453125" style="2" customWidth="1"/>
    <col min="8720" max="8720" width="14.36328125" style="2" customWidth="1"/>
    <col min="8721" max="8721" width="10" style="2" customWidth="1"/>
    <col min="8722" max="8722" width="6" style="2" customWidth="1"/>
    <col min="8723" max="8723" width="25.26953125" style="2" customWidth="1"/>
    <col min="8724" max="8724" width="11" style="2" customWidth="1"/>
    <col min="8725" max="8726" width="8.26953125" style="2" customWidth="1"/>
    <col min="8727" max="8729" width="8.7265625" style="2"/>
    <col min="8730" max="8731" width="10.6328125" style="2" customWidth="1"/>
    <col min="8732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6.90625" style="2" customWidth="1"/>
    <col min="8966" max="8966" width="13.08984375" style="2" bestFit="1" customWidth="1"/>
    <col min="8967" max="8967" width="7.36328125" style="2" bestFit="1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9.453125" style="2" customWidth="1"/>
    <col min="8973" max="8973" width="8.453125" style="2" bestFit="1" customWidth="1"/>
    <col min="8974" max="8974" width="8.6328125" style="2" bestFit="1" customWidth="1"/>
    <col min="8975" max="8975" width="10.453125" style="2" customWidth="1"/>
    <col min="8976" max="8976" width="14.36328125" style="2" customWidth="1"/>
    <col min="8977" max="8977" width="10" style="2" customWidth="1"/>
    <col min="8978" max="8978" width="6" style="2" customWidth="1"/>
    <col min="8979" max="8979" width="25.26953125" style="2" customWidth="1"/>
    <col min="8980" max="8980" width="11" style="2" customWidth="1"/>
    <col min="8981" max="8982" width="8.26953125" style="2" customWidth="1"/>
    <col min="8983" max="8985" width="8.7265625" style="2"/>
    <col min="8986" max="8987" width="10.6328125" style="2" customWidth="1"/>
    <col min="8988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6.90625" style="2" customWidth="1"/>
    <col min="9222" max="9222" width="13.08984375" style="2" bestFit="1" customWidth="1"/>
    <col min="9223" max="9223" width="7.36328125" style="2" bestFit="1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9.453125" style="2" customWidth="1"/>
    <col min="9229" max="9229" width="8.453125" style="2" bestFit="1" customWidth="1"/>
    <col min="9230" max="9230" width="8.6328125" style="2" bestFit="1" customWidth="1"/>
    <col min="9231" max="9231" width="10.453125" style="2" customWidth="1"/>
    <col min="9232" max="9232" width="14.36328125" style="2" customWidth="1"/>
    <col min="9233" max="9233" width="10" style="2" customWidth="1"/>
    <col min="9234" max="9234" width="6" style="2" customWidth="1"/>
    <col min="9235" max="9235" width="25.26953125" style="2" customWidth="1"/>
    <col min="9236" max="9236" width="11" style="2" customWidth="1"/>
    <col min="9237" max="9238" width="8.26953125" style="2" customWidth="1"/>
    <col min="9239" max="9241" width="8.7265625" style="2"/>
    <col min="9242" max="9243" width="10.6328125" style="2" customWidth="1"/>
    <col min="9244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6.90625" style="2" customWidth="1"/>
    <col min="9478" max="9478" width="13.08984375" style="2" bestFit="1" customWidth="1"/>
    <col min="9479" max="9479" width="7.36328125" style="2" bestFit="1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9.453125" style="2" customWidth="1"/>
    <col min="9485" max="9485" width="8.453125" style="2" bestFit="1" customWidth="1"/>
    <col min="9486" max="9486" width="8.6328125" style="2" bestFit="1" customWidth="1"/>
    <col min="9487" max="9487" width="10.453125" style="2" customWidth="1"/>
    <col min="9488" max="9488" width="14.36328125" style="2" customWidth="1"/>
    <col min="9489" max="9489" width="10" style="2" customWidth="1"/>
    <col min="9490" max="9490" width="6" style="2" customWidth="1"/>
    <col min="9491" max="9491" width="25.26953125" style="2" customWidth="1"/>
    <col min="9492" max="9492" width="11" style="2" customWidth="1"/>
    <col min="9493" max="9494" width="8.26953125" style="2" customWidth="1"/>
    <col min="9495" max="9497" width="8.7265625" style="2"/>
    <col min="9498" max="9499" width="10.6328125" style="2" customWidth="1"/>
    <col min="9500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6.90625" style="2" customWidth="1"/>
    <col min="9734" max="9734" width="13.08984375" style="2" bestFit="1" customWidth="1"/>
    <col min="9735" max="9735" width="7.36328125" style="2" bestFit="1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9.453125" style="2" customWidth="1"/>
    <col min="9741" max="9741" width="8.453125" style="2" bestFit="1" customWidth="1"/>
    <col min="9742" max="9742" width="8.6328125" style="2" bestFit="1" customWidth="1"/>
    <col min="9743" max="9743" width="10.453125" style="2" customWidth="1"/>
    <col min="9744" max="9744" width="14.36328125" style="2" customWidth="1"/>
    <col min="9745" max="9745" width="10" style="2" customWidth="1"/>
    <col min="9746" max="9746" width="6" style="2" customWidth="1"/>
    <col min="9747" max="9747" width="25.26953125" style="2" customWidth="1"/>
    <col min="9748" max="9748" width="11" style="2" customWidth="1"/>
    <col min="9749" max="9750" width="8.26953125" style="2" customWidth="1"/>
    <col min="9751" max="9753" width="8.7265625" style="2"/>
    <col min="9754" max="9755" width="10.6328125" style="2" customWidth="1"/>
    <col min="9756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6.90625" style="2" customWidth="1"/>
    <col min="9990" max="9990" width="13.08984375" style="2" bestFit="1" customWidth="1"/>
    <col min="9991" max="9991" width="7.36328125" style="2" bestFit="1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9.453125" style="2" customWidth="1"/>
    <col min="9997" max="9997" width="8.453125" style="2" bestFit="1" customWidth="1"/>
    <col min="9998" max="9998" width="8.6328125" style="2" bestFit="1" customWidth="1"/>
    <col min="9999" max="9999" width="10.453125" style="2" customWidth="1"/>
    <col min="10000" max="10000" width="14.36328125" style="2" customWidth="1"/>
    <col min="10001" max="10001" width="10" style="2" customWidth="1"/>
    <col min="10002" max="10002" width="6" style="2" customWidth="1"/>
    <col min="10003" max="10003" width="25.26953125" style="2" customWidth="1"/>
    <col min="10004" max="10004" width="11" style="2" customWidth="1"/>
    <col min="10005" max="10006" width="8.26953125" style="2" customWidth="1"/>
    <col min="10007" max="10009" width="8.7265625" style="2"/>
    <col min="10010" max="10011" width="10.6328125" style="2" customWidth="1"/>
    <col min="10012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6.90625" style="2" customWidth="1"/>
    <col min="10246" max="10246" width="13.08984375" style="2" bestFit="1" customWidth="1"/>
    <col min="10247" max="10247" width="7.36328125" style="2" bestFit="1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9.453125" style="2" customWidth="1"/>
    <col min="10253" max="10253" width="8.453125" style="2" bestFit="1" customWidth="1"/>
    <col min="10254" max="10254" width="8.6328125" style="2" bestFit="1" customWidth="1"/>
    <col min="10255" max="10255" width="10.453125" style="2" customWidth="1"/>
    <col min="10256" max="10256" width="14.36328125" style="2" customWidth="1"/>
    <col min="10257" max="10257" width="10" style="2" customWidth="1"/>
    <col min="10258" max="10258" width="6" style="2" customWidth="1"/>
    <col min="10259" max="10259" width="25.26953125" style="2" customWidth="1"/>
    <col min="10260" max="10260" width="11" style="2" customWidth="1"/>
    <col min="10261" max="10262" width="8.26953125" style="2" customWidth="1"/>
    <col min="10263" max="10265" width="8.7265625" style="2"/>
    <col min="10266" max="10267" width="10.6328125" style="2" customWidth="1"/>
    <col min="10268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6.90625" style="2" customWidth="1"/>
    <col min="10502" max="10502" width="13.08984375" style="2" bestFit="1" customWidth="1"/>
    <col min="10503" max="10503" width="7.36328125" style="2" bestFit="1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9.453125" style="2" customWidth="1"/>
    <col min="10509" max="10509" width="8.453125" style="2" bestFit="1" customWidth="1"/>
    <col min="10510" max="10510" width="8.6328125" style="2" bestFit="1" customWidth="1"/>
    <col min="10511" max="10511" width="10.453125" style="2" customWidth="1"/>
    <col min="10512" max="10512" width="14.36328125" style="2" customWidth="1"/>
    <col min="10513" max="10513" width="10" style="2" customWidth="1"/>
    <col min="10514" max="10514" width="6" style="2" customWidth="1"/>
    <col min="10515" max="10515" width="25.26953125" style="2" customWidth="1"/>
    <col min="10516" max="10516" width="11" style="2" customWidth="1"/>
    <col min="10517" max="10518" width="8.26953125" style="2" customWidth="1"/>
    <col min="10519" max="10521" width="8.7265625" style="2"/>
    <col min="10522" max="10523" width="10.6328125" style="2" customWidth="1"/>
    <col min="10524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6.90625" style="2" customWidth="1"/>
    <col min="10758" max="10758" width="13.08984375" style="2" bestFit="1" customWidth="1"/>
    <col min="10759" max="10759" width="7.36328125" style="2" bestFit="1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9.453125" style="2" customWidth="1"/>
    <col min="10765" max="10765" width="8.453125" style="2" bestFit="1" customWidth="1"/>
    <col min="10766" max="10766" width="8.6328125" style="2" bestFit="1" customWidth="1"/>
    <col min="10767" max="10767" width="10.453125" style="2" customWidth="1"/>
    <col min="10768" max="10768" width="14.36328125" style="2" customWidth="1"/>
    <col min="10769" max="10769" width="10" style="2" customWidth="1"/>
    <col min="10770" max="10770" width="6" style="2" customWidth="1"/>
    <col min="10771" max="10771" width="25.26953125" style="2" customWidth="1"/>
    <col min="10772" max="10772" width="11" style="2" customWidth="1"/>
    <col min="10773" max="10774" width="8.26953125" style="2" customWidth="1"/>
    <col min="10775" max="10777" width="8.7265625" style="2"/>
    <col min="10778" max="10779" width="10.6328125" style="2" customWidth="1"/>
    <col min="10780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6.90625" style="2" customWidth="1"/>
    <col min="11014" max="11014" width="13.08984375" style="2" bestFit="1" customWidth="1"/>
    <col min="11015" max="11015" width="7.36328125" style="2" bestFit="1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9.453125" style="2" customWidth="1"/>
    <col min="11021" max="11021" width="8.453125" style="2" bestFit="1" customWidth="1"/>
    <col min="11022" max="11022" width="8.6328125" style="2" bestFit="1" customWidth="1"/>
    <col min="11023" max="11023" width="10.453125" style="2" customWidth="1"/>
    <col min="11024" max="11024" width="14.36328125" style="2" customWidth="1"/>
    <col min="11025" max="11025" width="10" style="2" customWidth="1"/>
    <col min="11026" max="11026" width="6" style="2" customWidth="1"/>
    <col min="11027" max="11027" width="25.26953125" style="2" customWidth="1"/>
    <col min="11028" max="11028" width="11" style="2" customWidth="1"/>
    <col min="11029" max="11030" width="8.26953125" style="2" customWidth="1"/>
    <col min="11031" max="11033" width="8.7265625" style="2"/>
    <col min="11034" max="11035" width="10.6328125" style="2" customWidth="1"/>
    <col min="11036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6.90625" style="2" customWidth="1"/>
    <col min="11270" max="11270" width="13.08984375" style="2" bestFit="1" customWidth="1"/>
    <col min="11271" max="11271" width="7.36328125" style="2" bestFit="1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9.453125" style="2" customWidth="1"/>
    <col min="11277" max="11277" width="8.453125" style="2" bestFit="1" customWidth="1"/>
    <col min="11278" max="11278" width="8.6328125" style="2" bestFit="1" customWidth="1"/>
    <col min="11279" max="11279" width="10.453125" style="2" customWidth="1"/>
    <col min="11280" max="11280" width="14.36328125" style="2" customWidth="1"/>
    <col min="11281" max="11281" width="10" style="2" customWidth="1"/>
    <col min="11282" max="11282" width="6" style="2" customWidth="1"/>
    <col min="11283" max="11283" width="25.26953125" style="2" customWidth="1"/>
    <col min="11284" max="11284" width="11" style="2" customWidth="1"/>
    <col min="11285" max="11286" width="8.26953125" style="2" customWidth="1"/>
    <col min="11287" max="11289" width="8.7265625" style="2"/>
    <col min="11290" max="11291" width="10.6328125" style="2" customWidth="1"/>
    <col min="11292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6.90625" style="2" customWidth="1"/>
    <col min="11526" max="11526" width="13.08984375" style="2" bestFit="1" customWidth="1"/>
    <col min="11527" max="11527" width="7.36328125" style="2" bestFit="1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9.453125" style="2" customWidth="1"/>
    <col min="11533" max="11533" width="8.453125" style="2" bestFit="1" customWidth="1"/>
    <col min="11534" max="11534" width="8.6328125" style="2" bestFit="1" customWidth="1"/>
    <col min="11535" max="11535" width="10.453125" style="2" customWidth="1"/>
    <col min="11536" max="11536" width="14.36328125" style="2" customWidth="1"/>
    <col min="11537" max="11537" width="10" style="2" customWidth="1"/>
    <col min="11538" max="11538" width="6" style="2" customWidth="1"/>
    <col min="11539" max="11539" width="25.26953125" style="2" customWidth="1"/>
    <col min="11540" max="11540" width="11" style="2" customWidth="1"/>
    <col min="11541" max="11542" width="8.26953125" style="2" customWidth="1"/>
    <col min="11543" max="11545" width="8.7265625" style="2"/>
    <col min="11546" max="11547" width="10.6328125" style="2" customWidth="1"/>
    <col min="11548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6.90625" style="2" customWidth="1"/>
    <col min="11782" max="11782" width="13.08984375" style="2" bestFit="1" customWidth="1"/>
    <col min="11783" max="11783" width="7.36328125" style="2" bestFit="1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9.453125" style="2" customWidth="1"/>
    <col min="11789" max="11789" width="8.453125" style="2" bestFit="1" customWidth="1"/>
    <col min="11790" max="11790" width="8.6328125" style="2" bestFit="1" customWidth="1"/>
    <col min="11791" max="11791" width="10.453125" style="2" customWidth="1"/>
    <col min="11792" max="11792" width="14.36328125" style="2" customWidth="1"/>
    <col min="11793" max="11793" width="10" style="2" customWidth="1"/>
    <col min="11794" max="11794" width="6" style="2" customWidth="1"/>
    <col min="11795" max="11795" width="25.26953125" style="2" customWidth="1"/>
    <col min="11796" max="11796" width="11" style="2" customWidth="1"/>
    <col min="11797" max="11798" width="8.26953125" style="2" customWidth="1"/>
    <col min="11799" max="11801" width="8.7265625" style="2"/>
    <col min="11802" max="11803" width="10.6328125" style="2" customWidth="1"/>
    <col min="11804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6.90625" style="2" customWidth="1"/>
    <col min="12038" max="12038" width="13.08984375" style="2" bestFit="1" customWidth="1"/>
    <col min="12039" max="12039" width="7.36328125" style="2" bestFit="1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9.453125" style="2" customWidth="1"/>
    <col min="12045" max="12045" width="8.453125" style="2" bestFit="1" customWidth="1"/>
    <col min="12046" max="12046" width="8.6328125" style="2" bestFit="1" customWidth="1"/>
    <col min="12047" max="12047" width="10.453125" style="2" customWidth="1"/>
    <col min="12048" max="12048" width="14.36328125" style="2" customWidth="1"/>
    <col min="12049" max="12049" width="10" style="2" customWidth="1"/>
    <col min="12050" max="12050" width="6" style="2" customWidth="1"/>
    <col min="12051" max="12051" width="25.26953125" style="2" customWidth="1"/>
    <col min="12052" max="12052" width="11" style="2" customWidth="1"/>
    <col min="12053" max="12054" width="8.26953125" style="2" customWidth="1"/>
    <col min="12055" max="12057" width="8.7265625" style="2"/>
    <col min="12058" max="12059" width="10.6328125" style="2" customWidth="1"/>
    <col min="12060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6.90625" style="2" customWidth="1"/>
    <col min="12294" max="12294" width="13.08984375" style="2" bestFit="1" customWidth="1"/>
    <col min="12295" max="12295" width="7.36328125" style="2" bestFit="1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9.453125" style="2" customWidth="1"/>
    <col min="12301" max="12301" width="8.453125" style="2" bestFit="1" customWidth="1"/>
    <col min="12302" max="12302" width="8.6328125" style="2" bestFit="1" customWidth="1"/>
    <col min="12303" max="12303" width="10.453125" style="2" customWidth="1"/>
    <col min="12304" max="12304" width="14.36328125" style="2" customWidth="1"/>
    <col min="12305" max="12305" width="10" style="2" customWidth="1"/>
    <col min="12306" max="12306" width="6" style="2" customWidth="1"/>
    <col min="12307" max="12307" width="25.26953125" style="2" customWidth="1"/>
    <col min="12308" max="12308" width="11" style="2" customWidth="1"/>
    <col min="12309" max="12310" width="8.26953125" style="2" customWidth="1"/>
    <col min="12311" max="12313" width="8.7265625" style="2"/>
    <col min="12314" max="12315" width="10.6328125" style="2" customWidth="1"/>
    <col min="12316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6.90625" style="2" customWidth="1"/>
    <col min="12550" max="12550" width="13.08984375" style="2" bestFit="1" customWidth="1"/>
    <col min="12551" max="12551" width="7.36328125" style="2" bestFit="1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9.453125" style="2" customWidth="1"/>
    <col min="12557" max="12557" width="8.453125" style="2" bestFit="1" customWidth="1"/>
    <col min="12558" max="12558" width="8.6328125" style="2" bestFit="1" customWidth="1"/>
    <col min="12559" max="12559" width="10.453125" style="2" customWidth="1"/>
    <col min="12560" max="12560" width="14.36328125" style="2" customWidth="1"/>
    <col min="12561" max="12561" width="10" style="2" customWidth="1"/>
    <col min="12562" max="12562" width="6" style="2" customWidth="1"/>
    <col min="12563" max="12563" width="25.26953125" style="2" customWidth="1"/>
    <col min="12564" max="12564" width="11" style="2" customWidth="1"/>
    <col min="12565" max="12566" width="8.26953125" style="2" customWidth="1"/>
    <col min="12567" max="12569" width="8.7265625" style="2"/>
    <col min="12570" max="12571" width="10.6328125" style="2" customWidth="1"/>
    <col min="12572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6.90625" style="2" customWidth="1"/>
    <col min="12806" max="12806" width="13.08984375" style="2" bestFit="1" customWidth="1"/>
    <col min="12807" max="12807" width="7.36328125" style="2" bestFit="1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9.453125" style="2" customWidth="1"/>
    <col min="12813" max="12813" width="8.453125" style="2" bestFit="1" customWidth="1"/>
    <col min="12814" max="12814" width="8.6328125" style="2" bestFit="1" customWidth="1"/>
    <col min="12815" max="12815" width="10.453125" style="2" customWidth="1"/>
    <col min="12816" max="12816" width="14.36328125" style="2" customWidth="1"/>
    <col min="12817" max="12817" width="10" style="2" customWidth="1"/>
    <col min="12818" max="12818" width="6" style="2" customWidth="1"/>
    <col min="12819" max="12819" width="25.26953125" style="2" customWidth="1"/>
    <col min="12820" max="12820" width="11" style="2" customWidth="1"/>
    <col min="12821" max="12822" width="8.26953125" style="2" customWidth="1"/>
    <col min="12823" max="12825" width="8.7265625" style="2"/>
    <col min="12826" max="12827" width="10.6328125" style="2" customWidth="1"/>
    <col min="12828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6.90625" style="2" customWidth="1"/>
    <col min="13062" max="13062" width="13.08984375" style="2" bestFit="1" customWidth="1"/>
    <col min="13063" max="13063" width="7.36328125" style="2" bestFit="1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9.453125" style="2" customWidth="1"/>
    <col min="13069" max="13069" width="8.453125" style="2" bestFit="1" customWidth="1"/>
    <col min="13070" max="13070" width="8.6328125" style="2" bestFit="1" customWidth="1"/>
    <col min="13071" max="13071" width="10.453125" style="2" customWidth="1"/>
    <col min="13072" max="13072" width="14.36328125" style="2" customWidth="1"/>
    <col min="13073" max="13073" width="10" style="2" customWidth="1"/>
    <col min="13074" max="13074" width="6" style="2" customWidth="1"/>
    <col min="13075" max="13075" width="25.26953125" style="2" customWidth="1"/>
    <col min="13076" max="13076" width="11" style="2" customWidth="1"/>
    <col min="13077" max="13078" width="8.26953125" style="2" customWidth="1"/>
    <col min="13079" max="13081" width="8.7265625" style="2"/>
    <col min="13082" max="13083" width="10.6328125" style="2" customWidth="1"/>
    <col min="13084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6.90625" style="2" customWidth="1"/>
    <col min="13318" max="13318" width="13.08984375" style="2" bestFit="1" customWidth="1"/>
    <col min="13319" max="13319" width="7.36328125" style="2" bestFit="1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9.453125" style="2" customWidth="1"/>
    <col min="13325" max="13325" width="8.453125" style="2" bestFit="1" customWidth="1"/>
    <col min="13326" max="13326" width="8.6328125" style="2" bestFit="1" customWidth="1"/>
    <col min="13327" max="13327" width="10.453125" style="2" customWidth="1"/>
    <col min="13328" max="13328" width="14.36328125" style="2" customWidth="1"/>
    <col min="13329" max="13329" width="10" style="2" customWidth="1"/>
    <col min="13330" max="13330" width="6" style="2" customWidth="1"/>
    <col min="13331" max="13331" width="25.26953125" style="2" customWidth="1"/>
    <col min="13332" max="13332" width="11" style="2" customWidth="1"/>
    <col min="13333" max="13334" width="8.26953125" style="2" customWidth="1"/>
    <col min="13335" max="13337" width="8.7265625" style="2"/>
    <col min="13338" max="13339" width="10.6328125" style="2" customWidth="1"/>
    <col min="13340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6.90625" style="2" customWidth="1"/>
    <col min="13574" max="13574" width="13.08984375" style="2" bestFit="1" customWidth="1"/>
    <col min="13575" max="13575" width="7.36328125" style="2" bestFit="1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9.453125" style="2" customWidth="1"/>
    <col min="13581" max="13581" width="8.453125" style="2" bestFit="1" customWidth="1"/>
    <col min="13582" max="13582" width="8.6328125" style="2" bestFit="1" customWidth="1"/>
    <col min="13583" max="13583" width="10.453125" style="2" customWidth="1"/>
    <col min="13584" max="13584" width="14.36328125" style="2" customWidth="1"/>
    <col min="13585" max="13585" width="10" style="2" customWidth="1"/>
    <col min="13586" max="13586" width="6" style="2" customWidth="1"/>
    <col min="13587" max="13587" width="25.26953125" style="2" customWidth="1"/>
    <col min="13588" max="13588" width="11" style="2" customWidth="1"/>
    <col min="13589" max="13590" width="8.26953125" style="2" customWidth="1"/>
    <col min="13591" max="13593" width="8.7265625" style="2"/>
    <col min="13594" max="13595" width="10.6328125" style="2" customWidth="1"/>
    <col min="13596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6.90625" style="2" customWidth="1"/>
    <col min="13830" max="13830" width="13.08984375" style="2" bestFit="1" customWidth="1"/>
    <col min="13831" max="13831" width="7.36328125" style="2" bestFit="1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9.453125" style="2" customWidth="1"/>
    <col min="13837" max="13837" width="8.453125" style="2" bestFit="1" customWidth="1"/>
    <col min="13838" max="13838" width="8.6328125" style="2" bestFit="1" customWidth="1"/>
    <col min="13839" max="13839" width="10.453125" style="2" customWidth="1"/>
    <col min="13840" max="13840" width="14.36328125" style="2" customWidth="1"/>
    <col min="13841" max="13841" width="10" style="2" customWidth="1"/>
    <col min="13842" max="13842" width="6" style="2" customWidth="1"/>
    <col min="13843" max="13843" width="25.26953125" style="2" customWidth="1"/>
    <col min="13844" max="13844" width="11" style="2" customWidth="1"/>
    <col min="13845" max="13846" width="8.26953125" style="2" customWidth="1"/>
    <col min="13847" max="13849" width="8.7265625" style="2"/>
    <col min="13850" max="13851" width="10.6328125" style="2" customWidth="1"/>
    <col min="13852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6.90625" style="2" customWidth="1"/>
    <col min="14086" max="14086" width="13.08984375" style="2" bestFit="1" customWidth="1"/>
    <col min="14087" max="14087" width="7.36328125" style="2" bestFit="1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9.453125" style="2" customWidth="1"/>
    <col min="14093" max="14093" width="8.453125" style="2" bestFit="1" customWidth="1"/>
    <col min="14094" max="14094" width="8.6328125" style="2" bestFit="1" customWidth="1"/>
    <col min="14095" max="14095" width="10.453125" style="2" customWidth="1"/>
    <col min="14096" max="14096" width="14.36328125" style="2" customWidth="1"/>
    <col min="14097" max="14097" width="10" style="2" customWidth="1"/>
    <col min="14098" max="14098" width="6" style="2" customWidth="1"/>
    <col min="14099" max="14099" width="25.26953125" style="2" customWidth="1"/>
    <col min="14100" max="14100" width="11" style="2" customWidth="1"/>
    <col min="14101" max="14102" width="8.26953125" style="2" customWidth="1"/>
    <col min="14103" max="14105" width="8.7265625" style="2"/>
    <col min="14106" max="14107" width="10.6328125" style="2" customWidth="1"/>
    <col min="14108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6.90625" style="2" customWidth="1"/>
    <col min="14342" max="14342" width="13.08984375" style="2" bestFit="1" customWidth="1"/>
    <col min="14343" max="14343" width="7.36328125" style="2" bestFit="1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9.453125" style="2" customWidth="1"/>
    <col min="14349" max="14349" width="8.453125" style="2" bestFit="1" customWidth="1"/>
    <col min="14350" max="14350" width="8.6328125" style="2" bestFit="1" customWidth="1"/>
    <col min="14351" max="14351" width="10.453125" style="2" customWidth="1"/>
    <col min="14352" max="14352" width="14.36328125" style="2" customWidth="1"/>
    <col min="14353" max="14353" width="10" style="2" customWidth="1"/>
    <col min="14354" max="14354" width="6" style="2" customWidth="1"/>
    <col min="14355" max="14355" width="25.26953125" style="2" customWidth="1"/>
    <col min="14356" max="14356" width="11" style="2" customWidth="1"/>
    <col min="14357" max="14358" width="8.26953125" style="2" customWidth="1"/>
    <col min="14359" max="14361" width="8.7265625" style="2"/>
    <col min="14362" max="14363" width="10.6328125" style="2" customWidth="1"/>
    <col min="14364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6.90625" style="2" customWidth="1"/>
    <col min="14598" max="14598" width="13.08984375" style="2" bestFit="1" customWidth="1"/>
    <col min="14599" max="14599" width="7.36328125" style="2" bestFit="1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9.453125" style="2" customWidth="1"/>
    <col min="14605" max="14605" width="8.453125" style="2" bestFit="1" customWidth="1"/>
    <col min="14606" max="14606" width="8.6328125" style="2" bestFit="1" customWidth="1"/>
    <col min="14607" max="14607" width="10.453125" style="2" customWidth="1"/>
    <col min="14608" max="14608" width="14.36328125" style="2" customWidth="1"/>
    <col min="14609" max="14609" width="10" style="2" customWidth="1"/>
    <col min="14610" max="14610" width="6" style="2" customWidth="1"/>
    <col min="14611" max="14611" width="25.26953125" style="2" customWidth="1"/>
    <col min="14612" max="14612" width="11" style="2" customWidth="1"/>
    <col min="14613" max="14614" width="8.26953125" style="2" customWidth="1"/>
    <col min="14615" max="14617" width="8.7265625" style="2"/>
    <col min="14618" max="14619" width="10.6328125" style="2" customWidth="1"/>
    <col min="14620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6.90625" style="2" customWidth="1"/>
    <col min="14854" max="14854" width="13.08984375" style="2" bestFit="1" customWidth="1"/>
    <col min="14855" max="14855" width="7.36328125" style="2" bestFit="1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9.453125" style="2" customWidth="1"/>
    <col min="14861" max="14861" width="8.453125" style="2" bestFit="1" customWidth="1"/>
    <col min="14862" max="14862" width="8.6328125" style="2" bestFit="1" customWidth="1"/>
    <col min="14863" max="14863" width="10.453125" style="2" customWidth="1"/>
    <col min="14864" max="14864" width="14.36328125" style="2" customWidth="1"/>
    <col min="14865" max="14865" width="10" style="2" customWidth="1"/>
    <col min="14866" max="14866" width="6" style="2" customWidth="1"/>
    <col min="14867" max="14867" width="25.26953125" style="2" customWidth="1"/>
    <col min="14868" max="14868" width="11" style="2" customWidth="1"/>
    <col min="14869" max="14870" width="8.26953125" style="2" customWidth="1"/>
    <col min="14871" max="14873" width="8.7265625" style="2"/>
    <col min="14874" max="14875" width="10.6328125" style="2" customWidth="1"/>
    <col min="14876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6.90625" style="2" customWidth="1"/>
    <col min="15110" max="15110" width="13.08984375" style="2" bestFit="1" customWidth="1"/>
    <col min="15111" max="15111" width="7.36328125" style="2" bestFit="1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9.453125" style="2" customWidth="1"/>
    <col min="15117" max="15117" width="8.453125" style="2" bestFit="1" customWidth="1"/>
    <col min="15118" max="15118" width="8.6328125" style="2" bestFit="1" customWidth="1"/>
    <col min="15119" max="15119" width="10.453125" style="2" customWidth="1"/>
    <col min="15120" max="15120" width="14.36328125" style="2" customWidth="1"/>
    <col min="15121" max="15121" width="10" style="2" customWidth="1"/>
    <col min="15122" max="15122" width="6" style="2" customWidth="1"/>
    <col min="15123" max="15123" width="25.26953125" style="2" customWidth="1"/>
    <col min="15124" max="15124" width="11" style="2" customWidth="1"/>
    <col min="15125" max="15126" width="8.26953125" style="2" customWidth="1"/>
    <col min="15127" max="15129" width="8.7265625" style="2"/>
    <col min="15130" max="15131" width="10.6328125" style="2" customWidth="1"/>
    <col min="15132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6.90625" style="2" customWidth="1"/>
    <col min="15366" max="15366" width="13.08984375" style="2" bestFit="1" customWidth="1"/>
    <col min="15367" max="15367" width="7.36328125" style="2" bestFit="1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9.453125" style="2" customWidth="1"/>
    <col min="15373" max="15373" width="8.453125" style="2" bestFit="1" customWidth="1"/>
    <col min="15374" max="15374" width="8.6328125" style="2" bestFit="1" customWidth="1"/>
    <col min="15375" max="15375" width="10.453125" style="2" customWidth="1"/>
    <col min="15376" max="15376" width="14.36328125" style="2" customWidth="1"/>
    <col min="15377" max="15377" width="10" style="2" customWidth="1"/>
    <col min="15378" max="15378" width="6" style="2" customWidth="1"/>
    <col min="15379" max="15379" width="25.26953125" style="2" customWidth="1"/>
    <col min="15380" max="15380" width="11" style="2" customWidth="1"/>
    <col min="15381" max="15382" width="8.26953125" style="2" customWidth="1"/>
    <col min="15383" max="15385" width="8.7265625" style="2"/>
    <col min="15386" max="15387" width="10.6328125" style="2" customWidth="1"/>
    <col min="15388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6.90625" style="2" customWidth="1"/>
    <col min="15622" max="15622" width="13.08984375" style="2" bestFit="1" customWidth="1"/>
    <col min="15623" max="15623" width="7.36328125" style="2" bestFit="1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9.453125" style="2" customWidth="1"/>
    <col min="15629" max="15629" width="8.453125" style="2" bestFit="1" customWidth="1"/>
    <col min="15630" max="15630" width="8.6328125" style="2" bestFit="1" customWidth="1"/>
    <col min="15631" max="15631" width="10.453125" style="2" customWidth="1"/>
    <col min="15632" max="15632" width="14.36328125" style="2" customWidth="1"/>
    <col min="15633" max="15633" width="10" style="2" customWidth="1"/>
    <col min="15634" max="15634" width="6" style="2" customWidth="1"/>
    <col min="15635" max="15635" width="25.26953125" style="2" customWidth="1"/>
    <col min="15636" max="15636" width="11" style="2" customWidth="1"/>
    <col min="15637" max="15638" width="8.26953125" style="2" customWidth="1"/>
    <col min="15639" max="15641" width="8.7265625" style="2"/>
    <col min="15642" max="15643" width="10.6328125" style="2" customWidth="1"/>
    <col min="15644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6.90625" style="2" customWidth="1"/>
    <col min="15878" max="15878" width="13.08984375" style="2" bestFit="1" customWidth="1"/>
    <col min="15879" max="15879" width="7.36328125" style="2" bestFit="1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9.453125" style="2" customWidth="1"/>
    <col min="15885" max="15885" width="8.453125" style="2" bestFit="1" customWidth="1"/>
    <col min="15886" max="15886" width="8.6328125" style="2" bestFit="1" customWidth="1"/>
    <col min="15887" max="15887" width="10.453125" style="2" customWidth="1"/>
    <col min="15888" max="15888" width="14.36328125" style="2" customWidth="1"/>
    <col min="15889" max="15889" width="10" style="2" customWidth="1"/>
    <col min="15890" max="15890" width="6" style="2" customWidth="1"/>
    <col min="15891" max="15891" width="25.26953125" style="2" customWidth="1"/>
    <col min="15892" max="15892" width="11" style="2" customWidth="1"/>
    <col min="15893" max="15894" width="8.26953125" style="2" customWidth="1"/>
    <col min="15895" max="15897" width="8.7265625" style="2"/>
    <col min="15898" max="15899" width="10.6328125" style="2" customWidth="1"/>
    <col min="15900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6.90625" style="2" customWidth="1"/>
    <col min="16134" max="16134" width="13.08984375" style="2" bestFit="1" customWidth="1"/>
    <col min="16135" max="16135" width="7.36328125" style="2" bestFit="1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9.453125" style="2" customWidth="1"/>
    <col min="16141" max="16141" width="8.453125" style="2" bestFit="1" customWidth="1"/>
    <col min="16142" max="16142" width="8.6328125" style="2" bestFit="1" customWidth="1"/>
    <col min="16143" max="16143" width="10.453125" style="2" customWidth="1"/>
    <col min="16144" max="16144" width="14.36328125" style="2" customWidth="1"/>
    <col min="16145" max="16145" width="10" style="2" customWidth="1"/>
    <col min="16146" max="16146" width="6" style="2" customWidth="1"/>
    <col min="16147" max="16147" width="25.26953125" style="2" customWidth="1"/>
    <col min="16148" max="16148" width="11" style="2" customWidth="1"/>
    <col min="16149" max="16150" width="8.26953125" style="2" customWidth="1"/>
    <col min="16151" max="16153" width="8.7265625" style="2"/>
    <col min="16154" max="16155" width="10.6328125" style="2" customWidth="1"/>
    <col min="16156" max="16384" width="8.7265625" style="2"/>
  </cols>
  <sheetData>
    <row r="1" spans="1:27" ht="21.75" customHeight="1">
      <c r="A1" s="1"/>
      <c r="B1" s="1"/>
      <c r="R1" s="3"/>
    </row>
    <row r="2" spans="1:27" ht="15.5">
      <c r="A2" s="2"/>
      <c r="F2" s="4"/>
      <c r="J2" s="534" t="s">
        <v>0</v>
      </c>
      <c r="K2" s="534"/>
      <c r="L2" s="534"/>
      <c r="M2" s="534"/>
      <c r="N2" s="534"/>
      <c r="O2" s="534"/>
      <c r="P2" s="534"/>
      <c r="Q2" s="5"/>
      <c r="R2" s="535" t="s">
        <v>1</v>
      </c>
      <c r="S2" s="535"/>
      <c r="T2" s="535"/>
      <c r="U2" s="535"/>
      <c r="V2" s="535"/>
      <c r="W2" s="535"/>
      <c r="X2" s="535"/>
    </row>
    <row r="3" spans="1:27" ht="23.25" customHeight="1">
      <c r="A3" s="6" t="s">
        <v>2</v>
      </c>
      <c r="B3" s="7"/>
      <c r="J3" s="5"/>
      <c r="R3" s="8"/>
      <c r="S3" s="536" t="s">
        <v>3</v>
      </c>
      <c r="T3" s="536"/>
      <c r="U3" s="536"/>
      <c r="V3" s="536"/>
      <c r="W3" s="536"/>
      <c r="X3" s="536"/>
      <c r="Z3" s="9" t="s">
        <v>4</v>
      </c>
      <c r="AA3" s="10"/>
    </row>
    <row r="4" spans="1:27" ht="14.25" customHeight="1" thickBot="1">
      <c r="A4" s="519" t="s">
        <v>5</v>
      </c>
      <c r="B4" s="520" t="s">
        <v>6</v>
      </c>
      <c r="C4" s="521"/>
      <c r="D4" s="526"/>
      <c r="E4" s="11"/>
      <c r="F4" s="520" t="s">
        <v>7</v>
      </c>
      <c r="G4" s="528"/>
      <c r="H4" s="513" t="s">
        <v>8</v>
      </c>
      <c r="I4" s="513" t="s">
        <v>9</v>
      </c>
      <c r="J4" s="516" t="s">
        <v>10</v>
      </c>
      <c r="K4" s="552" t="s">
        <v>11</v>
      </c>
      <c r="L4" s="553"/>
      <c r="M4" s="553"/>
      <c r="N4" s="553"/>
      <c r="O4" s="554"/>
      <c r="P4" s="11"/>
      <c r="Q4" s="555"/>
      <c r="R4" s="556"/>
      <c r="S4" s="557"/>
      <c r="T4" s="12"/>
      <c r="U4" s="558" t="s">
        <v>12</v>
      </c>
      <c r="V4" s="530" t="s">
        <v>13</v>
      </c>
      <c r="W4" s="531" t="s">
        <v>14</v>
      </c>
      <c r="X4" s="532"/>
      <c r="Z4" s="533" t="s">
        <v>15</v>
      </c>
      <c r="AA4" s="533" t="s">
        <v>16</v>
      </c>
    </row>
    <row r="5" spans="1:27" ht="11.25" customHeight="1">
      <c r="A5" s="514"/>
      <c r="B5" s="522"/>
      <c r="C5" s="523"/>
      <c r="D5" s="527"/>
      <c r="E5" s="13"/>
      <c r="F5" s="518"/>
      <c r="G5" s="529"/>
      <c r="H5" s="514"/>
      <c r="I5" s="514"/>
      <c r="J5" s="517"/>
      <c r="K5" s="538" t="s">
        <v>17</v>
      </c>
      <c r="L5" s="541" t="s">
        <v>18</v>
      </c>
      <c r="M5" s="544" t="s">
        <v>19</v>
      </c>
      <c r="N5" s="545" t="s">
        <v>20</v>
      </c>
      <c r="O5" s="545" t="s">
        <v>21</v>
      </c>
      <c r="P5" s="14" t="s">
        <v>22</v>
      </c>
      <c r="Q5" s="547" t="s">
        <v>23</v>
      </c>
      <c r="R5" s="548"/>
      <c r="S5" s="549"/>
      <c r="T5" s="15" t="s">
        <v>24</v>
      </c>
      <c r="U5" s="559"/>
      <c r="V5" s="514"/>
      <c r="W5" s="530" t="s">
        <v>25</v>
      </c>
      <c r="X5" s="530" t="s">
        <v>26</v>
      </c>
      <c r="Z5" s="441"/>
      <c r="AA5" s="441"/>
    </row>
    <row r="6" spans="1:27" ht="11.25" customHeight="1">
      <c r="A6" s="514"/>
      <c r="B6" s="522"/>
      <c r="C6" s="523"/>
      <c r="D6" s="519" t="s">
        <v>27</v>
      </c>
      <c r="E6" s="537" t="s">
        <v>28</v>
      </c>
      <c r="F6" s="519" t="s">
        <v>27</v>
      </c>
      <c r="G6" s="513" t="s">
        <v>29</v>
      </c>
      <c r="H6" s="514"/>
      <c r="I6" s="514"/>
      <c r="J6" s="517"/>
      <c r="K6" s="539"/>
      <c r="L6" s="542"/>
      <c r="M6" s="539"/>
      <c r="N6" s="546"/>
      <c r="O6" s="546"/>
      <c r="P6" s="16" t="s">
        <v>30</v>
      </c>
      <c r="Q6" s="16" t="s">
        <v>31</v>
      </c>
      <c r="R6" s="16"/>
      <c r="S6" s="16"/>
      <c r="T6" s="17" t="s">
        <v>32</v>
      </c>
      <c r="U6" s="559"/>
      <c r="V6" s="514"/>
      <c r="W6" s="550"/>
      <c r="X6" s="550"/>
      <c r="Z6" s="441"/>
      <c r="AA6" s="441"/>
    </row>
    <row r="7" spans="1:27" ht="12" customHeight="1">
      <c r="A7" s="514"/>
      <c r="B7" s="522"/>
      <c r="C7" s="523"/>
      <c r="D7" s="514"/>
      <c r="E7" s="514"/>
      <c r="F7" s="514"/>
      <c r="G7" s="514"/>
      <c r="H7" s="514"/>
      <c r="I7" s="514"/>
      <c r="J7" s="517"/>
      <c r="K7" s="539"/>
      <c r="L7" s="542"/>
      <c r="M7" s="539"/>
      <c r="N7" s="546"/>
      <c r="O7" s="546"/>
      <c r="P7" s="16" t="s">
        <v>33</v>
      </c>
      <c r="Q7" s="16" t="s">
        <v>34</v>
      </c>
      <c r="R7" s="16" t="s">
        <v>35</v>
      </c>
      <c r="S7" s="16" t="s">
        <v>36</v>
      </c>
      <c r="T7" s="17" t="s">
        <v>37</v>
      </c>
      <c r="U7" s="559"/>
      <c r="V7" s="514"/>
      <c r="W7" s="550"/>
      <c r="X7" s="550"/>
      <c r="Z7" s="441"/>
      <c r="AA7" s="441"/>
    </row>
    <row r="8" spans="1:27" ht="11.25" customHeight="1">
      <c r="A8" s="515"/>
      <c r="B8" s="524"/>
      <c r="C8" s="525"/>
      <c r="D8" s="515"/>
      <c r="E8" s="515"/>
      <c r="F8" s="515"/>
      <c r="G8" s="515"/>
      <c r="H8" s="515"/>
      <c r="I8" s="515"/>
      <c r="J8" s="518"/>
      <c r="K8" s="540"/>
      <c r="L8" s="543"/>
      <c r="M8" s="540"/>
      <c r="N8" s="529"/>
      <c r="O8" s="529"/>
      <c r="P8" s="13" t="s">
        <v>38</v>
      </c>
      <c r="Q8" s="13" t="s">
        <v>39</v>
      </c>
      <c r="R8" s="13" t="s">
        <v>40</v>
      </c>
      <c r="S8" s="18"/>
      <c r="T8" s="19" t="s">
        <v>41</v>
      </c>
      <c r="U8" s="560"/>
      <c r="V8" s="515"/>
      <c r="W8" s="551"/>
      <c r="X8" s="551"/>
      <c r="Z8" s="442"/>
      <c r="AA8" s="442"/>
    </row>
    <row r="9" spans="1:27" ht="24" customHeight="1">
      <c r="A9" s="20" t="s">
        <v>42</v>
      </c>
      <c r="B9" s="21"/>
      <c r="C9" s="22" t="s">
        <v>43</v>
      </c>
      <c r="D9" s="23" t="s">
        <v>44</v>
      </c>
      <c r="E9" s="24" t="s">
        <v>45</v>
      </c>
      <c r="F9" s="25" t="s">
        <v>46</v>
      </c>
      <c r="G9" s="26">
        <v>0.65800000000000003</v>
      </c>
      <c r="H9" s="25" t="s">
        <v>47</v>
      </c>
      <c r="I9" s="27">
        <v>850</v>
      </c>
      <c r="J9" s="28" t="s">
        <v>48</v>
      </c>
      <c r="K9" s="29">
        <v>23.2</v>
      </c>
      <c r="L9" s="30">
        <v>100.07155172413793</v>
      </c>
      <c r="M9" s="29">
        <v>21</v>
      </c>
      <c r="N9" s="31">
        <v>24.5</v>
      </c>
      <c r="O9" s="31">
        <v>28.1</v>
      </c>
      <c r="P9" s="27" t="s">
        <v>49</v>
      </c>
      <c r="Q9" s="32" t="s">
        <v>50</v>
      </c>
      <c r="R9" s="27" t="s">
        <v>51</v>
      </c>
      <c r="S9" s="33"/>
      <c r="T9" s="34" t="s">
        <v>52</v>
      </c>
      <c r="U9" s="35">
        <v>138</v>
      </c>
      <c r="V9" s="36">
        <v>118</v>
      </c>
      <c r="W9" s="37">
        <v>82</v>
      </c>
      <c r="X9" s="37" t="s">
        <v>53</v>
      </c>
      <c r="Z9" s="27">
        <v>850</v>
      </c>
      <c r="AA9" s="38"/>
    </row>
    <row r="10" spans="1:27" ht="24" customHeight="1">
      <c r="A10" s="39"/>
      <c r="B10" s="21"/>
      <c r="C10" s="40"/>
      <c r="D10" s="23" t="s">
        <v>54</v>
      </c>
      <c r="E10" s="24" t="s">
        <v>45</v>
      </c>
      <c r="F10" s="25" t="s">
        <v>46</v>
      </c>
      <c r="G10" s="26">
        <v>0.65800000000000003</v>
      </c>
      <c r="H10" s="25" t="s">
        <v>47</v>
      </c>
      <c r="I10" s="27">
        <v>910</v>
      </c>
      <c r="J10" s="28" t="s">
        <v>48</v>
      </c>
      <c r="K10" s="29">
        <v>21.2</v>
      </c>
      <c r="L10" s="30">
        <v>109.51226415094339</v>
      </c>
      <c r="M10" s="29">
        <v>20.8</v>
      </c>
      <c r="N10" s="31">
        <v>23.7</v>
      </c>
      <c r="O10" s="31">
        <v>27.8</v>
      </c>
      <c r="P10" s="27" t="s">
        <v>49</v>
      </c>
      <c r="Q10" s="32" t="s">
        <v>50</v>
      </c>
      <c r="R10" s="27" t="s">
        <v>55</v>
      </c>
      <c r="S10" s="23"/>
      <c r="T10" s="34" t="s">
        <v>52</v>
      </c>
      <c r="U10" s="35">
        <v>122</v>
      </c>
      <c r="V10" s="36">
        <v>107</v>
      </c>
      <c r="W10" s="37">
        <v>76</v>
      </c>
      <c r="X10" s="37" t="s">
        <v>56</v>
      </c>
      <c r="Z10" s="27">
        <v>910</v>
      </c>
      <c r="AA10" s="38"/>
    </row>
    <row r="11" spans="1:27" ht="24" customHeight="1">
      <c r="A11" s="39"/>
      <c r="B11" s="41"/>
      <c r="C11" s="22" t="s">
        <v>57</v>
      </c>
      <c r="D11" s="42" t="s">
        <v>44</v>
      </c>
      <c r="E11" s="43" t="s">
        <v>58</v>
      </c>
      <c r="F11" s="25" t="s">
        <v>46</v>
      </c>
      <c r="G11" s="26">
        <v>0.65800000000000003</v>
      </c>
      <c r="H11" s="25" t="s">
        <v>47</v>
      </c>
      <c r="I11" s="27">
        <v>850</v>
      </c>
      <c r="J11" s="28" t="s">
        <v>48</v>
      </c>
      <c r="K11" s="29">
        <v>23.2</v>
      </c>
      <c r="L11" s="30">
        <v>100.07155172413793</v>
      </c>
      <c r="M11" s="29">
        <v>21</v>
      </c>
      <c r="N11" s="31">
        <v>24.5</v>
      </c>
      <c r="O11" s="31">
        <v>28.1</v>
      </c>
      <c r="P11" s="27" t="s">
        <v>49</v>
      </c>
      <c r="Q11" s="32" t="s">
        <v>50</v>
      </c>
      <c r="R11" s="27" t="s">
        <v>51</v>
      </c>
      <c r="S11" s="23"/>
      <c r="T11" s="34" t="s">
        <v>52</v>
      </c>
      <c r="U11" s="35">
        <v>138</v>
      </c>
      <c r="V11" s="36">
        <v>118</v>
      </c>
      <c r="W11" s="37">
        <v>82</v>
      </c>
      <c r="X11" s="37" t="s">
        <v>53</v>
      </c>
      <c r="Z11" s="27">
        <v>850</v>
      </c>
      <c r="AA11" s="38"/>
    </row>
    <row r="12" spans="1:27" ht="24" customHeight="1">
      <c r="A12" s="39"/>
      <c r="B12" s="21"/>
      <c r="C12" s="40"/>
      <c r="D12" s="42" t="s">
        <v>44</v>
      </c>
      <c r="E12" s="43" t="s">
        <v>59</v>
      </c>
      <c r="F12" s="25" t="s">
        <v>46</v>
      </c>
      <c r="G12" s="26">
        <v>0.65800000000000003</v>
      </c>
      <c r="H12" s="25" t="s">
        <v>47</v>
      </c>
      <c r="I12" s="27">
        <v>870</v>
      </c>
      <c r="J12" s="28" t="s">
        <v>48</v>
      </c>
      <c r="K12" s="29">
        <v>21.2</v>
      </c>
      <c r="L12" s="30">
        <v>109.51226415094339</v>
      </c>
      <c r="M12" s="29">
        <v>20.8</v>
      </c>
      <c r="N12" s="31">
        <v>23.7</v>
      </c>
      <c r="O12" s="31">
        <v>28</v>
      </c>
      <c r="P12" s="27" t="s">
        <v>49</v>
      </c>
      <c r="Q12" s="32" t="s">
        <v>60</v>
      </c>
      <c r="R12" s="27" t="s">
        <v>51</v>
      </c>
      <c r="S12" s="23"/>
      <c r="T12" s="34" t="s">
        <v>52</v>
      </c>
      <c r="U12" s="35">
        <v>121</v>
      </c>
      <c r="V12" s="36">
        <v>106</v>
      </c>
      <c r="W12" s="37">
        <v>76</v>
      </c>
      <c r="X12" s="37" t="s">
        <v>56</v>
      </c>
      <c r="Z12" s="27">
        <v>870</v>
      </c>
      <c r="AA12" s="38"/>
    </row>
    <row r="13" spans="1:27" ht="24" customHeight="1">
      <c r="A13" s="39"/>
      <c r="B13" s="21"/>
      <c r="C13" s="40"/>
      <c r="D13" s="23" t="s">
        <v>54</v>
      </c>
      <c r="E13" s="24" t="s">
        <v>58</v>
      </c>
      <c r="F13" s="27" t="s">
        <v>46</v>
      </c>
      <c r="G13" s="44">
        <v>0.65800000000000003</v>
      </c>
      <c r="H13" s="32" t="s">
        <v>47</v>
      </c>
      <c r="I13" s="27">
        <v>920</v>
      </c>
      <c r="J13" s="28" t="s">
        <v>48</v>
      </c>
      <c r="K13" s="29">
        <v>21.2</v>
      </c>
      <c r="L13" s="30">
        <v>109.51226415094339</v>
      </c>
      <c r="M13" s="29">
        <v>20.8</v>
      </c>
      <c r="N13" s="31">
        <v>23.7</v>
      </c>
      <c r="O13" s="31">
        <v>27.8</v>
      </c>
      <c r="P13" s="27" t="s">
        <v>49</v>
      </c>
      <c r="Q13" s="32" t="s">
        <v>50</v>
      </c>
      <c r="R13" s="27" t="s">
        <v>55</v>
      </c>
      <c r="S13" s="23"/>
      <c r="T13" s="34" t="s">
        <v>52</v>
      </c>
      <c r="U13" s="35">
        <v>122</v>
      </c>
      <c r="V13" s="36">
        <v>107</v>
      </c>
      <c r="W13" s="37">
        <v>76</v>
      </c>
      <c r="X13" s="37" t="s">
        <v>56</v>
      </c>
      <c r="Z13" s="27">
        <v>920</v>
      </c>
      <c r="AA13" s="38"/>
    </row>
    <row r="14" spans="1:27" ht="24" customHeight="1">
      <c r="A14" s="39"/>
      <c r="B14" s="45"/>
      <c r="C14" s="46"/>
      <c r="D14" s="23" t="s">
        <v>54</v>
      </c>
      <c r="E14" s="24" t="s">
        <v>59</v>
      </c>
      <c r="F14" s="27" t="s">
        <v>46</v>
      </c>
      <c r="G14" s="44">
        <v>0.65800000000000003</v>
      </c>
      <c r="H14" s="32" t="s">
        <v>47</v>
      </c>
      <c r="I14" s="27">
        <v>930</v>
      </c>
      <c r="J14" s="28" t="s">
        <v>48</v>
      </c>
      <c r="K14" s="29">
        <v>20</v>
      </c>
      <c r="L14" s="30">
        <v>116.083</v>
      </c>
      <c r="M14" s="29">
        <v>20.8</v>
      </c>
      <c r="N14" s="31">
        <v>23.7</v>
      </c>
      <c r="O14" s="31">
        <v>27.7</v>
      </c>
      <c r="P14" s="27" t="s">
        <v>49</v>
      </c>
      <c r="Q14" s="32" t="s">
        <v>60</v>
      </c>
      <c r="R14" s="27" t="s">
        <v>55</v>
      </c>
      <c r="S14" s="23"/>
      <c r="T14" s="34" t="s">
        <v>52</v>
      </c>
      <c r="U14" s="35">
        <v>114</v>
      </c>
      <c r="V14" s="36">
        <v>100</v>
      </c>
      <c r="W14" s="37">
        <v>72</v>
      </c>
      <c r="X14" s="37" t="s">
        <v>61</v>
      </c>
      <c r="Z14" s="27">
        <v>930</v>
      </c>
      <c r="AA14" s="38"/>
    </row>
    <row r="15" spans="1:27" ht="24" customHeight="1">
      <c r="A15" s="39"/>
      <c r="B15" s="21"/>
      <c r="C15" s="47" t="s">
        <v>62</v>
      </c>
      <c r="D15" s="23" t="s">
        <v>63</v>
      </c>
      <c r="E15" s="48" t="s">
        <v>64</v>
      </c>
      <c r="F15" s="27" t="s">
        <v>46</v>
      </c>
      <c r="G15" s="44">
        <v>0.65800000000000003</v>
      </c>
      <c r="H15" s="32" t="s">
        <v>65</v>
      </c>
      <c r="I15" s="27">
        <v>840</v>
      </c>
      <c r="J15" s="28" t="s">
        <v>48</v>
      </c>
      <c r="K15" s="29">
        <v>23</v>
      </c>
      <c r="L15" s="30">
        <f>IF(K15&gt;0,1/K15*34.6*67.1,"")</f>
        <v>100.94173913043477</v>
      </c>
      <c r="M15" s="29">
        <v>21</v>
      </c>
      <c r="N15" s="31">
        <v>24.5</v>
      </c>
      <c r="O15" s="31">
        <v>28.2</v>
      </c>
      <c r="P15" s="27" t="s">
        <v>49</v>
      </c>
      <c r="Q15" s="32" t="s">
        <v>50</v>
      </c>
      <c r="R15" s="27" t="s">
        <v>51</v>
      </c>
      <c r="S15" s="23"/>
      <c r="T15" s="34" t="s">
        <v>52</v>
      </c>
      <c r="U15" s="35">
        <v>109</v>
      </c>
      <c r="V15" s="36" t="s">
        <v>66</v>
      </c>
      <c r="W15" s="37">
        <v>81</v>
      </c>
      <c r="X15" s="37" t="s">
        <v>53</v>
      </c>
      <c r="Z15" s="27">
        <v>840</v>
      </c>
      <c r="AA15" s="38"/>
    </row>
    <row r="16" spans="1:27" ht="24" customHeight="1">
      <c r="A16" s="39"/>
      <c r="B16" s="21"/>
      <c r="C16" s="40"/>
      <c r="D16" s="23" t="s">
        <v>63</v>
      </c>
      <c r="E16" s="48" t="s">
        <v>67</v>
      </c>
      <c r="F16" s="27" t="s">
        <v>46</v>
      </c>
      <c r="G16" s="44">
        <v>0.65800000000000003</v>
      </c>
      <c r="H16" s="27" t="s">
        <v>68</v>
      </c>
      <c r="I16" s="27">
        <v>860</v>
      </c>
      <c r="J16" s="28" t="s">
        <v>48</v>
      </c>
      <c r="K16" s="29">
        <v>21.8</v>
      </c>
      <c r="L16" s="30">
        <f>IF(K16&gt;0,1/K16*34.6*67.1,"")</f>
        <v>106.49816513761466</v>
      </c>
      <c r="M16" s="29">
        <v>20.8</v>
      </c>
      <c r="N16" s="31">
        <v>23.7</v>
      </c>
      <c r="O16" s="31">
        <v>28.1</v>
      </c>
      <c r="P16" s="27" t="s">
        <v>49</v>
      </c>
      <c r="Q16" s="32" t="s">
        <v>60</v>
      </c>
      <c r="R16" s="27" t="s">
        <v>51</v>
      </c>
      <c r="S16" s="23"/>
      <c r="T16" s="34" t="s">
        <v>52</v>
      </c>
      <c r="U16" s="35">
        <v>104</v>
      </c>
      <c r="V16" s="36" t="s">
        <v>66</v>
      </c>
      <c r="W16" s="37">
        <v>77</v>
      </c>
      <c r="X16" s="37" t="s">
        <v>56</v>
      </c>
      <c r="Z16" s="27">
        <v>860</v>
      </c>
      <c r="AA16" s="38"/>
    </row>
    <row r="17" spans="1:27" ht="24" customHeight="1">
      <c r="A17" s="39"/>
      <c r="B17" s="21"/>
      <c r="C17" s="40"/>
      <c r="D17" s="23" t="s">
        <v>63</v>
      </c>
      <c r="E17" s="48" t="s">
        <v>69</v>
      </c>
      <c r="F17" s="27" t="s">
        <v>46</v>
      </c>
      <c r="G17" s="44">
        <v>0.65800000000000003</v>
      </c>
      <c r="H17" s="27" t="s">
        <v>70</v>
      </c>
      <c r="I17" s="27">
        <v>840</v>
      </c>
      <c r="J17" s="28" t="s">
        <v>48</v>
      </c>
      <c r="K17" s="29">
        <v>21.6</v>
      </c>
      <c r="L17" s="30">
        <f>IF(K17&gt;0,1/K17*34.6*67.1,"")</f>
        <v>107.48425925925925</v>
      </c>
      <c r="M17" s="29">
        <v>21</v>
      </c>
      <c r="N17" s="31">
        <v>24.5</v>
      </c>
      <c r="O17" s="31">
        <v>28.2</v>
      </c>
      <c r="P17" s="27" t="s">
        <v>49</v>
      </c>
      <c r="Q17" s="32" t="s">
        <v>60</v>
      </c>
      <c r="R17" s="27" t="s">
        <v>51</v>
      </c>
      <c r="S17" s="23"/>
      <c r="T17" s="34" t="s">
        <v>52</v>
      </c>
      <c r="U17" s="35">
        <v>102</v>
      </c>
      <c r="V17" s="36" t="s">
        <v>66</v>
      </c>
      <c r="W17" s="37">
        <v>76</v>
      </c>
      <c r="X17" s="37" t="s">
        <v>56</v>
      </c>
      <c r="Z17" s="27">
        <v>840</v>
      </c>
      <c r="AA17" s="38"/>
    </row>
    <row r="18" spans="1:27" ht="24" customHeight="1">
      <c r="A18" s="39"/>
      <c r="B18" s="21"/>
      <c r="C18" s="40"/>
      <c r="D18" s="23" t="s">
        <v>71</v>
      </c>
      <c r="E18" s="48" t="s">
        <v>72</v>
      </c>
      <c r="F18" s="27" t="s">
        <v>46</v>
      </c>
      <c r="G18" s="44">
        <v>0.65800000000000003</v>
      </c>
      <c r="H18" s="32" t="s">
        <v>65</v>
      </c>
      <c r="I18" s="27">
        <v>900</v>
      </c>
      <c r="J18" s="28" t="s">
        <v>48</v>
      </c>
      <c r="K18" s="29">
        <v>21</v>
      </c>
      <c r="L18" s="30">
        <f>IF(K18&gt;0,1/K18*34.6*67.1,"")</f>
        <v>110.55523809523808</v>
      </c>
      <c r="M18" s="29">
        <v>20.8</v>
      </c>
      <c r="N18" s="31">
        <v>23.7</v>
      </c>
      <c r="O18" s="31">
        <v>27.9</v>
      </c>
      <c r="P18" s="27" t="s">
        <v>49</v>
      </c>
      <c r="Q18" s="32" t="s">
        <v>50</v>
      </c>
      <c r="R18" s="27" t="s">
        <v>55</v>
      </c>
      <c r="S18" s="23"/>
      <c r="T18" s="34" t="s">
        <v>52</v>
      </c>
      <c r="U18" s="35">
        <v>100</v>
      </c>
      <c r="V18" s="36" t="s">
        <v>66</v>
      </c>
      <c r="W18" s="37">
        <v>75</v>
      </c>
      <c r="X18" s="37" t="s">
        <v>56</v>
      </c>
      <c r="Z18" s="27">
        <v>900</v>
      </c>
      <c r="AA18" s="38"/>
    </row>
    <row r="19" spans="1:27" ht="24" customHeight="1">
      <c r="A19" s="39"/>
      <c r="B19" s="45"/>
      <c r="C19" s="46"/>
      <c r="D19" s="49" t="s">
        <v>71</v>
      </c>
      <c r="E19" s="50" t="s">
        <v>73</v>
      </c>
      <c r="F19" s="51" t="s">
        <v>46</v>
      </c>
      <c r="G19" s="52">
        <v>0.65800000000000003</v>
      </c>
      <c r="H19" s="53" t="s">
        <v>65</v>
      </c>
      <c r="I19" s="51">
        <v>920</v>
      </c>
      <c r="J19" s="54" t="s">
        <v>48</v>
      </c>
      <c r="K19" s="55">
        <v>20.100000000000001</v>
      </c>
      <c r="L19" s="56">
        <f>IF(K19&gt;0,1/K19*34.6*67.1,"")</f>
        <v>115.50547263681591</v>
      </c>
      <c r="M19" s="55">
        <v>20.8</v>
      </c>
      <c r="N19" s="57">
        <v>23.7</v>
      </c>
      <c r="O19" s="57">
        <v>27.8</v>
      </c>
      <c r="P19" s="51" t="s">
        <v>49</v>
      </c>
      <c r="Q19" s="53" t="s">
        <v>60</v>
      </c>
      <c r="R19" s="51" t="s">
        <v>55</v>
      </c>
      <c r="S19" s="49"/>
      <c r="T19" s="58" t="s">
        <v>52</v>
      </c>
      <c r="U19" s="59" t="s">
        <v>66</v>
      </c>
      <c r="V19" s="60" t="s">
        <v>66</v>
      </c>
      <c r="W19" s="61">
        <v>72</v>
      </c>
      <c r="X19" s="61" t="s">
        <v>61</v>
      </c>
      <c r="Z19" s="51">
        <v>920</v>
      </c>
      <c r="AA19" s="38"/>
    </row>
    <row r="20" spans="1:27" ht="20">
      <c r="A20" s="39"/>
      <c r="B20" s="41"/>
      <c r="C20" s="22" t="s">
        <v>74</v>
      </c>
      <c r="D20" s="23" t="s">
        <v>75</v>
      </c>
      <c r="E20" s="48" t="s">
        <v>76</v>
      </c>
      <c r="F20" s="32" t="s">
        <v>46</v>
      </c>
      <c r="G20" s="44">
        <v>0.65800000000000003</v>
      </c>
      <c r="H20" s="32" t="s">
        <v>47</v>
      </c>
      <c r="I20" s="27">
        <v>910</v>
      </c>
      <c r="J20" s="62" t="s">
        <v>48</v>
      </c>
      <c r="K20" s="29">
        <v>21.6</v>
      </c>
      <c r="L20" s="30">
        <v>107.48425925925925</v>
      </c>
      <c r="M20" s="63">
        <v>20.8</v>
      </c>
      <c r="N20" s="31">
        <v>23.7</v>
      </c>
      <c r="O20" s="57">
        <v>27.8</v>
      </c>
      <c r="P20" s="64" t="s">
        <v>49</v>
      </c>
      <c r="Q20" s="27" t="s">
        <v>50</v>
      </c>
      <c r="R20" s="32" t="s">
        <v>51</v>
      </c>
      <c r="S20" s="27"/>
      <c r="T20" s="65" t="s">
        <v>52</v>
      </c>
      <c r="U20" s="66">
        <v>103</v>
      </c>
      <c r="V20" s="36"/>
      <c r="W20" s="37">
        <v>77</v>
      </c>
      <c r="X20" s="37" t="s">
        <v>56</v>
      </c>
      <c r="Z20" s="27">
        <v>910</v>
      </c>
      <c r="AA20" s="38"/>
    </row>
    <row r="21" spans="1:27" ht="20">
      <c r="A21" s="39"/>
      <c r="B21" s="21"/>
      <c r="C21" s="40"/>
      <c r="D21" s="23" t="s">
        <v>75</v>
      </c>
      <c r="E21" s="48" t="s">
        <v>77</v>
      </c>
      <c r="F21" s="32" t="s">
        <v>46</v>
      </c>
      <c r="G21" s="44">
        <v>0.65800000000000003</v>
      </c>
      <c r="H21" s="32" t="s">
        <v>47</v>
      </c>
      <c r="I21" s="27">
        <v>960</v>
      </c>
      <c r="J21" s="62" t="s">
        <v>48</v>
      </c>
      <c r="K21" s="29">
        <v>21.1</v>
      </c>
      <c r="L21" s="30">
        <v>110.03127962085307</v>
      </c>
      <c r="M21" s="63">
        <v>20.8</v>
      </c>
      <c r="N21" s="31">
        <v>23.7</v>
      </c>
      <c r="O21" s="57">
        <v>27.6</v>
      </c>
      <c r="P21" s="64" t="s">
        <v>49</v>
      </c>
      <c r="Q21" s="27" t="s">
        <v>50</v>
      </c>
      <c r="R21" s="32" t="s">
        <v>51</v>
      </c>
      <c r="S21" s="27"/>
      <c r="T21" s="65" t="s">
        <v>52</v>
      </c>
      <c r="U21" s="66">
        <v>101</v>
      </c>
      <c r="V21" s="36" t="s">
        <v>66</v>
      </c>
      <c r="W21" s="37">
        <v>76</v>
      </c>
      <c r="X21" s="37" t="s">
        <v>56</v>
      </c>
      <c r="Z21" s="27">
        <v>960</v>
      </c>
      <c r="AA21" s="38"/>
    </row>
    <row r="22" spans="1:27" ht="20">
      <c r="A22" s="39"/>
      <c r="B22" s="21"/>
      <c r="C22" s="67"/>
      <c r="D22" s="23" t="s">
        <v>78</v>
      </c>
      <c r="E22" s="48" t="s">
        <v>76</v>
      </c>
      <c r="F22" s="32" t="s">
        <v>46</v>
      </c>
      <c r="G22" s="44">
        <v>0.65800000000000003</v>
      </c>
      <c r="H22" s="32" t="s">
        <v>47</v>
      </c>
      <c r="I22" s="27">
        <v>980</v>
      </c>
      <c r="J22" s="62" t="s">
        <v>48</v>
      </c>
      <c r="K22" s="29">
        <v>19.399999999999999</v>
      </c>
      <c r="L22" s="30">
        <v>119.67319587628867</v>
      </c>
      <c r="M22" s="63">
        <v>20.5</v>
      </c>
      <c r="N22" s="31">
        <v>23.4</v>
      </c>
      <c r="O22" s="57">
        <v>27.4</v>
      </c>
      <c r="P22" s="64" t="s">
        <v>49</v>
      </c>
      <c r="Q22" s="27" t="s">
        <v>50</v>
      </c>
      <c r="R22" s="32" t="s">
        <v>55</v>
      </c>
      <c r="S22" s="27"/>
      <c r="T22" s="65" t="s">
        <v>52</v>
      </c>
      <c r="U22" s="66" t="s">
        <v>66</v>
      </c>
      <c r="V22" s="36"/>
      <c r="W22" s="37">
        <v>70</v>
      </c>
      <c r="X22" s="61" t="s">
        <v>61</v>
      </c>
      <c r="Z22" s="27">
        <v>980</v>
      </c>
      <c r="AA22" s="38"/>
    </row>
    <row r="23" spans="1:27" ht="20">
      <c r="A23" s="39"/>
      <c r="B23" s="45"/>
      <c r="C23" s="68"/>
      <c r="D23" s="23" t="s">
        <v>78</v>
      </c>
      <c r="E23" s="48" t="s">
        <v>77</v>
      </c>
      <c r="F23" s="32" t="s">
        <v>46</v>
      </c>
      <c r="G23" s="44">
        <v>0.65800000000000003</v>
      </c>
      <c r="H23" s="32" t="s">
        <v>47</v>
      </c>
      <c r="I23" s="27">
        <v>1020</v>
      </c>
      <c r="J23" s="62" t="s">
        <v>48</v>
      </c>
      <c r="K23" s="29">
        <v>19.100000000000001</v>
      </c>
      <c r="L23" s="30">
        <v>121.55287958115181</v>
      </c>
      <c r="M23" s="63">
        <v>20.5</v>
      </c>
      <c r="N23" s="31">
        <v>23.4</v>
      </c>
      <c r="O23" s="57">
        <v>27.2</v>
      </c>
      <c r="P23" s="64" t="s">
        <v>49</v>
      </c>
      <c r="Q23" s="27" t="s">
        <v>50</v>
      </c>
      <c r="R23" s="32" t="s">
        <v>55</v>
      </c>
      <c r="S23" s="27"/>
      <c r="T23" s="65" t="s">
        <v>52</v>
      </c>
      <c r="U23" s="66" t="s">
        <v>66</v>
      </c>
      <c r="V23" s="36"/>
      <c r="W23" s="37">
        <v>70</v>
      </c>
      <c r="X23" s="61" t="s">
        <v>61</v>
      </c>
      <c r="Z23" s="27">
        <v>1020</v>
      </c>
      <c r="AA23" s="38"/>
    </row>
    <row r="24" spans="1:27" ht="20">
      <c r="A24" s="39"/>
      <c r="B24" s="41"/>
      <c r="C24" s="69" t="s">
        <v>79</v>
      </c>
      <c r="D24" s="23" t="s">
        <v>75</v>
      </c>
      <c r="E24" s="48" t="s">
        <v>80</v>
      </c>
      <c r="F24" s="32" t="s">
        <v>46</v>
      </c>
      <c r="G24" s="44">
        <v>0.65800000000000003</v>
      </c>
      <c r="H24" s="32" t="s">
        <v>47</v>
      </c>
      <c r="I24" s="27">
        <v>920</v>
      </c>
      <c r="J24" s="62" t="s">
        <v>48</v>
      </c>
      <c r="K24" s="29">
        <v>21.5</v>
      </c>
      <c r="L24" s="30">
        <v>107.98418604651162</v>
      </c>
      <c r="M24" s="63">
        <v>20.8</v>
      </c>
      <c r="N24" s="31">
        <v>23.7</v>
      </c>
      <c r="O24" s="57">
        <v>27.8</v>
      </c>
      <c r="P24" s="64" t="s">
        <v>49</v>
      </c>
      <c r="Q24" s="27" t="s">
        <v>50</v>
      </c>
      <c r="R24" s="32" t="s">
        <v>51</v>
      </c>
      <c r="S24" s="27"/>
      <c r="T24" s="65" t="s">
        <v>52</v>
      </c>
      <c r="U24" s="66">
        <v>103</v>
      </c>
      <c r="V24" s="36"/>
      <c r="W24" s="37">
        <v>77</v>
      </c>
      <c r="X24" s="37" t="s">
        <v>56</v>
      </c>
      <c r="Z24" s="27">
        <v>920</v>
      </c>
      <c r="AA24" s="38"/>
    </row>
    <row r="25" spans="1:27" ht="20">
      <c r="A25" s="39"/>
      <c r="B25" s="21"/>
      <c r="C25" s="40"/>
      <c r="D25" s="23" t="s">
        <v>75</v>
      </c>
      <c r="E25" s="48" t="s">
        <v>81</v>
      </c>
      <c r="F25" s="32" t="s">
        <v>46</v>
      </c>
      <c r="G25" s="44">
        <v>0.65800000000000003</v>
      </c>
      <c r="H25" s="32" t="s">
        <v>47</v>
      </c>
      <c r="I25" s="27">
        <v>940</v>
      </c>
      <c r="J25" s="62" t="s">
        <v>48</v>
      </c>
      <c r="K25" s="29">
        <v>20.3</v>
      </c>
      <c r="L25" s="30">
        <v>114.36748768472904</v>
      </c>
      <c r="M25" s="63">
        <v>20.8</v>
      </c>
      <c r="N25" s="31">
        <v>23.7</v>
      </c>
      <c r="O25" s="57">
        <v>27.7</v>
      </c>
      <c r="P25" s="64" t="s">
        <v>49</v>
      </c>
      <c r="Q25" s="27" t="s">
        <v>60</v>
      </c>
      <c r="R25" s="32" t="s">
        <v>51</v>
      </c>
      <c r="S25" s="27"/>
      <c r="T25" s="65" t="s">
        <v>52</v>
      </c>
      <c r="U25" s="66" t="s">
        <v>66</v>
      </c>
      <c r="V25" s="36"/>
      <c r="W25" s="37">
        <v>73</v>
      </c>
      <c r="X25" s="61" t="s">
        <v>61</v>
      </c>
      <c r="Z25" s="27">
        <v>940</v>
      </c>
      <c r="AA25" s="38"/>
    </row>
    <row r="26" spans="1:27" ht="20">
      <c r="A26" s="39"/>
      <c r="B26" s="21"/>
      <c r="C26" s="40"/>
      <c r="D26" s="23" t="s">
        <v>75</v>
      </c>
      <c r="E26" s="48" t="s">
        <v>82</v>
      </c>
      <c r="F26" s="32" t="s">
        <v>46</v>
      </c>
      <c r="G26" s="44">
        <v>0.65800000000000003</v>
      </c>
      <c r="H26" s="32" t="s">
        <v>47</v>
      </c>
      <c r="I26" s="27">
        <v>960</v>
      </c>
      <c r="J26" s="62" t="s">
        <v>48</v>
      </c>
      <c r="K26" s="29">
        <v>21.1</v>
      </c>
      <c r="L26" s="30">
        <v>110.03127962085307</v>
      </c>
      <c r="M26" s="63">
        <v>20.8</v>
      </c>
      <c r="N26" s="31">
        <v>23.7</v>
      </c>
      <c r="O26" s="57">
        <v>27.6</v>
      </c>
      <c r="P26" s="64" t="s">
        <v>49</v>
      </c>
      <c r="Q26" s="27" t="s">
        <v>50</v>
      </c>
      <c r="R26" s="32" t="s">
        <v>51</v>
      </c>
      <c r="S26" s="27"/>
      <c r="T26" s="65" t="s">
        <v>52</v>
      </c>
      <c r="U26" s="66">
        <v>101</v>
      </c>
      <c r="V26" s="36"/>
      <c r="W26" s="37">
        <v>76</v>
      </c>
      <c r="X26" s="37" t="s">
        <v>56</v>
      </c>
      <c r="Z26" s="27">
        <v>960</v>
      </c>
      <c r="AA26" s="38"/>
    </row>
    <row r="27" spans="1:27" ht="20">
      <c r="A27" s="39"/>
      <c r="B27" s="21"/>
      <c r="C27" s="67"/>
      <c r="D27" s="23" t="s">
        <v>78</v>
      </c>
      <c r="E27" s="48" t="s">
        <v>80</v>
      </c>
      <c r="F27" s="32" t="s">
        <v>46</v>
      </c>
      <c r="G27" s="44">
        <v>0.65800000000000003</v>
      </c>
      <c r="H27" s="32" t="s">
        <v>47</v>
      </c>
      <c r="I27" s="27">
        <v>980</v>
      </c>
      <c r="J27" s="62" t="s">
        <v>48</v>
      </c>
      <c r="K27" s="29">
        <v>19.399999999999999</v>
      </c>
      <c r="L27" s="30">
        <v>119.67319587628867</v>
      </c>
      <c r="M27" s="63">
        <v>20.5</v>
      </c>
      <c r="N27" s="31">
        <v>23.4</v>
      </c>
      <c r="O27" s="57">
        <v>27.4</v>
      </c>
      <c r="P27" s="64" t="s">
        <v>49</v>
      </c>
      <c r="Q27" s="27" t="s">
        <v>50</v>
      </c>
      <c r="R27" s="32" t="s">
        <v>55</v>
      </c>
      <c r="S27" s="27"/>
      <c r="T27" s="65" t="s">
        <v>52</v>
      </c>
      <c r="U27" s="66" t="s">
        <v>66</v>
      </c>
      <c r="V27" s="36"/>
      <c r="W27" s="37">
        <v>70</v>
      </c>
      <c r="X27" s="61" t="s">
        <v>61</v>
      </c>
      <c r="Z27" s="27">
        <v>980</v>
      </c>
      <c r="AA27" s="38"/>
    </row>
    <row r="28" spans="1:27" ht="20">
      <c r="A28" s="39"/>
      <c r="B28" s="21"/>
      <c r="C28" s="67"/>
      <c r="D28" s="23" t="s">
        <v>78</v>
      </c>
      <c r="E28" s="48" t="s">
        <v>81</v>
      </c>
      <c r="F28" s="32" t="s">
        <v>46</v>
      </c>
      <c r="G28" s="44">
        <v>0.65800000000000003</v>
      </c>
      <c r="H28" s="32" t="s">
        <v>47</v>
      </c>
      <c r="I28" s="27">
        <v>1000</v>
      </c>
      <c r="J28" s="62" t="s">
        <v>48</v>
      </c>
      <c r="K28" s="29">
        <v>18.399999999999999</v>
      </c>
      <c r="L28" s="30">
        <v>126.17717391304349</v>
      </c>
      <c r="M28" s="63">
        <v>20.5</v>
      </c>
      <c r="N28" s="31">
        <v>23.4</v>
      </c>
      <c r="O28" s="57">
        <v>27.3</v>
      </c>
      <c r="P28" s="64" t="s">
        <v>49</v>
      </c>
      <c r="Q28" s="27" t="s">
        <v>60</v>
      </c>
      <c r="R28" s="32" t="s">
        <v>55</v>
      </c>
      <c r="S28" s="27"/>
      <c r="T28" s="65" t="s">
        <v>52</v>
      </c>
      <c r="U28" s="66" t="s">
        <v>66</v>
      </c>
      <c r="V28" s="36"/>
      <c r="W28" s="37">
        <v>67</v>
      </c>
      <c r="X28" s="37" t="s">
        <v>83</v>
      </c>
      <c r="Z28" s="27">
        <v>1000</v>
      </c>
      <c r="AA28" s="38"/>
    </row>
    <row r="29" spans="1:27" ht="20">
      <c r="A29" s="39"/>
      <c r="B29" s="45"/>
      <c r="C29" s="68"/>
      <c r="D29" s="23" t="s">
        <v>78</v>
      </c>
      <c r="E29" s="48" t="s">
        <v>82</v>
      </c>
      <c r="F29" s="32" t="s">
        <v>46</v>
      </c>
      <c r="G29" s="44">
        <v>0.65800000000000003</v>
      </c>
      <c r="H29" s="32" t="s">
        <v>47</v>
      </c>
      <c r="I29" s="27">
        <v>1030</v>
      </c>
      <c r="J29" s="62" t="s">
        <v>48</v>
      </c>
      <c r="K29" s="29">
        <v>19</v>
      </c>
      <c r="L29" s="30">
        <v>122.19263157894736</v>
      </c>
      <c r="M29" s="63">
        <v>20.5</v>
      </c>
      <c r="N29" s="31">
        <v>23.4</v>
      </c>
      <c r="O29" s="57">
        <v>27.2</v>
      </c>
      <c r="P29" s="64" t="s">
        <v>49</v>
      </c>
      <c r="Q29" s="27" t="s">
        <v>50</v>
      </c>
      <c r="R29" s="32" t="s">
        <v>55</v>
      </c>
      <c r="S29" s="27"/>
      <c r="T29" s="65" t="s">
        <v>52</v>
      </c>
      <c r="U29" s="66" t="s">
        <v>66</v>
      </c>
      <c r="V29" s="36"/>
      <c r="W29" s="37">
        <v>69</v>
      </c>
      <c r="X29" s="37" t="s">
        <v>83</v>
      </c>
      <c r="Z29" s="27">
        <v>1030</v>
      </c>
      <c r="AA29" s="38"/>
    </row>
    <row r="30" spans="1:27" ht="20">
      <c r="A30" s="39"/>
      <c r="B30" s="41"/>
      <c r="C30" s="83" t="s">
        <v>84</v>
      </c>
      <c r="D30" s="84" t="s">
        <v>75</v>
      </c>
      <c r="E30" s="85" t="s">
        <v>85</v>
      </c>
      <c r="F30" s="86" t="s">
        <v>46</v>
      </c>
      <c r="G30" s="87">
        <v>0.65800000000000003</v>
      </c>
      <c r="H30" s="86" t="s">
        <v>47</v>
      </c>
      <c r="I30" s="88">
        <v>920</v>
      </c>
      <c r="J30" s="89" t="s">
        <v>48</v>
      </c>
      <c r="K30" s="90">
        <v>21.3</v>
      </c>
      <c r="L30" s="91">
        <v>108.99812206572769</v>
      </c>
      <c r="M30" s="92">
        <v>20.8</v>
      </c>
      <c r="N30" s="93">
        <v>23.7</v>
      </c>
      <c r="O30" s="94">
        <v>21.3</v>
      </c>
      <c r="P30" s="95" t="s">
        <v>49</v>
      </c>
      <c r="Q30" s="88" t="s">
        <v>50</v>
      </c>
      <c r="R30" s="86" t="s">
        <v>51</v>
      </c>
      <c r="S30" s="88"/>
      <c r="T30" s="96" t="s">
        <v>52</v>
      </c>
      <c r="U30" s="97">
        <v>102</v>
      </c>
      <c r="V30" s="98" t="s">
        <v>66</v>
      </c>
      <c r="W30" s="99">
        <v>76</v>
      </c>
      <c r="X30" s="99" t="s">
        <v>56</v>
      </c>
      <c r="Y30" s="100"/>
      <c r="Z30" s="88">
        <v>920</v>
      </c>
      <c r="AA30" s="101"/>
    </row>
    <row r="31" spans="1:27" ht="20">
      <c r="A31" s="39"/>
      <c r="B31" s="21"/>
      <c r="C31" s="102"/>
      <c r="D31" s="84" t="s">
        <v>75</v>
      </c>
      <c r="E31" s="85" t="s">
        <v>86</v>
      </c>
      <c r="F31" s="86" t="s">
        <v>46</v>
      </c>
      <c r="G31" s="87">
        <v>0.65800000000000003</v>
      </c>
      <c r="H31" s="86" t="s">
        <v>47</v>
      </c>
      <c r="I31" s="88">
        <v>930</v>
      </c>
      <c r="J31" s="89" t="s">
        <v>48</v>
      </c>
      <c r="K31" s="90">
        <v>20.2</v>
      </c>
      <c r="L31" s="91">
        <v>114.93366336633663</v>
      </c>
      <c r="M31" s="92">
        <v>20.8</v>
      </c>
      <c r="N31" s="93">
        <v>23.7</v>
      </c>
      <c r="O31" s="94">
        <v>20.2</v>
      </c>
      <c r="P31" s="95" t="s">
        <v>49</v>
      </c>
      <c r="Q31" s="88" t="s">
        <v>60</v>
      </c>
      <c r="R31" s="86" t="s">
        <v>51</v>
      </c>
      <c r="S31" s="88"/>
      <c r="T31" s="96" t="s">
        <v>52</v>
      </c>
      <c r="U31" s="97" t="s">
        <v>66</v>
      </c>
      <c r="V31" s="98" t="s">
        <v>66</v>
      </c>
      <c r="W31" s="99">
        <v>72</v>
      </c>
      <c r="X31" s="103" t="s">
        <v>61</v>
      </c>
      <c r="Y31" s="100"/>
      <c r="Z31" s="88">
        <v>930</v>
      </c>
      <c r="AA31" s="101"/>
    </row>
    <row r="32" spans="1:27" ht="20">
      <c r="A32" s="39"/>
      <c r="B32" s="21"/>
      <c r="C32" s="104"/>
      <c r="D32" s="84" t="s">
        <v>78</v>
      </c>
      <c r="E32" s="85" t="s">
        <v>85</v>
      </c>
      <c r="F32" s="86" t="s">
        <v>46</v>
      </c>
      <c r="G32" s="87">
        <v>0.65800000000000003</v>
      </c>
      <c r="H32" s="86" t="s">
        <v>47</v>
      </c>
      <c r="I32" s="88">
        <v>980</v>
      </c>
      <c r="J32" s="89" t="s">
        <v>48</v>
      </c>
      <c r="K32" s="90">
        <v>19.3</v>
      </c>
      <c r="L32" s="91">
        <v>120.29326424870465</v>
      </c>
      <c r="M32" s="92">
        <v>20.5</v>
      </c>
      <c r="N32" s="93">
        <v>23.4</v>
      </c>
      <c r="O32" s="94">
        <v>19.3</v>
      </c>
      <c r="P32" s="95" t="s">
        <v>49</v>
      </c>
      <c r="Q32" s="88" t="s">
        <v>50</v>
      </c>
      <c r="R32" s="86" t="s">
        <v>55</v>
      </c>
      <c r="S32" s="88"/>
      <c r="T32" s="96" t="s">
        <v>52</v>
      </c>
      <c r="U32" s="97" t="s">
        <v>66</v>
      </c>
      <c r="V32" s="98" t="s">
        <v>66</v>
      </c>
      <c r="W32" s="99">
        <v>70</v>
      </c>
      <c r="X32" s="99" t="s">
        <v>61</v>
      </c>
      <c r="Y32" s="100"/>
      <c r="Z32" s="88">
        <v>980</v>
      </c>
      <c r="AA32" s="101"/>
    </row>
    <row r="33" spans="1:27" ht="20">
      <c r="A33" s="70"/>
      <c r="B33" s="45"/>
      <c r="C33" s="105"/>
      <c r="D33" s="84" t="s">
        <v>78</v>
      </c>
      <c r="E33" s="85" t="s">
        <v>86</v>
      </c>
      <c r="F33" s="86" t="s">
        <v>46</v>
      </c>
      <c r="G33" s="87">
        <v>0.65800000000000003</v>
      </c>
      <c r="H33" s="86" t="s">
        <v>47</v>
      </c>
      <c r="I33" s="88">
        <v>990</v>
      </c>
      <c r="J33" s="89" t="s">
        <v>48</v>
      </c>
      <c r="K33" s="90">
        <v>18.399999999999999</v>
      </c>
      <c r="L33" s="91">
        <v>126.17717391304349</v>
      </c>
      <c r="M33" s="92">
        <v>20.5</v>
      </c>
      <c r="N33" s="93">
        <v>23.4</v>
      </c>
      <c r="O33" s="94">
        <v>18.399999999999999</v>
      </c>
      <c r="P33" s="95" t="s">
        <v>49</v>
      </c>
      <c r="Q33" s="88" t="s">
        <v>60</v>
      </c>
      <c r="R33" s="86" t="s">
        <v>55</v>
      </c>
      <c r="S33" s="88"/>
      <c r="T33" s="96" t="s">
        <v>52</v>
      </c>
      <c r="U33" s="97" t="s">
        <v>66</v>
      </c>
      <c r="V33" s="98" t="s">
        <v>66</v>
      </c>
      <c r="W33" s="99">
        <v>67</v>
      </c>
      <c r="X33" s="99" t="s">
        <v>87</v>
      </c>
      <c r="Y33" s="100"/>
      <c r="Z33" s="88">
        <v>990</v>
      </c>
      <c r="AA33" s="101"/>
    </row>
    <row r="34" spans="1:27" ht="13">
      <c r="A34" s="71"/>
      <c r="B34" s="71"/>
      <c r="C34" s="72"/>
      <c r="D34" s="72"/>
      <c r="E34" s="73"/>
      <c r="F34" s="74"/>
      <c r="G34" s="75"/>
      <c r="H34" s="74"/>
      <c r="I34" s="76"/>
      <c r="J34" s="76"/>
      <c r="K34" s="77"/>
      <c r="L34" s="78"/>
      <c r="M34" s="77"/>
      <c r="N34" s="77"/>
      <c r="O34" s="77"/>
      <c r="P34" s="76"/>
      <c r="Q34" s="74"/>
      <c r="R34" s="76"/>
      <c r="S34" s="72"/>
      <c r="T34" s="79"/>
      <c r="U34" s="80"/>
      <c r="V34" s="80"/>
      <c r="W34" s="81"/>
      <c r="X34" s="81"/>
    </row>
    <row r="35" spans="1:27">
      <c r="B35" s="2" t="s">
        <v>88</v>
      </c>
    </row>
    <row r="36" spans="1:27">
      <c r="B36" s="2" t="s">
        <v>89</v>
      </c>
    </row>
    <row r="37" spans="1:27">
      <c r="B37" s="2" t="s">
        <v>90</v>
      </c>
    </row>
    <row r="38" spans="1:27">
      <c r="B38" s="2" t="s">
        <v>91</v>
      </c>
    </row>
    <row r="39" spans="1:27">
      <c r="B39" s="2" t="s">
        <v>92</v>
      </c>
    </row>
    <row r="40" spans="1:27">
      <c r="B40" s="2" t="s">
        <v>93</v>
      </c>
    </row>
    <row r="41" spans="1:27">
      <c r="B41" s="2" t="s">
        <v>94</v>
      </c>
    </row>
    <row r="42" spans="1:27">
      <c r="B42" s="2" t="s">
        <v>95</v>
      </c>
    </row>
  </sheetData>
  <sheetProtection selectLockedCells="1"/>
  <mergeCells count="29">
    <mergeCell ref="AA4:AA8"/>
    <mergeCell ref="K5:K8"/>
    <mergeCell ref="L5:L8"/>
    <mergeCell ref="M5:M8"/>
    <mergeCell ref="N5:N8"/>
    <mergeCell ref="O5:O8"/>
    <mergeCell ref="Q5:S5"/>
    <mergeCell ref="W5:W8"/>
    <mergeCell ref="X5:X8"/>
    <mergeCell ref="K4:O4"/>
    <mergeCell ref="Q4:S4"/>
    <mergeCell ref="U4:U8"/>
    <mergeCell ref="V4:V8"/>
    <mergeCell ref="W4:X4"/>
    <mergeCell ref="Z4:Z8"/>
    <mergeCell ref="J2:P2"/>
    <mergeCell ref="R2:X2"/>
    <mergeCell ref="S3:X3"/>
    <mergeCell ref="I4:I8"/>
    <mergeCell ref="J4:J8"/>
    <mergeCell ref="A4:A8"/>
    <mergeCell ref="B4:C8"/>
    <mergeCell ref="D4:D5"/>
    <mergeCell ref="F4:G5"/>
    <mergeCell ref="H4:H8"/>
    <mergeCell ref="D6:D8"/>
    <mergeCell ref="E6:E8"/>
    <mergeCell ref="F6:F8"/>
    <mergeCell ref="G6:G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45" firstPageNumber="0" fitToHeight="0" orientation="landscape" r:id="rId1"/>
  <headerFooter alignWithMargins="0">
    <oddHeader>&amp;R様式1-1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C013-B089-4B16-AC8F-F24ED8473B80}">
  <sheetPr>
    <tabColor rgb="FFFFFF00"/>
  </sheetPr>
  <dimension ref="A1:AH30"/>
  <sheetViews>
    <sheetView view="pageBreakPreview" zoomScale="90" zoomScaleNormal="100" zoomScaleSheetLayoutView="90" workbookViewId="0">
      <selection activeCell="A23" sqref="A23"/>
    </sheetView>
  </sheetViews>
  <sheetFormatPr defaultColWidth="9" defaultRowHeight="10"/>
  <cols>
    <col min="1" max="1" width="15.90625" style="108" customWidth="1"/>
    <col min="2" max="2" width="3.90625" style="106" bestFit="1" customWidth="1"/>
    <col min="3" max="3" width="38.26953125" style="106" customWidth="1"/>
    <col min="4" max="4" width="13.90625" style="106" bestFit="1" customWidth="1"/>
    <col min="5" max="5" width="16.90625" style="107" customWidth="1"/>
    <col min="6" max="6" width="13.08984375" style="106" bestFit="1" customWidth="1"/>
    <col min="7" max="7" width="7.36328125" style="106" customWidth="1"/>
    <col min="8" max="8" width="12.08984375" style="106" bestFit="1" customWidth="1"/>
    <col min="9" max="9" width="10.6328125" style="106" customWidth="1"/>
    <col min="10" max="10" width="7" style="106" bestFit="1" customWidth="1"/>
    <col min="11" max="11" width="6.36328125" style="106" bestFit="1" customWidth="1"/>
    <col min="12" max="12" width="8.7265625" style="106" bestFit="1" customWidth="1"/>
    <col min="13" max="13" width="8.453125" style="106" bestFit="1" customWidth="1"/>
    <col min="14" max="14" width="8.6328125" style="106" bestFit="1" customWidth="1"/>
    <col min="15" max="15" width="8.6328125" style="106" customWidth="1"/>
    <col min="16" max="16" width="14.36328125" style="106" bestFit="1" customWidth="1"/>
    <col min="17" max="17" width="10" style="106" bestFit="1" customWidth="1"/>
    <col min="18" max="18" width="6" style="106" customWidth="1"/>
    <col min="19" max="19" width="25.26953125" style="106" bestFit="1" customWidth="1"/>
    <col min="20" max="20" width="11" style="106" bestFit="1" customWidth="1"/>
    <col min="21" max="22" width="8.26953125" style="106" bestFit="1" customWidth="1"/>
    <col min="23" max="24" width="9" style="106"/>
    <col min="25" max="25" width="9" style="106" customWidth="1"/>
    <col min="26" max="27" width="10.6328125" style="106" customWidth="1"/>
    <col min="28" max="33" width="9" style="106" hidden="1" customWidth="1"/>
    <col min="34" max="34" width="9" style="106" customWidth="1"/>
    <col min="35" max="16384" width="9" style="106"/>
  </cols>
  <sheetData>
    <row r="1" spans="1:34" ht="15.5">
      <c r="A1" s="153"/>
      <c r="B1" s="153"/>
      <c r="E1" s="152"/>
      <c r="R1" s="151"/>
    </row>
    <row r="2" spans="1:34" ht="15.5">
      <c r="A2" s="106"/>
      <c r="E2" s="106"/>
      <c r="F2" s="150"/>
      <c r="J2" s="370" t="s">
        <v>168</v>
      </c>
      <c r="K2" s="370"/>
      <c r="L2" s="370"/>
      <c r="M2" s="370"/>
      <c r="N2" s="370"/>
      <c r="O2" s="370"/>
      <c r="P2" s="370"/>
      <c r="Q2" s="147"/>
      <c r="R2" s="443" t="s">
        <v>167</v>
      </c>
      <c r="S2" s="384"/>
      <c r="T2" s="384"/>
      <c r="U2" s="384"/>
      <c r="V2" s="384"/>
    </row>
    <row r="3" spans="1:34" ht="15.75" customHeight="1">
      <c r="A3" s="149" t="s">
        <v>166</v>
      </c>
      <c r="B3" s="148"/>
      <c r="E3" s="106"/>
      <c r="J3" s="147"/>
      <c r="R3" s="146"/>
      <c r="S3" s="372" t="s">
        <v>165</v>
      </c>
      <c r="T3" s="372"/>
      <c r="U3" s="372"/>
      <c r="V3" s="372"/>
      <c r="W3" s="372"/>
      <c r="X3" s="372"/>
      <c r="Z3" s="9" t="s">
        <v>4</v>
      </c>
      <c r="AA3" s="10"/>
      <c r="AB3" s="145" t="s">
        <v>164</v>
      </c>
      <c r="AC3" s="143"/>
      <c r="AD3" s="143"/>
      <c r="AE3" s="144" t="s">
        <v>163</v>
      </c>
      <c r="AF3" s="143"/>
      <c r="AG3" s="142"/>
    </row>
    <row r="4" spans="1:34" ht="14.25" customHeight="1" thickBot="1">
      <c r="A4" s="349" t="s">
        <v>162</v>
      </c>
      <c r="B4" s="373" t="s">
        <v>161</v>
      </c>
      <c r="C4" s="374"/>
      <c r="D4" s="379"/>
      <c r="E4" s="381"/>
      <c r="F4" s="373" t="s">
        <v>160</v>
      </c>
      <c r="G4" s="383"/>
      <c r="H4" s="328" t="s">
        <v>159</v>
      </c>
      <c r="I4" s="325" t="s">
        <v>158</v>
      </c>
      <c r="J4" s="356" t="s">
        <v>157</v>
      </c>
      <c r="K4" s="359" t="s">
        <v>156</v>
      </c>
      <c r="L4" s="360"/>
      <c r="M4" s="360"/>
      <c r="N4" s="360"/>
      <c r="O4" s="361"/>
      <c r="P4" s="328" t="s">
        <v>155</v>
      </c>
      <c r="Q4" s="362" t="s">
        <v>154</v>
      </c>
      <c r="R4" s="363"/>
      <c r="S4" s="364"/>
      <c r="T4" s="368" t="s">
        <v>153</v>
      </c>
      <c r="U4" s="342" t="s">
        <v>12</v>
      </c>
      <c r="V4" s="328" t="s">
        <v>13</v>
      </c>
      <c r="W4" s="340" t="s">
        <v>14</v>
      </c>
      <c r="X4" s="341"/>
      <c r="Z4" s="441" t="s">
        <v>152</v>
      </c>
      <c r="AA4" s="441" t="s">
        <v>151</v>
      </c>
      <c r="AB4" s="325" t="s">
        <v>145</v>
      </c>
      <c r="AC4" s="328" t="s">
        <v>25</v>
      </c>
      <c r="AD4" s="328" t="s">
        <v>26</v>
      </c>
      <c r="AE4" s="325" t="s">
        <v>145</v>
      </c>
      <c r="AF4" s="328" t="s">
        <v>25</v>
      </c>
      <c r="AG4" s="328" t="s">
        <v>150</v>
      </c>
      <c r="AH4" s="141"/>
    </row>
    <row r="5" spans="1:34" ht="11.25" customHeight="1">
      <c r="A5" s="338"/>
      <c r="B5" s="375"/>
      <c r="C5" s="376"/>
      <c r="D5" s="380"/>
      <c r="E5" s="382"/>
      <c r="F5" s="358"/>
      <c r="G5" s="347"/>
      <c r="H5" s="338"/>
      <c r="I5" s="326"/>
      <c r="J5" s="357"/>
      <c r="K5" s="331" t="s">
        <v>149</v>
      </c>
      <c r="L5" s="334" t="s">
        <v>148</v>
      </c>
      <c r="M5" s="337" t="s">
        <v>147</v>
      </c>
      <c r="N5" s="345" t="s">
        <v>146</v>
      </c>
      <c r="O5" s="345" t="s">
        <v>145</v>
      </c>
      <c r="P5" s="351"/>
      <c r="Q5" s="365"/>
      <c r="R5" s="366"/>
      <c r="S5" s="367"/>
      <c r="T5" s="369"/>
      <c r="U5" s="343"/>
      <c r="V5" s="338"/>
      <c r="W5" s="328" t="s">
        <v>25</v>
      </c>
      <c r="X5" s="328" t="s">
        <v>26</v>
      </c>
      <c r="Z5" s="441"/>
      <c r="AA5" s="441"/>
      <c r="AB5" s="326"/>
      <c r="AC5" s="329"/>
      <c r="AD5" s="329"/>
      <c r="AE5" s="326"/>
      <c r="AF5" s="329"/>
      <c r="AG5" s="329"/>
      <c r="AH5" s="348"/>
    </row>
    <row r="6" spans="1:34">
      <c r="A6" s="338"/>
      <c r="B6" s="375"/>
      <c r="C6" s="376"/>
      <c r="D6" s="349" t="s">
        <v>144</v>
      </c>
      <c r="E6" s="350" t="s">
        <v>28</v>
      </c>
      <c r="F6" s="349" t="s">
        <v>144</v>
      </c>
      <c r="G6" s="325" t="s">
        <v>143</v>
      </c>
      <c r="H6" s="338"/>
      <c r="I6" s="326"/>
      <c r="J6" s="357"/>
      <c r="K6" s="332"/>
      <c r="L6" s="335"/>
      <c r="M6" s="332"/>
      <c r="N6" s="346"/>
      <c r="O6" s="346"/>
      <c r="P6" s="351"/>
      <c r="Q6" s="328" t="s">
        <v>142</v>
      </c>
      <c r="R6" s="328" t="s">
        <v>141</v>
      </c>
      <c r="S6" s="349" t="s">
        <v>140</v>
      </c>
      <c r="T6" s="353" t="s">
        <v>139</v>
      </c>
      <c r="U6" s="343"/>
      <c r="V6" s="338"/>
      <c r="W6" s="329"/>
      <c r="X6" s="329"/>
      <c r="Z6" s="441"/>
      <c r="AA6" s="441"/>
      <c r="AB6" s="326"/>
      <c r="AC6" s="329"/>
      <c r="AD6" s="329"/>
      <c r="AE6" s="326"/>
      <c r="AF6" s="329"/>
      <c r="AG6" s="329"/>
      <c r="AH6" s="348"/>
    </row>
    <row r="7" spans="1:34">
      <c r="A7" s="338"/>
      <c r="B7" s="375"/>
      <c r="C7" s="376"/>
      <c r="D7" s="338"/>
      <c r="E7" s="338"/>
      <c r="F7" s="338"/>
      <c r="G7" s="338"/>
      <c r="H7" s="338"/>
      <c r="I7" s="326"/>
      <c r="J7" s="357"/>
      <c r="K7" s="332"/>
      <c r="L7" s="335"/>
      <c r="M7" s="332"/>
      <c r="N7" s="346"/>
      <c r="O7" s="346"/>
      <c r="P7" s="351"/>
      <c r="Q7" s="351"/>
      <c r="R7" s="351"/>
      <c r="S7" s="338"/>
      <c r="T7" s="354"/>
      <c r="U7" s="343"/>
      <c r="V7" s="338"/>
      <c r="W7" s="329"/>
      <c r="X7" s="329"/>
      <c r="Z7" s="441"/>
      <c r="AA7" s="441"/>
      <c r="AB7" s="326"/>
      <c r="AC7" s="329"/>
      <c r="AD7" s="329"/>
      <c r="AE7" s="326"/>
      <c r="AF7" s="329"/>
      <c r="AG7" s="329"/>
      <c r="AH7" s="348"/>
    </row>
    <row r="8" spans="1:34">
      <c r="A8" s="339"/>
      <c r="B8" s="377"/>
      <c r="C8" s="378"/>
      <c r="D8" s="339"/>
      <c r="E8" s="339"/>
      <c r="F8" s="339"/>
      <c r="G8" s="339"/>
      <c r="H8" s="339"/>
      <c r="I8" s="327"/>
      <c r="J8" s="358"/>
      <c r="K8" s="333"/>
      <c r="L8" s="336"/>
      <c r="M8" s="333"/>
      <c r="N8" s="347"/>
      <c r="O8" s="347"/>
      <c r="P8" s="352"/>
      <c r="Q8" s="352"/>
      <c r="R8" s="352"/>
      <c r="S8" s="339"/>
      <c r="T8" s="355"/>
      <c r="U8" s="344"/>
      <c r="V8" s="339"/>
      <c r="W8" s="330"/>
      <c r="X8" s="330"/>
      <c r="Z8" s="442"/>
      <c r="AA8" s="442"/>
      <c r="AB8" s="327"/>
      <c r="AC8" s="330"/>
      <c r="AD8" s="330"/>
      <c r="AE8" s="327"/>
      <c r="AF8" s="330"/>
      <c r="AG8" s="330"/>
      <c r="AH8" s="348"/>
    </row>
    <row r="9" spans="1:34" ht="24" customHeight="1">
      <c r="A9" s="140" t="s">
        <v>138</v>
      </c>
      <c r="B9" s="136" t="s">
        <v>106</v>
      </c>
      <c r="C9" s="135" t="s">
        <v>137</v>
      </c>
      <c r="D9" s="130" t="s">
        <v>136</v>
      </c>
      <c r="E9" s="129" t="s">
        <v>135</v>
      </c>
      <c r="F9" s="127" t="s">
        <v>113</v>
      </c>
      <c r="G9" s="128">
        <v>0.65700000000000003</v>
      </c>
      <c r="H9" s="127" t="s">
        <v>68</v>
      </c>
      <c r="I9" s="126" t="str">
        <f t="shared" ref="I9:I27" si="0">IF(Z9="","",(IF(AA9-Z9&gt;0,CONCATENATE(TEXT(Z9,"#,##0"),"~",TEXT(AA9,"#,##0")),TEXT(Z9,"#,##0"))))</f>
        <v>700~710</v>
      </c>
      <c r="J9" s="125">
        <v>4</v>
      </c>
      <c r="K9" s="122">
        <v>27.7</v>
      </c>
      <c r="L9" s="134">
        <f t="shared" ref="L9:L27" si="1">IF(K9&gt;0,1/K9*34.6*67.1,"")</f>
        <v>83.814440433212994</v>
      </c>
      <c r="M9" s="122">
        <f t="shared" ref="M9:M27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21.8</v>
      </c>
      <c r="N9" s="121">
        <f t="shared" ref="N9:N27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24.6</v>
      </c>
      <c r="O9" s="120" t="str">
        <f t="shared" ref="O9:O27" si="4">IF(Z9="","",IF(AE9="",TEXT(AB9,"#,##0.0"),IF(AB9-AE9&gt;0,CONCATENATE(TEXT(AE9,"#,##0.0"),"~",TEXT(AB9,"#,##0.0")),TEXT(AB9,"#,##0.0"))))</f>
        <v>28.8</v>
      </c>
      <c r="P9" s="118" t="s">
        <v>108</v>
      </c>
      <c r="Q9" s="119" t="s">
        <v>121</v>
      </c>
      <c r="R9" s="118" t="s">
        <v>51</v>
      </c>
      <c r="S9" s="117"/>
      <c r="T9" s="116" t="s">
        <v>112</v>
      </c>
      <c r="U9" s="115">
        <f t="shared" ref="U9:U27" si="5">IFERROR(IF(K9&lt;M9,"",(ROUNDDOWN(K9/M9*100,0))),"")</f>
        <v>127</v>
      </c>
      <c r="V9" s="114">
        <f t="shared" ref="V9:V27" si="6">IFERROR(IF(K9&lt;N9,"",(ROUNDDOWN(K9/N9*100,0))),"")</f>
        <v>112</v>
      </c>
      <c r="W9" s="114">
        <f t="shared" ref="W9:W27" si="7">IF(AC9&lt;55,"",IF(AA9="",AC9,IF(AF9-AC9&gt;0,CONCATENATE(AC9,"~",AF9),AC9)))</f>
        <v>96</v>
      </c>
      <c r="X9" s="113" t="str">
        <f t="shared" ref="X9:X27" si="8">IF(AC9&lt;55,"",AD9)</f>
        <v>★4.5</v>
      </c>
      <c r="Z9" s="112">
        <v>700</v>
      </c>
      <c r="AA9" s="112">
        <v>710</v>
      </c>
      <c r="AB9" s="111">
        <f t="shared" ref="AB9:AB27" si="9">IF(Z9="","",(ROUND(IF(Z9&gt;=2759,9.5,IF(Z9&lt;2759,(-2.47/1000000*Z9*Z9)-(8.52/10000*Z9)+30.65)),1)))</f>
        <v>28.8</v>
      </c>
      <c r="AC9" s="110">
        <f t="shared" ref="AC9:AC27" si="10">IF(K9="","",ROUNDDOWN(K9/AB9*100,0))</f>
        <v>96</v>
      </c>
      <c r="AD9" s="110" t="str">
        <f t="shared" ref="AD9:AD27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★4.5</v>
      </c>
      <c r="AE9" s="111">
        <f t="shared" ref="AE9:AE27" si="12">IF(AA9="","",(ROUND(IF(AA9&gt;=2759,9.5,IF(AA9&lt;2759,(-2.47/1000000*AA9*AA9)-(8.52/10000*AA9)+30.65)),1)))</f>
        <v>28.8</v>
      </c>
      <c r="AF9" s="110">
        <f t="shared" ref="AF9:AF27" si="13">IF(AE9="","",IF(K9="","",ROUNDDOWN(K9/AE9*100,0)))</f>
        <v>96</v>
      </c>
      <c r="AG9" s="110" t="str">
        <f t="shared" ref="AG9:AG27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★4.5</v>
      </c>
      <c r="AH9" s="109"/>
    </row>
    <row r="10" spans="1:34" ht="24" customHeight="1">
      <c r="A10" s="137"/>
      <c r="B10" s="139"/>
      <c r="C10" s="138"/>
      <c r="D10" s="130" t="s">
        <v>136</v>
      </c>
      <c r="E10" s="129" t="s">
        <v>110</v>
      </c>
      <c r="F10" s="127" t="s">
        <v>113</v>
      </c>
      <c r="G10" s="128">
        <v>0.65700000000000003</v>
      </c>
      <c r="H10" s="127" t="s">
        <v>68</v>
      </c>
      <c r="I10" s="126" t="str">
        <f t="shared" si="0"/>
        <v>750</v>
      </c>
      <c r="J10" s="125">
        <v>4</v>
      </c>
      <c r="K10" s="122">
        <v>25.7</v>
      </c>
      <c r="L10" s="134">
        <f t="shared" si="1"/>
        <v>90.336964980544749</v>
      </c>
      <c r="M10" s="122">
        <f t="shared" si="2"/>
        <v>21</v>
      </c>
      <c r="N10" s="121">
        <f t="shared" si="3"/>
        <v>24.5</v>
      </c>
      <c r="O10" s="120" t="str">
        <f t="shared" si="4"/>
        <v>28.6</v>
      </c>
      <c r="P10" s="118" t="s">
        <v>108</v>
      </c>
      <c r="Q10" s="119" t="s">
        <v>121</v>
      </c>
      <c r="R10" s="118" t="s">
        <v>55</v>
      </c>
      <c r="S10" s="117"/>
      <c r="T10" s="116" t="s">
        <v>112</v>
      </c>
      <c r="U10" s="115">
        <f t="shared" si="5"/>
        <v>122</v>
      </c>
      <c r="V10" s="114">
        <f t="shared" si="6"/>
        <v>104</v>
      </c>
      <c r="W10" s="114">
        <f t="shared" si="7"/>
        <v>89</v>
      </c>
      <c r="X10" s="113" t="str">
        <f t="shared" si="8"/>
        <v>★3.5</v>
      </c>
      <c r="Z10" s="112">
        <v>750</v>
      </c>
      <c r="AA10" s="112"/>
      <c r="AB10" s="111">
        <f t="shared" si="9"/>
        <v>28.6</v>
      </c>
      <c r="AC10" s="110">
        <f t="shared" si="10"/>
        <v>89</v>
      </c>
      <c r="AD10" s="110" t="str">
        <f t="shared" si="11"/>
        <v>★3.5</v>
      </c>
      <c r="AE10" s="111" t="str">
        <f t="shared" si="12"/>
        <v/>
      </c>
      <c r="AF10" s="110" t="str">
        <f t="shared" si="13"/>
        <v/>
      </c>
      <c r="AG10" s="110" t="str">
        <f t="shared" si="14"/>
        <v/>
      </c>
      <c r="AH10" s="109"/>
    </row>
    <row r="11" spans="1:34" ht="24" customHeight="1">
      <c r="A11" s="137"/>
      <c r="B11" s="139"/>
      <c r="C11" s="138"/>
      <c r="D11" s="130" t="s">
        <v>134</v>
      </c>
      <c r="E11" s="129" t="s">
        <v>135</v>
      </c>
      <c r="F11" s="127" t="s">
        <v>100</v>
      </c>
      <c r="G11" s="128">
        <v>0.65800000000000003</v>
      </c>
      <c r="H11" s="127" t="s">
        <v>68</v>
      </c>
      <c r="I11" s="126" t="str">
        <f t="shared" si="0"/>
        <v>680~690</v>
      </c>
      <c r="J11" s="125">
        <v>4</v>
      </c>
      <c r="K11" s="122">
        <v>25.2</v>
      </c>
      <c r="L11" s="134">
        <f t="shared" si="1"/>
        <v>92.129365079365073</v>
      </c>
      <c r="M11" s="122">
        <f t="shared" si="2"/>
        <v>21.8</v>
      </c>
      <c r="N11" s="121">
        <f t="shared" si="3"/>
        <v>24.6</v>
      </c>
      <c r="O11" s="120" t="str">
        <f t="shared" si="4"/>
        <v>28.9</v>
      </c>
      <c r="P11" s="118" t="s">
        <v>132</v>
      </c>
      <c r="Q11" s="119" t="s">
        <v>60</v>
      </c>
      <c r="R11" s="118" t="s">
        <v>51</v>
      </c>
      <c r="S11" s="117"/>
      <c r="T11" s="116"/>
      <c r="U11" s="115">
        <f t="shared" si="5"/>
        <v>115</v>
      </c>
      <c r="V11" s="114">
        <f t="shared" si="6"/>
        <v>102</v>
      </c>
      <c r="W11" s="114">
        <f t="shared" si="7"/>
        <v>87</v>
      </c>
      <c r="X11" s="113" t="str">
        <f t="shared" si="8"/>
        <v>★3.5</v>
      </c>
      <c r="Z11" s="112">
        <v>680</v>
      </c>
      <c r="AA11" s="112">
        <v>690</v>
      </c>
      <c r="AB11" s="111">
        <f t="shared" si="9"/>
        <v>28.9</v>
      </c>
      <c r="AC11" s="110">
        <f t="shared" si="10"/>
        <v>87</v>
      </c>
      <c r="AD11" s="110" t="str">
        <f t="shared" si="11"/>
        <v>★3.5</v>
      </c>
      <c r="AE11" s="111">
        <f t="shared" si="12"/>
        <v>28.9</v>
      </c>
      <c r="AF11" s="110">
        <f t="shared" si="13"/>
        <v>87</v>
      </c>
      <c r="AG11" s="110" t="str">
        <f t="shared" si="14"/>
        <v>★3.5</v>
      </c>
      <c r="AH11" s="109"/>
    </row>
    <row r="12" spans="1:34" ht="24" customHeight="1">
      <c r="A12" s="137"/>
      <c r="B12" s="132"/>
      <c r="C12" s="131"/>
      <c r="D12" s="130" t="s">
        <v>134</v>
      </c>
      <c r="E12" s="129" t="s">
        <v>133</v>
      </c>
      <c r="F12" s="127" t="s">
        <v>100</v>
      </c>
      <c r="G12" s="128">
        <v>0.65800000000000003</v>
      </c>
      <c r="H12" s="127" t="s">
        <v>68</v>
      </c>
      <c r="I12" s="126" t="str">
        <f t="shared" si="0"/>
        <v>730~740</v>
      </c>
      <c r="J12" s="125">
        <v>4</v>
      </c>
      <c r="K12" s="122">
        <v>23.5</v>
      </c>
      <c r="L12" s="134">
        <f t="shared" si="1"/>
        <v>98.794042553191488</v>
      </c>
      <c r="M12" s="122">
        <f t="shared" si="2"/>
        <v>21.8</v>
      </c>
      <c r="N12" s="121">
        <f t="shared" si="3"/>
        <v>24.6</v>
      </c>
      <c r="O12" s="120" t="str">
        <f t="shared" si="4"/>
        <v>28.7</v>
      </c>
      <c r="P12" s="118" t="s">
        <v>132</v>
      </c>
      <c r="Q12" s="119" t="s">
        <v>60</v>
      </c>
      <c r="R12" s="118" t="s">
        <v>55</v>
      </c>
      <c r="S12" s="117"/>
      <c r="T12" s="116"/>
      <c r="U12" s="115">
        <f t="shared" si="5"/>
        <v>107</v>
      </c>
      <c r="V12" s="114" t="str">
        <f t="shared" si="6"/>
        <v/>
      </c>
      <c r="W12" s="114">
        <f t="shared" si="7"/>
        <v>81</v>
      </c>
      <c r="X12" s="113" t="str">
        <f t="shared" si="8"/>
        <v>★3.0</v>
      </c>
      <c r="Z12" s="112">
        <v>730</v>
      </c>
      <c r="AA12" s="112">
        <v>740</v>
      </c>
      <c r="AB12" s="111">
        <f t="shared" si="9"/>
        <v>28.7</v>
      </c>
      <c r="AC12" s="110">
        <f t="shared" si="10"/>
        <v>81</v>
      </c>
      <c r="AD12" s="110" t="str">
        <f t="shared" si="11"/>
        <v>★3.0</v>
      </c>
      <c r="AE12" s="111">
        <f t="shared" si="12"/>
        <v>28.7</v>
      </c>
      <c r="AF12" s="110">
        <f t="shared" si="13"/>
        <v>81</v>
      </c>
      <c r="AG12" s="110" t="str">
        <f t="shared" si="14"/>
        <v>★3.0</v>
      </c>
      <c r="AH12" s="109"/>
    </row>
    <row r="13" spans="1:34" ht="24" customHeight="1">
      <c r="A13" s="137"/>
      <c r="B13" s="136" t="s">
        <v>106</v>
      </c>
      <c r="C13" s="135" t="s">
        <v>131</v>
      </c>
      <c r="D13" s="130" t="s">
        <v>129</v>
      </c>
      <c r="E13" s="129" t="s">
        <v>130</v>
      </c>
      <c r="F13" s="127" t="s">
        <v>113</v>
      </c>
      <c r="G13" s="128">
        <v>0.65700000000000003</v>
      </c>
      <c r="H13" s="127" t="s">
        <v>68</v>
      </c>
      <c r="I13" s="126" t="str">
        <f t="shared" si="0"/>
        <v>770~790</v>
      </c>
      <c r="J13" s="125">
        <v>4</v>
      </c>
      <c r="K13" s="122">
        <v>25.2</v>
      </c>
      <c r="L13" s="134">
        <f t="shared" si="1"/>
        <v>92.129365079365073</v>
      </c>
      <c r="M13" s="122">
        <f t="shared" si="2"/>
        <v>21</v>
      </c>
      <c r="N13" s="121">
        <f t="shared" si="3"/>
        <v>24.5</v>
      </c>
      <c r="O13" s="120" t="str">
        <f t="shared" si="4"/>
        <v>28.4~28.5</v>
      </c>
      <c r="P13" s="118" t="s">
        <v>108</v>
      </c>
      <c r="Q13" s="119" t="s">
        <v>121</v>
      </c>
      <c r="R13" s="118" t="s">
        <v>51</v>
      </c>
      <c r="S13" s="117"/>
      <c r="T13" s="116" t="s">
        <v>112</v>
      </c>
      <c r="U13" s="115">
        <f t="shared" si="5"/>
        <v>120</v>
      </c>
      <c r="V13" s="114">
        <f t="shared" si="6"/>
        <v>102</v>
      </c>
      <c r="W13" s="114">
        <f t="shared" si="7"/>
        <v>88</v>
      </c>
      <c r="X13" s="113" t="str">
        <f t="shared" si="8"/>
        <v>★3.5</v>
      </c>
      <c r="Z13" s="112">
        <v>770</v>
      </c>
      <c r="AA13" s="112">
        <v>790</v>
      </c>
      <c r="AB13" s="111">
        <f t="shared" si="9"/>
        <v>28.5</v>
      </c>
      <c r="AC13" s="110">
        <f t="shared" si="10"/>
        <v>88</v>
      </c>
      <c r="AD13" s="110" t="str">
        <f t="shared" si="11"/>
        <v>★3.5</v>
      </c>
      <c r="AE13" s="111">
        <f t="shared" si="12"/>
        <v>28.4</v>
      </c>
      <c r="AF13" s="110">
        <f t="shared" si="13"/>
        <v>88</v>
      </c>
      <c r="AG13" s="110" t="str">
        <f t="shared" si="14"/>
        <v>★3.5</v>
      </c>
      <c r="AH13" s="109"/>
    </row>
    <row r="14" spans="1:34" ht="24" customHeight="1">
      <c r="A14" s="137"/>
      <c r="B14" s="139"/>
      <c r="C14" s="138"/>
      <c r="D14" s="130" t="s">
        <v>129</v>
      </c>
      <c r="E14" s="129" t="s">
        <v>128</v>
      </c>
      <c r="F14" s="127" t="s">
        <v>113</v>
      </c>
      <c r="G14" s="128">
        <v>0.65700000000000003</v>
      </c>
      <c r="H14" s="127" t="s">
        <v>68</v>
      </c>
      <c r="I14" s="126" t="str">
        <f t="shared" si="0"/>
        <v>820~840</v>
      </c>
      <c r="J14" s="125">
        <v>4</v>
      </c>
      <c r="K14" s="122">
        <v>24.2</v>
      </c>
      <c r="L14" s="134">
        <f t="shared" si="1"/>
        <v>95.936363636363637</v>
      </c>
      <c r="M14" s="122">
        <f t="shared" si="2"/>
        <v>21</v>
      </c>
      <c r="N14" s="121">
        <f t="shared" si="3"/>
        <v>24.5</v>
      </c>
      <c r="O14" s="120" t="str">
        <f t="shared" si="4"/>
        <v>28.2~28.3</v>
      </c>
      <c r="P14" s="118" t="s">
        <v>108</v>
      </c>
      <c r="Q14" s="119" t="s">
        <v>121</v>
      </c>
      <c r="R14" s="118" t="s">
        <v>55</v>
      </c>
      <c r="S14" s="117"/>
      <c r="T14" s="116" t="s">
        <v>112</v>
      </c>
      <c r="U14" s="115">
        <f t="shared" si="5"/>
        <v>115</v>
      </c>
      <c r="V14" s="114" t="str">
        <f t="shared" si="6"/>
        <v/>
      </c>
      <c r="W14" s="114">
        <f t="shared" si="7"/>
        <v>85</v>
      </c>
      <c r="X14" s="113" t="str">
        <f t="shared" si="8"/>
        <v>★3.5</v>
      </c>
      <c r="Z14" s="112">
        <v>820</v>
      </c>
      <c r="AA14" s="112">
        <v>840</v>
      </c>
      <c r="AB14" s="111">
        <f t="shared" si="9"/>
        <v>28.3</v>
      </c>
      <c r="AC14" s="110">
        <f t="shared" si="10"/>
        <v>85</v>
      </c>
      <c r="AD14" s="110" t="str">
        <f t="shared" si="11"/>
        <v>★3.5</v>
      </c>
      <c r="AE14" s="111">
        <f t="shared" si="12"/>
        <v>28.2</v>
      </c>
      <c r="AF14" s="110">
        <f t="shared" si="13"/>
        <v>85</v>
      </c>
      <c r="AG14" s="110" t="str">
        <f t="shared" si="14"/>
        <v>★3.5</v>
      </c>
      <c r="AH14" s="109"/>
    </row>
    <row r="15" spans="1:34" ht="24" customHeight="1">
      <c r="A15" s="137"/>
      <c r="B15" s="139"/>
      <c r="C15" s="138"/>
      <c r="D15" s="130" t="s">
        <v>127</v>
      </c>
      <c r="E15" s="129" t="s">
        <v>80</v>
      </c>
      <c r="F15" s="127" t="s">
        <v>109</v>
      </c>
      <c r="G15" s="128">
        <v>0.65800000000000003</v>
      </c>
      <c r="H15" s="127" t="s">
        <v>68</v>
      </c>
      <c r="I15" s="126" t="str">
        <f t="shared" si="0"/>
        <v>800</v>
      </c>
      <c r="J15" s="125">
        <v>4</v>
      </c>
      <c r="K15" s="122">
        <v>22.5</v>
      </c>
      <c r="L15" s="134">
        <f t="shared" si="1"/>
        <v>103.18488888888889</v>
      </c>
      <c r="M15" s="122">
        <f t="shared" si="2"/>
        <v>21</v>
      </c>
      <c r="N15" s="121">
        <f t="shared" si="3"/>
        <v>24.5</v>
      </c>
      <c r="O15" s="120" t="str">
        <f t="shared" si="4"/>
        <v>28.4</v>
      </c>
      <c r="P15" s="118" t="s">
        <v>108</v>
      </c>
      <c r="Q15" s="119" t="s">
        <v>60</v>
      </c>
      <c r="R15" s="118" t="s">
        <v>51</v>
      </c>
      <c r="S15" s="117" t="s">
        <v>98</v>
      </c>
      <c r="T15" s="116" t="s">
        <v>107</v>
      </c>
      <c r="U15" s="115">
        <f t="shared" si="5"/>
        <v>107</v>
      </c>
      <c r="V15" s="114" t="str">
        <f t="shared" si="6"/>
        <v/>
      </c>
      <c r="W15" s="114">
        <f t="shared" si="7"/>
        <v>79</v>
      </c>
      <c r="X15" s="113" t="str">
        <f t="shared" si="8"/>
        <v>★2.5</v>
      </c>
      <c r="Z15" s="112">
        <v>800</v>
      </c>
      <c r="AA15" s="112"/>
      <c r="AB15" s="111">
        <f t="shared" si="9"/>
        <v>28.4</v>
      </c>
      <c r="AC15" s="110">
        <f t="shared" si="10"/>
        <v>79</v>
      </c>
      <c r="AD15" s="110" t="str">
        <f t="shared" si="11"/>
        <v>★2.5</v>
      </c>
      <c r="AE15" s="111" t="str">
        <f t="shared" si="12"/>
        <v/>
      </c>
      <c r="AF15" s="110" t="str">
        <f t="shared" si="13"/>
        <v/>
      </c>
      <c r="AG15" s="110" t="str">
        <f t="shared" si="14"/>
        <v/>
      </c>
      <c r="AH15" s="109"/>
    </row>
    <row r="16" spans="1:34" ht="24" customHeight="1">
      <c r="A16" s="137"/>
      <c r="B16" s="132"/>
      <c r="C16" s="131"/>
      <c r="D16" s="130" t="s">
        <v>127</v>
      </c>
      <c r="E16" s="129" t="s">
        <v>126</v>
      </c>
      <c r="F16" s="127" t="s">
        <v>109</v>
      </c>
      <c r="G16" s="128">
        <v>0.65800000000000003</v>
      </c>
      <c r="H16" s="127" t="s">
        <v>68</v>
      </c>
      <c r="I16" s="126" t="str">
        <f t="shared" si="0"/>
        <v>850</v>
      </c>
      <c r="J16" s="125">
        <v>4</v>
      </c>
      <c r="K16" s="122">
        <v>20.9</v>
      </c>
      <c r="L16" s="134">
        <f t="shared" si="1"/>
        <v>111.08421052631577</v>
      </c>
      <c r="M16" s="122">
        <f t="shared" si="2"/>
        <v>21</v>
      </c>
      <c r="N16" s="121">
        <f t="shared" si="3"/>
        <v>24.5</v>
      </c>
      <c r="O16" s="120" t="str">
        <f t="shared" si="4"/>
        <v>28.1</v>
      </c>
      <c r="P16" s="118" t="s">
        <v>108</v>
      </c>
      <c r="Q16" s="119" t="s">
        <v>60</v>
      </c>
      <c r="R16" s="118" t="s">
        <v>55</v>
      </c>
      <c r="S16" s="117" t="s">
        <v>98</v>
      </c>
      <c r="T16" s="116" t="s">
        <v>107</v>
      </c>
      <c r="U16" s="115" t="str">
        <f t="shared" si="5"/>
        <v/>
      </c>
      <c r="V16" s="114" t="str">
        <f t="shared" si="6"/>
        <v/>
      </c>
      <c r="W16" s="114">
        <f t="shared" si="7"/>
        <v>74</v>
      </c>
      <c r="X16" s="113" t="str">
        <f t="shared" si="8"/>
        <v>★2.0</v>
      </c>
      <c r="Z16" s="112">
        <v>850</v>
      </c>
      <c r="AA16" s="112"/>
      <c r="AB16" s="111">
        <f t="shared" si="9"/>
        <v>28.1</v>
      </c>
      <c r="AC16" s="110">
        <f t="shared" si="10"/>
        <v>74</v>
      </c>
      <c r="AD16" s="110" t="str">
        <f t="shared" si="11"/>
        <v>★2.0</v>
      </c>
      <c r="AE16" s="111" t="str">
        <f t="shared" si="12"/>
        <v/>
      </c>
      <c r="AF16" s="110" t="str">
        <f t="shared" si="13"/>
        <v/>
      </c>
      <c r="AG16" s="110" t="str">
        <f t="shared" si="14"/>
        <v/>
      </c>
      <c r="AH16" s="109"/>
    </row>
    <row r="17" spans="1:34" ht="24" customHeight="1">
      <c r="A17" s="137"/>
      <c r="B17" s="136" t="s">
        <v>106</v>
      </c>
      <c r="C17" s="135" t="s">
        <v>125</v>
      </c>
      <c r="D17" s="130" t="s">
        <v>123</v>
      </c>
      <c r="E17" s="129" t="s">
        <v>124</v>
      </c>
      <c r="F17" s="127" t="s">
        <v>113</v>
      </c>
      <c r="G17" s="128">
        <v>0.65700000000000003</v>
      </c>
      <c r="H17" s="127" t="s">
        <v>68</v>
      </c>
      <c r="I17" s="126" t="str">
        <f t="shared" si="0"/>
        <v>820~830</v>
      </c>
      <c r="J17" s="125">
        <v>4</v>
      </c>
      <c r="K17" s="122">
        <v>25</v>
      </c>
      <c r="L17" s="134">
        <f t="shared" si="1"/>
        <v>92.866399999999999</v>
      </c>
      <c r="M17" s="122">
        <f t="shared" si="2"/>
        <v>21</v>
      </c>
      <c r="N17" s="121">
        <f t="shared" si="3"/>
        <v>24.5</v>
      </c>
      <c r="O17" s="120" t="str">
        <f t="shared" si="4"/>
        <v>28.2~28.3</v>
      </c>
      <c r="P17" s="118" t="s">
        <v>108</v>
      </c>
      <c r="Q17" s="119" t="s">
        <v>121</v>
      </c>
      <c r="R17" s="118" t="s">
        <v>51</v>
      </c>
      <c r="S17" s="117"/>
      <c r="T17" s="116" t="s">
        <v>112</v>
      </c>
      <c r="U17" s="115">
        <f t="shared" si="5"/>
        <v>119</v>
      </c>
      <c r="V17" s="114">
        <f t="shared" si="6"/>
        <v>102</v>
      </c>
      <c r="W17" s="114">
        <f t="shared" si="7"/>
        <v>88</v>
      </c>
      <c r="X17" s="113" t="str">
        <f t="shared" si="8"/>
        <v>★3.5</v>
      </c>
      <c r="Z17" s="112">
        <v>820</v>
      </c>
      <c r="AA17" s="112">
        <v>830</v>
      </c>
      <c r="AB17" s="111">
        <f t="shared" si="9"/>
        <v>28.3</v>
      </c>
      <c r="AC17" s="110">
        <f t="shared" si="10"/>
        <v>88</v>
      </c>
      <c r="AD17" s="110" t="str">
        <f t="shared" si="11"/>
        <v>★3.5</v>
      </c>
      <c r="AE17" s="111">
        <f t="shared" si="12"/>
        <v>28.2</v>
      </c>
      <c r="AF17" s="110">
        <f t="shared" si="13"/>
        <v>88</v>
      </c>
      <c r="AG17" s="110" t="str">
        <f t="shared" si="14"/>
        <v>★3.5</v>
      </c>
      <c r="AH17" s="109"/>
    </row>
    <row r="18" spans="1:34" ht="24" customHeight="1">
      <c r="A18" s="137"/>
      <c r="B18" s="139"/>
      <c r="C18" s="138"/>
      <c r="D18" s="130" t="s">
        <v>123</v>
      </c>
      <c r="E18" s="129" t="s">
        <v>122</v>
      </c>
      <c r="F18" s="127" t="s">
        <v>113</v>
      </c>
      <c r="G18" s="128">
        <v>0.65700000000000003</v>
      </c>
      <c r="H18" s="127" t="s">
        <v>68</v>
      </c>
      <c r="I18" s="126" t="str">
        <f t="shared" si="0"/>
        <v>870</v>
      </c>
      <c r="J18" s="125">
        <v>4</v>
      </c>
      <c r="K18" s="122">
        <v>23.4</v>
      </c>
      <c r="L18" s="134">
        <f t="shared" si="1"/>
        <v>99.21623931623931</v>
      </c>
      <c r="M18" s="122">
        <f t="shared" si="2"/>
        <v>20.8</v>
      </c>
      <c r="N18" s="121">
        <f t="shared" si="3"/>
        <v>23.7</v>
      </c>
      <c r="O18" s="120" t="str">
        <f t="shared" si="4"/>
        <v>28.0</v>
      </c>
      <c r="P18" s="118" t="s">
        <v>108</v>
      </c>
      <c r="Q18" s="119" t="s">
        <v>121</v>
      </c>
      <c r="R18" s="118" t="s">
        <v>55</v>
      </c>
      <c r="S18" s="117"/>
      <c r="T18" s="116" t="s">
        <v>112</v>
      </c>
      <c r="U18" s="115">
        <f t="shared" si="5"/>
        <v>112</v>
      </c>
      <c r="V18" s="114" t="str">
        <f t="shared" si="6"/>
        <v/>
      </c>
      <c r="W18" s="114">
        <f t="shared" si="7"/>
        <v>83</v>
      </c>
      <c r="X18" s="113" t="str">
        <f t="shared" si="8"/>
        <v>★3.0</v>
      </c>
      <c r="Z18" s="112">
        <v>870</v>
      </c>
      <c r="AA18" s="112"/>
      <c r="AB18" s="111">
        <f t="shared" si="9"/>
        <v>28</v>
      </c>
      <c r="AC18" s="110">
        <f t="shared" si="10"/>
        <v>83</v>
      </c>
      <c r="AD18" s="110" t="str">
        <f t="shared" si="11"/>
        <v>★3.0</v>
      </c>
      <c r="AE18" s="111" t="str">
        <f t="shared" si="12"/>
        <v/>
      </c>
      <c r="AF18" s="110" t="str">
        <f t="shared" si="13"/>
        <v/>
      </c>
      <c r="AG18" s="110" t="str">
        <f t="shared" si="14"/>
        <v/>
      </c>
      <c r="AH18" s="109"/>
    </row>
    <row r="19" spans="1:34" ht="24" customHeight="1">
      <c r="A19" s="137"/>
      <c r="B19" s="139"/>
      <c r="C19" s="138"/>
      <c r="D19" s="130" t="s">
        <v>119</v>
      </c>
      <c r="E19" s="129" t="s">
        <v>120</v>
      </c>
      <c r="F19" s="127" t="s">
        <v>109</v>
      </c>
      <c r="G19" s="128">
        <v>0.65800000000000003</v>
      </c>
      <c r="H19" s="127" t="s">
        <v>68</v>
      </c>
      <c r="I19" s="126" t="str">
        <f t="shared" si="0"/>
        <v>840</v>
      </c>
      <c r="J19" s="125">
        <v>4</v>
      </c>
      <c r="K19" s="122">
        <v>22.6</v>
      </c>
      <c r="L19" s="134">
        <f t="shared" si="1"/>
        <v>102.72831858407078</v>
      </c>
      <c r="M19" s="122">
        <f t="shared" si="2"/>
        <v>21</v>
      </c>
      <c r="N19" s="121">
        <f t="shared" si="3"/>
        <v>24.5</v>
      </c>
      <c r="O19" s="120" t="str">
        <f t="shared" si="4"/>
        <v>28.2</v>
      </c>
      <c r="P19" s="118" t="s">
        <v>108</v>
      </c>
      <c r="Q19" s="119" t="s">
        <v>60</v>
      </c>
      <c r="R19" s="118" t="s">
        <v>51</v>
      </c>
      <c r="S19" s="117" t="s">
        <v>98</v>
      </c>
      <c r="T19" s="116" t="s">
        <v>107</v>
      </c>
      <c r="U19" s="115">
        <f t="shared" si="5"/>
        <v>107</v>
      </c>
      <c r="V19" s="114" t="str">
        <f t="shared" si="6"/>
        <v/>
      </c>
      <c r="W19" s="114">
        <f t="shared" si="7"/>
        <v>80</v>
      </c>
      <c r="X19" s="113" t="str">
        <f t="shared" si="8"/>
        <v>★3.0</v>
      </c>
      <c r="Z19" s="112">
        <v>840</v>
      </c>
      <c r="AA19" s="112"/>
      <c r="AB19" s="111">
        <f t="shared" si="9"/>
        <v>28.2</v>
      </c>
      <c r="AC19" s="110">
        <f t="shared" si="10"/>
        <v>80</v>
      </c>
      <c r="AD19" s="110" t="str">
        <f t="shared" si="11"/>
        <v>★3.0</v>
      </c>
      <c r="AE19" s="111" t="str">
        <f t="shared" si="12"/>
        <v/>
      </c>
      <c r="AF19" s="110" t="str">
        <f t="shared" si="13"/>
        <v/>
      </c>
      <c r="AG19" s="110" t="str">
        <f t="shared" si="14"/>
        <v/>
      </c>
      <c r="AH19" s="109"/>
    </row>
    <row r="20" spans="1:34" ht="24" customHeight="1">
      <c r="A20" s="137"/>
      <c r="B20" s="132"/>
      <c r="C20" s="131"/>
      <c r="D20" s="130" t="s">
        <v>119</v>
      </c>
      <c r="E20" s="129" t="s">
        <v>118</v>
      </c>
      <c r="F20" s="127" t="s">
        <v>109</v>
      </c>
      <c r="G20" s="128">
        <v>0.65800000000000003</v>
      </c>
      <c r="H20" s="127" t="s">
        <v>68</v>
      </c>
      <c r="I20" s="126" t="str">
        <f t="shared" si="0"/>
        <v>890</v>
      </c>
      <c r="J20" s="125">
        <v>4</v>
      </c>
      <c r="K20" s="122">
        <v>20.8</v>
      </c>
      <c r="L20" s="134">
        <f t="shared" si="1"/>
        <v>111.61826923076922</v>
      </c>
      <c r="M20" s="122">
        <f t="shared" si="2"/>
        <v>20.8</v>
      </c>
      <c r="N20" s="121">
        <f t="shared" si="3"/>
        <v>23.7</v>
      </c>
      <c r="O20" s="120" t="str">
        <f t="shared" si="4"/>
        <v>27.9</v>
      </c>
      <c r="P20" s="118" t="s">
        <v>108</v>
      </c>
      <c r="Q20" s="119" t="s">
        <v>60</v>
      </c>
      <c r="R20" s="118" t="s">
        <v>55</v>
      </c>
      <c r="S20" s="117" t="s">
        <v>98</v>
      </c>
      <c r="T20" s="116" t="s">
        <v>107</v>
      </c>
      <c r="U20" s="115">
        <f t="shared" si="5"/>
        <v>100</v>
      </c>
      <c r="V20" s="114" t="str">
        <f t="shared" si="6"/>
        <v/>
      </c>
      <c r="W20" s="114">
        <f t="shared" si="7"/>
        <v>74</v>
      </c>
      <c r="X20" s="113" t="str">
        <f t="shared" si="8"/>
        <v>★2.0</v>
      </c>
      <c r="Z20" s="112">
        <v>890</v>
      </c>
      <c r="AA20" s="112"/>
      <c r="AB20" s="111">
        <f t="shared" si="9"/>
        <v>27.9</v>
      </c>
      <c r="AC20" s="110">
        <f t="shared" si="10"/>
        <v>74</v>
      </c>
      <c r="AD20" s="110" t="str">
        <f t="shared" si="11"/>
        <v>★2.0</v>
      </c>
      <c r="AE20" s="111" t="str">
        <f t="shared" si="12"/>
        <v/>
      </c>
      <c r="AF20" s="110" t="str">
        <f t="shared" si="13"/>
        <v/>
      </c>
      <c r="AG20" s="110" t="str">
        <f t="shared" si="14"/>
        <v/>
      </c>
      <c r="AH20" s="109"/>
    </row>
    <row r="21" spans="1:34" ht="24" customHeight="1">
      <c r="A21" s="137"/>
      <c r="B21" s="136" t="s">
        <v>106</v>
      </c>
      <c r="C21" s="135" t="s">
        <v>117</v>
      </c>
      <c r="D21" s="130" t="s">
        <v>115</v>
      </c>
      <c r="E21" s="129" t="s">
        <v>76</v>
      </c>
      <c r="F21" s="127" t="s">
        <v>113</v>
      </c>
      <c r="G21" s="128">
        <v>0.65700000000000003</v>
      </c>
      <c r="H21" s="127" t="s">
        <v>68</v>
      </c>
      <c r="I21" s="126" t="str">
        <f t="shared" si="0"/>
        <v>850</v>
      </c>
      <c r="J21" s="125">
        <v>4</v>
      </c>
      <c r="K21" s="122">
        <v>25.1</v>
      </c>
      <c r="L21" s="134">
        <f t="shared" si="1"/>
        <v>92.496414342629478</v>
      </c>
      <c r="M21" s="122">
        <f t="shared" si="2"/>
        <v>21</v>
      </c>
      <c r="N21" s="121">
        <f t="shared" si="3"/>
        <v>24.5</v>
      </c>
      <c r="O21" s="120" t="str">
        <f t="shared" si="4"/>
        <v>28.1</v>
      </c>
      <c r="P21" s="118" t="s">
        <v>108</v>
      </c>
      <c r="Q21" s="119" t="s">
        <v>50</v>
      </c>
      <c r="R21" s="118" t="s">
        <v>51</v>
      </c>
      <c r="S21" s="117"/>
      <c r="T21" s="116" t="s">
        <v>112</v>
      </c>
      <c r="U21" s="115">
        <f t="shared" si="5"/>
        <v>119</v>
      </c>
      <c r="V21" s="114">
        <f t="shared" si="6"/>
        <v>102</v>
      </c>
      <c r="W21" s="114">
        <f t="shared" si="7"/>
        <v>89</v>
      </c>
      <c r="X21" s="113" t="str">
        <f t="shared" si="8"/>
        <v>★3.5</v>
      </c>
      <c r="Z21" s="112">
        <v>850</v>
      </c>
      <c r="AA21" s="112"/>
      <c r="AB21" s="111">
        <f t="shared" si="9"/>
        <v>28.1</v>
      </c>
      <c r="AC21" s="110">
        <f t="shared" si="10"/>
        <v>89</v>
      </c>
      <c r="AD21" s="110" t="str">
        <f t="shared" si="11"/>
        <v>★3.5</v>
      </c>
      <c r="AE21" s="111" t="str">
        <f t="shared" si="12"/>
        <v/>
      </c>
      <c r="AF21" s="110" t="str">
        <f t="shared" si="13"/>
        <v/>
      </c>
      <c r="AG21" s="110" t="str">
        <f t="shared" si="14"/>
        <v/>
      </c>
      <c r="AH21" s="109"/>
    </row>
    <row r="22" spans="1:34" ht="24" customHeight="1">
      <c r="A22" s="137"/>
      <c r="B22" s="139"/>
      <c r="C22" s="138"/>
      <c r="D22" s="130" t="s">
        <v>115</v>
      </c>
      <c r="E22" s="129" t="s">
        <v>116</v>
      </c>
      <c r="F22" s="127" t="s">
        <v>113</v>
      </c>
      <c r="G22" s="128">
        <v>0.65700000000000003</v>
      </c>
      <c r="H22" s="127" t="s">
        <v>68</v>
      </c>
      <c r="I22" s="126" t="str">
        <f t="shared" si="0"/>
        <v>860~910</v>
      </c>
      <c r="J22" s="125">
        <v>4</v>
      </c>
      <c r="K22" s="122">
        <v>23.9</v>
      </c>
      <c r="L22" s="134">
        <f t="shared" si="1"/>
        <v>97.140585774058593</v>
      </c>
      <c r="M22" s="122">
        <f t="shared" si="2"/>
        <v>20.8</v>
      </c>
      <c r="N22" s="121">
        <f t="shared" si="3"/>
        <v>23.7</v>
      </c>
      <c r="O22" s="120" t="str">
        <f t="shared" si="4"/>
        <v>27.8~28.1</v>
      </c>
      <c r="P22" s="118" t="s">
        <v>108</v>
      </c>
      <c r="Q22" s="119" t="s">
        <v>50</v>
      </c>
      <c r="R22" s="118" t="s">
        <v>51</v>
      </c>
      <c r="S22" s="117"/>
      <c r="T22" s="116" t="s">
        <v>112</v>
      </c>
      <c r="U22" s="115">
        <f t="shared" si="5"/>
        <v>114</v>
      </c>
      <c r="V22" s="114">
        <f t="shared" si="6"/>
        <v>100</v>
      </c>
      <c r="W22" s="114">
        <f t="shared" si="7"/>
        <v>85</v>
      </c>
      <c r="X22" s="113" t="str">
        <f t="shared" si="8"/>
        <v>★3.5</v>
      </c>
      <c r="Z22" s="112">
        <v>860</v>
      </c>
      <c r="AA22" s="112">
        <v>910</v>
      </c>
      <c r="AB22" s="111">
        <f t="shared" si="9"/>
        <v>28.1</v>
      </c>
      <c r="AC22" s="110">
        <f t="shared" si="10"/>
        <v>85</v>
      </c>
      <c r="AD22" s="110" t="str">
        <f t="shared" si="11"/>
        <v>★3.5</v>
      </c>
      <c r="AE22" s="111">
        <f t="shared" si="12"/>
        <v>27.8</v>
      </c>
      <c r="AF22" s="110">
        <f t="shared" si="13"/>
        <v>85</v>
      </c>
      <c r="AG22" s="110" t="str">
        <f t="shared" si="14"/>
        <v>★3.5</v>
      </c>
      <c r="AH22" s="109"/>
    </row>
    <row r="23" spans="1:34" ht="24" customHeight="1">
      <c r="A23" s="137"/>
      <c r="B23" s="139"/>
      <c r="C23" s="138"/>
      <c r="D23" s="130" t="s">
        <v>115</v>
      </c>
      <c r="E23" s="129" t="s">
        <v>114</v>
      </c>
      <c r="F23" s="127" t="s">
        <v>113</v>
      </c>
      <c r="G23" s="128">
        <v>0.65700000000000003</v>
      </c>
      <c r="H23" s="127" t="s">
        <v>68</v>
      </c>
      <c r="I23" s="126" t="str">
        <f t="shared" si="0"/>
        <v>910~960</v>
      </c>
      <c r="J23" s="125">
        <v>4</v>
      </c>
      <c r="K23" s="122">
        <v>22.4</v>
      </c>
      <c r="L23" s="134">
        <f t="shared" si="1"/>
        <v>103.64553571428571</v>
      </c>
      <c r="M23" s="122">
        <f t="shared" si="2"/>
        <v>20.8</v>
      </c>
      <c r="N23" s="121">
        <f t="shared" si="3"/>
        <v>23.7</v>
      </c>
      <c r="O23" s="120" t="str">
        <f t="shared" si="4"/>
        <v>27.6~27.8</v>
      </c>
      <c r="P23" s="118" t="s">
        <v>108</v>
      </c>
      <c r="Q23" s="119" t="s">
        <v>50</v>
      </c>
      <c r="R23" s="118" t="s">
        <v>55</v>
      </c>
      <c r="S23" s="117"/>
      <c r="T23" s="116" t="s">
        <v>112</v>
      </c>
      <c r="U23" s="115">
        <f t="shared" si="5"/>
        <v>107</v>
      </c>
      <c r="V23" s="114" t="str">
        <f t="shared" si="6"/>
        <v/>
      </c>
      <c r="W23" s="114" t="str">
        <f t="shared" si="7"/>
        <v>80~81</v>
      </c>
      <c r="X23" s="113" t="str">
        <f t="shared" si="8"/>
        <v>★3.0</v>
      </c>
      <c r="Z23" s="112">
        <v>910</v>
      </c>
      <c r="AA23" s="112">
        <v>960</v>
      </c>
      <c r="AB23" s="111">
        <f t="shared" si="9"/>
        <v>27.8</v>
      </c>
      <c r="AC23" s="110">
        <f t="shared" si="10"/>
        <v>80</v>
      </c>
      <c r="AD23" s="110" t="str">
        <f t="shared" si="11"/>
        <v>★3.0</v>
      </c>
      <c r="AE23" s="111">
        <f t="shared" si="12"/>
        <v>27.6</v>
      </c>
      <c r="AF23" s="110">
        <f t="shared" si="13"/>
        <v>81</v>
      </c>
      <c r="AG23" s="110" t="str">
        <f t="shared" si="14"/>
        <v>★3.0</v>
      </c>
      <c r="AH23" s="109"/>
    </row>
    <row r="24" spans="1:34" ht="24" customHeight="1">
      <c r="A24" s="137"/>
      <c r="B24" s="139"/>
      <c r="C24" s="138"/>
      <c r="D24" s="130" t="s">
        <v>111</v>
      </c>
      <c r="E24" s="129" t="s">
        <v>76</v>
      </c>
      <c r="F24" s="127" t="s">
        <v>109</v>
      </c>
      <c r="G24" s="128">
        <v>0.65800000000000003</v>
      </c>
      <c r="H24" s="127" t="s">
        <v>68</v>
      </c>
      <c r="I24" s="126" t="str">
        <f t="shared" si="0"/>
        <v>910</v>
      </c>
      <c r="J24" s="125">
        <v>4</v>
      </c>
      <c r="K24" s="122">
        <v>21.9</v>
      </c>
      <c r="L24" s="134">
        <f t="shared" si="1"/>
        <v>106.01187214611873</v>
      </c>
      <c r="M24" s="122">
        <f t="shared" si="2"/>
        <v>20.8</v>
      </c>
      <c r="N24" s="121">
        <f t="shared" si="3"/>
        <v>23.7</v>
      </c>
      <c r="O24" s="120" t="str">
        <f t="shared" si="4"/>
        <v>27.8</v>
      </c>
      <c r="P24" s="118" t="s">
        <v>108</v>
      </c>
      <c r="Q24" s="119" t="s">
        <v>60</v>
      </c>
      <c r="R24" s="118" t="s">
        <v>51</v>
      </c>
      <c r="S24" s="117" t="s">
        <v>98</v>
      </c>
      <c r="T24" s="116" t="s">
        <v>107</v>
      </c>
      <c r="U24" s="115">
        <f t="shared" si="5"/>
        <v>105</v>
      </c>
      <c r="V24" s="114" t="str">
        <f t="shared" si="6"/>
        <v/>
      </c>
      <c r="W24" s="114">
        <f t="shared" si="7"/>
        <v>78</v>
      </c>
      <c r="X24" s="113" t="str">
        <f t="shared" si="8"/>
        <v>★2.5</v>
      </c>
      <c r="Z24" s="112">
        <v>910</v>
      </c>
      <c r="AA24" s="112"/>
      <c r="AB24" s="111">
        <f t="shared" si="9"/>
        <v>27.8</v>
      </c>
      <c r="AC24" s="110">
        <f t="shared" si="10"/>
        <v>78</v>
      </c>
      <c r="AD24" s="110" t="str">
        <f t="shared" si="11"/>
        <v>★2.5</v>
      </c>
      <c r="AE24" s="111" t="str">
        <f t="shared" si="12"/>
        <v/>
      </c>
      <c r="AF24" s="110" t="str">
        <f t="shared" si="13"/>
        <v/>
      </c>
      <c r="AG24" s="110" t="str">
        <f t="shared" si="14"/>
        <v/>
      </c>
      <c r="AH24" s="109"/>
    </row>
    <row r="25" spans="1:34" ht="24" customHeight="1">
      <c r="A25" s="137"/>
      <c r="B25" s="132"/>
      <c r="C25" s="131"/>
      <c r="D25" s="130" t="s">
        <v>111</v>
      </c>
      <c r="E25" s="129" t="s">
        <v>110</v>
      </c>
      <c r="F25" s="127" t="s">
        <v>109</v>
      </c>
      <c r="G25" s="128">
        <v>0.65800000000000003</v>
      </c>
      <c r="H25" s="127" t="s">
        <v>68</v>
      </c>
      <c r="I25" s="126" t="str">
        <f t="shared" si="0"/>
        <v>960</v>
      </c>
      <c r="J25" s="125">
        <v>4</v>
      </c>
      <c r="K25" s="122">
        <v>19.8</v>
      </c>
      <c r="L25" s="134">
        <f t="shared" si="1"/>
        <v>117.25555555555556</v>
      </c>
      <c r="M25" s="122">
        <f t="shared" si="2"/>
        <v>20.8</v>
      </c>
      <c r="N25" s="121">
        <f t="shared" si="3"/>
        <v>23.7</v>
      </c>
      <c r="O25" s="120" t="str">
        <f t="shared" si="4"/>
        <v>27.6</v>
      </c>
      <c r="P25" s="118" t="s">
        <v>108</v>
      </c>
      <c r="Q25" s="119" t="s">
        <v>60</v>
      </c>
      <c r="R25" s="118" t="s">
        <v>55</v>
      </c>
      <c r="S25" s="117" t="s">
        <v>98</v>
      </c>
      <c r="T25" s="116" t="s">
        <v>107</v>
      </c>
      <c r="U25" s="115" t="str">
        <f t="shared" si="5"/>
        <v/>
      </c>
      <c r="V25" s="114" t="str">
        <f t="shared" si="6"/>
        <v/>
      </c>
      <c r="W25" s="114">
        <f t="shared" si="7"/>
        <v>71</v>
      </c>
      <c r="X25" s="113" t="str">
        <f t="shared" si="8"/>
        <v>★2.0</v>
      </c>
      <c r="Z25" s="112">
        <v>960</v>
      </c>
      <c r="AA25" s="112"/>
      <c r="AB25" s="111">
        <f t="shared" si="9"/>
        <v>27.6</v>
      </c>
      <c r="AC25" s="110">
        <f t="shared" si="10"/>
        <v>71</v>
      </c>
      <c r="AD25" s="110" t="str">
        <f t="shared" si="11"/>
        <v>★2.0</v>
      </c>
      <c r="AE25" s="111" t="str">
        <f t="shared" si="12"/>
        <v/>
      </c>
      <c r="AF25" s="110" t="str">
        <f t="shared" si="13"/>
        <v/>
      </c>
      <c r="AG25" s="110" t="str">
        <f t="shared" si="14"/>
        <v/>
      </c>
      <c r="AH25" s="109"/>
    </row>
    <row r="26" spans="1:34" ht="24" customHeight="1">
      <c r="A26" s="137"/>
      <c r="B26" s="136" t="s">
        <v>106</v>
      </c>
      <c r="C26" s="135" t="s">
        <v>105</v>
      </c>
      <c r="D26" s="130" t="s">
        <v>102</v>
      </c>
      <c r="E26" s="129" t="s">
        <v>104</v>
      </c>
      <c r="F26" s="127" t="s">
        <v>100</v>
      </c>
      <c r="G26" s="128">
        <v>0.65800000000000003</v>
      </c>
      <c r="H26" s="127" t="s">
        <v>68</v>
      </c>
      <c r="I26" s="126" t="str">
        <f t="shared" si="0"/>
        <v>980~1,000</v>
      </c>
      <c r="J26" s="125">
        <v>4</v>
      </c>
      <c r="K26" s="122">
        <v>15.1</v>
      </c>
      <c r="L26" s="134">
        <f t="shared" si="1"/>
        <v>153.75231788079469</v>
      </c>
      <c r="M26" s="122">
        <f t="shared" si="2"/>
        <v>20.5</v>
      </c>
      <c r="N26" s="121">
        <f t="shared" si="3"/>
        <v>23.4</v>
      </c>
      <c r="O26" s="120" t="str">
        <f t="shared" si="4"/>
        <v>27.3~27.4</v>
      </c>
      <c r="P26" s="118" t="s">
        <v>99</v>
      </c>
      <c r="Q26" s="119" t="s">
        <v>60</v>
      </c>
      <c r="R26" s="118" t="s">
        <v>103</v>
      </c>
      <c r="S26" s="117" t="s">
        <v>98</v>
      </c>
      <c r="T26" s="116"/>
      <c r="U26" s="115" t="str">
        <f t="shared" si="5"/>
        <v/>
      </c>
      <c r="V26" s="114" t="str">
        <f t="shared" si="6"/>
        <v/>
      </c>
      <c r="W26" s="114">
        <f t="shared" si="7"/>
        <v>55</v>
      </c>
      <c r="X26" s="113" t="str">
        <f t="shared" si="8"/>
        <v>★0.5</v>
      </c>
      <c r="Z26" s="112">
        <v>980</v>
      </c>
      <c r="AA26" s="112">
        <v>1000</v>
      </c>
      <c r="AB26" s="111">
        <f t="shared" si="9"/>
        <v>27.4</v>
      </c>
      <c r="AC26" s="110">
        <f t="shared" si="10"/>
        <v>55</v>
      </c>
      <c r="AD26" s="110" t="str">
        <f t="shared" si="11"/>
        <v>★0.5</v>
      </c>
      <c r="AE26" s="111">
        <f t="shared" si="12"/>
        <v>27.3</v>
      </c>
      <c r="AF26" s="110">
        <f t="shared" si="13"/>
        <v>55</v>
      </c>
      <c r="AG26" s="110" t="str">
        <f t="shared" si="14"/>
        <v>★0.5</v>
      </c>
      <c r="AH26" s="109"/>
    </row>
    <row r="27" spans="1:34" ht="24" customHeight="1" thickBot="1">
      <c r="A27" s="133"/>
      <c r="B27" s="132"/>
      <c r="C27" s="131"/>
      <c r="D27" s="130" t="s">
        <v>102</v>
      </c>
      <c r="E27" s="129" t="s">
        <v>101</v>
      </c>
      <c r="F27" s="127" t="s">
        <v>100</v>
      </c>
      <c r="G27" s="128">
        <v>0.65800000000000003</v>
      </c>
      <c r="H27" s="127" t="s">
        <v>68</v>
      </c>
      <c r="I27" s="126" t="str">
        <f t="shared" si="0"/>
        <v>1,030~1,050</v>
      </c>
      <c r="J27" s="125">
        <v>4</v>
      </c>
      <c r="K27" s="124">
        <v>15.1</v>
      </c>
      <c r="L27" s="123">
        <f t="shared" si="1"/>
        <v>153.75231788079469</v>
      </c>
      <c r="M27" s="122">
        <f t="shared" si="2"/>
        <v>20.5</v>
      </c>
      <c r="N27" s="121">
        <f t="shared" si="3"/>
        <v>23.4</v>
      </c>
      <c r="O27" s="120" t="str">
        <f t="shared" si="4"/>
        <v>27.0~27.2</v>
      </c>
      <c r="P27" s="118" t="s">
        <v>99</v>
      </c>
      <c r="Q27" s="119" t="s">
        <v>60</v>
      </c>
      <c r="R27" s="118" t="s">
        <v>55</v>
      </c>
      <c r="S27" s="117" t="s">
        <v>98</v>
      </c>
      <c r="T27" s="116"/>
      <c r="U27" s="115" t="str">
        <f t="shared" si="5"/>
        <v/>
      </c>
      <c r="V27" s="114" t="str">
        <f t="shared" si="6"/>
        <v/>
      </c>
      <c r="W27" s="114">
        <f t="shared" si="7"/>
        <v>55</v>
      </c>
      <c r="X27" s="113" t="str">
        <f t="shared" si="8"/>
        <v>★0.5</v>
      </c>
      <c r="Z27" s="112">
        <v>1030</v>
      </c>
      <c r="AA27" s="112">
        <v>1050</v>
      </c>
      <c r="AB27" s="111">
        <f t="shared" si="9"/>
        <v>27.2</v>
      </c>
      <c r="AC27" s="110">
        <f t="shared" si="10"/>
        <v>55</v>
      </c>
      <c r="AD27" s="110" t="str">
        <f t="shared" si="11"/>
        <v>★0.5</v>
      </c>
      <c r="AE27" s="111">
        <f t="shared" si="12"/>
        <v>27</v>
      </c>
      <c r="AF27" s="110">
        <f t="shared" si="13"/>
        <v>55</v>
      </c>
      <c r="AG27" s="110" t="str">
        <f t="shared" si="14"/>
        <v>★0.5</v>
      </c>
      <c r="AH27" s="109"/>
    </row>
    <row r="28" spans="1:34">
      <c r="E28" s="106"/>
    </row>
    <row r="29" spans="1:34">
      <c r="B29" s="106" t="s">
        <v>97</v>
      </c>
      <c r="C29" s="106" t="s">
        <v>96</v>
      </c>
      <c r="E29" s="106"/>
    </row>
    <row r="30" spans="1:34">
      <c r="E30" s="106"/>
    </row>
  </sheetData>
  <sheetProtection formatCells="0" formatColumns="0" formatRows="0" insertColumns="0" insertRows="0" insertHyperlinks="0" deleteColumns="0" deleteRows="0" sort="0" autoFilter="0" pivotTables="0"/>
  <mergeCells count="42"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J4:J8"/>
    <mergeCell ref="K4:O4"/>
    <mergeCell ref="P4:P8"/>
    <mergeCell ref="Q4:S5"/>
    <mergeCell ref="T4:T5"/>
    <mergeCell ref="N5:N8"/>
    <mergeCell ref="AE4:AE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  <mergeCell ref="AA4:AA8"/>
    <mergeCell ref="AB4:AB8"/>
    <mergeCell ref="AC4:AC8"/>
    <mergeCell ref="X5:X8"/>
    <mergeCell ref="O5:O8"/>
  </mergeCells>
  <phoneticPr fontId="4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8" id="{7FC2143C-826A-4514-8B24-D47CF33A30A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  <x14:conditionalFormatting xmlns:xm="http://schemas.microsoft.com/office/excel/2006/main">
          <x14:cfRule type="iconSet" priority="17" id="{370BF849-3D29-46FB-822B-5B3814E93F0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16" id="{5D9346EA-3A40-476E-917E-1E41C876DFB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15" id="{BE81AE56-716C-48F3-9734-74B76371812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14" id="{800CB712-BBC5-4F09-BE3F-0202E87A94F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13" id="{87029775-F211-4A42-BED1-8F9F3FF9C71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12" id="{9D00EAAA-AEAF-4170-8F10-BF364590CCC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11" id="{7CD33A62-176E-4BFE-8B46-5273A248BC2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  <x14:conditionalFormatting xmlns:xm="http://schemas.microsoft.com/office/excel/2006/main">
          <x14:cfRule type="iconSet" priority="10" id="{9438106C-CE67-4AD7-8E16-B7B0E3F6CE0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</xm:sqref>
        </x14:conditionalFormatting>
        <x14:conditionalFormatting xmlns:xm="http://schemas.microsoft.com/office/excel/2006/main">
          <x14:cfRule type="iconSet" priority="9" id="{04229518-2E92-4673-B2D9-B6B90BBB9FB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</xm:sqref>
        </x14:conditionalFormatting>
        <x14:conditionalFormatting xmlns:xm="http://schemas.microsoft.com/office/excel/2006/main">
          <x14:cfRule type="iconSet" priority="8" id="{FEFF681D-FABD-499B-867E-08E47FC27F5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</xm:sqref>
        </x14:conditionalFormatting>
        <x14:conditionalFormatting xmlns:xm="http://schemas.microsoft.com/office/excel/2006/main">
          <x14:cfRule type="iconSet" priority="7" id="{E2DA44A6-D9B0-4D0C-8A43-5179B583359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</xm:sqref>
        </x14:conditionalFormatting>
        <x14:conditionalFormatting xmlns:xm="http://schemas.microsoft.com/office/excel/2006/main">
          <x14:cfRule type="iconSet" priority="6" id="{56B72585-9861-43FD-8B09-8CD0A363E47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</xm:sqref>
        </x14:conditionalFormatting>
        <x14:conditionalFormatting xmlns:xm="http://schemas.microsoft.com/office/excel/2006/main">
          <x14:cfRule type="iconSet" priority="5" id="{038EFAF3-90FF-4A7B-8122-0C8A7492C15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</xm:sqref>
        </x14:conditionalFormatting>
        <x14:conditionalFormatting xmlns:xm="http://schemas.microsoft.com/office/excel/2006/main">
          <x14:cfRule type="iconSet" priority="4" id="{435C96C4-63C1-4BC2-AA41-1E61866B96D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</xm:sqref>
        </x14:conditionalFormatting>
        <x14:conditionalFormatting xmlns:xm="http://schemas.microsoft.com/office/excel/2006/main">
          <x14:cfRule type="iconSet" priority="3" id="{5D4A9EEC-8CC6-45AD-9102-3DEE30457FD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</xm:sqref>
        </x14:conditionalFormatting>
        <x14:conditionalFormatting xmlns:xm="http://schemas.microsoft.com/office/excel/2006/main">
          <x14:cfRule type="iconSet" priority="2" id="{309CA691-AD9B-4324-860F-F42EFA7EE1D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</xm:sqref>
        </x14:conditionalFormatting>
        <x14:conditionalFormatting xmlns:xm="http://schemas.microsoft.com/office/excel/2006/main">
          <x14:cfRule type="iconSet" priority="1" id="{E2186F5B-2462-4279-854E-4130E67E1C4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</xm:sqref>
        </x14:conditionalFormatting>
        <x14:conditionalFormatting xmlns:xm="http://schemas.microsoft.com/office/excel/2006/main">
          <x14:cfRule type="iconSet" priority="19" id="{BE57D1B0-B85A-448F-9BCB-938B1767E9F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54535-5C00-4F2D-9D67-511C5BF12618}">
  <sheetPr>
    <tabColor rgb="FFFFFF00"/>
  </sheetPr>
  <dimension ref="A1:AH60"/>
  <sheetViews>
    <sheetView tabSelected="1" view="pageBreakPreview" topLeftCell="A20" zoomScale="70" zoomScaleNormal="100" zoomScaleSheetLayoutView="70" workbookViewId="0">
      <selection activeCell="C33" sqref="C33"/>
    </sheetView>
  </sheetViews>
  <sheetFormatPr defaultColWidth="9" defaultRowHeight="10"/>
  <cols>
    <col min="1" max="1" width="15.90625" style="108" customWidth="1"/>
    <col min="2" max="2" width="3.90625" style="106" bestFit="1" customWidth="1"/>
    <col min="3" max="3" width="38.26953125" style="106" customWidth="1"/>
    <col min="4" max="4" width="13.90625" style="106" bestFit="1" customWidth="1"/>
    <col min="5" max="5" width="16.90625" style="107" customWidth="1"/>
    <col min="6" max="6" width="13.08984375" style="106" bestFit="1" customWidth="1"/>
    <col min="7" max="7" width="7.36328125" style="106" customWidth="1"/>
    <col min="8" max="8" width="12.08984375" style="106" bestFit="1" customWidth="1"/>
    <col min="9" max="9" width="10.6328125" style="106" customWidth="1"/>
    <col min="10" max="10" width="7" style="106" bestFit="1" customWidth="1"/>
    <col min="11" max="11" width="6.36328125" style="106" bestFit="1" customWidth="1"/>
    <col min="12" max="12" width="8.7265625" style="106" bestFit="1" customWidth="1"/>
    <col min="13" max="13" width="8.453125" style="106" bestFit="1" customWidth="1"/>
    <col min="14" max="14" width="8.6328125" style="106" bestFit="1" customWidth="1"/>
    <col min="15" max="15" width="8.6328125" style="106" customWidth="1"/>
    <col min="16" max="16" width="14.36328125" style="106" bestFit="1" customWidth="1"/>
    <col min="17" max="17" width="10" style="106" bestFit="1" customWidth="1"/>
    <col min="18" max="18" width="6" style="106" customWidth="1"/>
    <col min="19" max="19" width="25.26953125" style="106" bestFit="1" customWidth="1"/>
    <col min="20" max="20" width="11" style="106" bestFit="1" customWidth="1"/>
    <col min="21" max="22" width="8.26953125" style="106" bestFit="1" customWidth="1"/>
    <col min="23" max="24" width="9" style="106"/>
    <col min="25" max="25" width="9" style="106" customWidth="1"/>
    <col min="26" max="27" width="10.6328125" style="106" customWidth="1"/>
    <col min="28" max="33" width="9" style="106" hidden="1" customWidth="1"/>
    <col min="34" max="34" width="9" style="106" customWidth="1"/>
    <col min="35" max="16384" width="9" style="106"/>
  </cols>
  <sheetData>
    <row r="1" spans="1:34" ht="15" customHeight="1">
      <c r="A1" s="153"/>
      <c r="B1" s="153"/>
      <c r="E1" s="152"/>
      <c r="R1" s="151"/>
    </row>
    <row r="2" spans="1:34" ht="15" customHeight="1">
      <c r="A2" s="106"/>
      <c r="E2" s="106"/>
      <c r="F2" s="150"/>
      <c r="J2" s="370" t="s">
        <v>168</v>
      </c>
      <c r="K2" s="370"/>
      <c r="L2" s="370"/>
      <c r="M2" s="370"/>
      <c r="N2" s="370"/>
      <c r="O2" s="370"/>
      <c r="P2" s="370"/>
      <c r="Q2" s="147"/>
      <c r="R2" s="371" t="s">
        <v>474</v>
      </c>
      <c r="S2" s="371"/>
      <c r="T2" s="371"/>
      <c r="U2" s="371"/>
      <c r="V2" s="324"/>
    </row>
    <row r="3" spans="1:34" ht="15" customHeight="1">
      <c r="A3" s="230" t="s">
        <v>2</v>
      </c>
      <c r="B3" s="148"/>
      <c r="E3" s="106"/>
      <c r="J3" s="147"/>
      <c r="R3" s="146"/>
      <c r="S3" s="372" t="s">
        <v>165</v>
      </c>
      <c r="T3" s="372"/>
      <c r="U3" s="372"/>
      <c r="V3" s="372"/>
      <c r="W3" s="372"/>
      <c r="X3" s="372"/>
      <c r="Z3" s="9" t="s">
        <v>4</v>
      </c>
      <c r="AA3" s="10"/>
      <c r="AB3" s="145" t="s">
        <v>164</v>
      </c>
      <c r="AC3" s="143"/>
      <c r="AD3" s="143"/>
      <c r="AE3" s="144" t="s">
        <v>163</v>
      </c>
      <c r="AF3" s="143"/>
      <c r="AG3" s="142"/>
    </row>
    <row r="4" spans="1:34" ht="14.25" customHeight="1" thickBot="1">
      <c r="A4" s="349" t="s">
        <v>162</v>
      </c>
      <c r="B4" s="373" t="s">
        <v>161</v>
      </c>
      <c r="C4" s="374"/>
      <c r="D4" s="379"/>
      <c r="E4" s="381"/>
      <c r="F4" s="373" t="s">
        <v>160</v>
      </c>
      <c r="G4" s="383"/>
      <c r="H4" s="328" t="s">
        <v>159</v>
      </c>
      <c r="I4" s="325" t="s">
        <v>158</v>
      </c>
      <c r="J4" s="356" t="s">
        <v>157</v>
      </c>
      <c r="K4" s="359" t="s">
        <v>241</v>
      </c>
      <c r="L4" s="360"/>
      <c r="M4" s="360"/>
      <c r="N4" s="360"/>
      <c r="O4" s="361"/>
      <c r="P4" s="328" t="s">
        <v>155</v>
      </c>
      <c r="Q4" s="362" t="s">
        <v>154</v>
      </c>
      <c r="R4" s="363"/>
      <c r="S4" s="364"/>
      <c r="T4" s="368" t="s">
        <v>153</v>
      </c>
      <c r="U4" s="342" t="s">
        <v>12</v>
      </c>
      <c r="V4" s="328" t="s">
        <v>13</v>
      </c>
      <c r="W4" s="340" t="s">
        <v>14</v>
      </c>
      <c r="X4" s="341"/>
      <c r="Z4" s="326" t="s">
        <v>236</v>
      </c>
      <c r="AA4" s="326" t="s">
        <v>389</v>
      </c>
      <c r="AB4" s="325" t="s">
        <v>145</v>
      </c>
      <c r="AC4" s="328" t="s">
        <v>25</v>
      </c>
      <c r="AD4" s="328" t="s">
        <v>26</v>
      </c>
      <c r="AE4" s="325" t="s">
        <v>145</v>
      </c>
      <c r="AF4" s="328" t="s">
        <v>25</v>
      </c>
      <c r="AG4" s="328" t="s">
        <v>150</v>
      </c>
      <c r="AH4" s="141"/>
    </row>
    <row r="5" spans="1:34" ht="11.25" customHeight="1">
      <c r="A5" s="338"/>
      <c r="B5" s="375"/>
      <c r="C5" s="376"/>
      <c r="D5" s="380"/>
      <c r="E5" s="382"/>
      <c r="F5" s="358"/>
      <c r="G5" s="347"/>
      <c r="H5" s="338"/>
      <c r="I5" s="326"/>
      <c r="J5" s="357"/>
      <c r="K5" s="331" t="s">
        <v>149</v>
      </c>
      <c r="L5" s="334" t="s">
        <v>233</v>
      </c>
      <c r="M5" s="337" t="s">
        <v>147</v>
      </c>
      <c r="N5" s="345" t="s">
        <v>146</v>
      </c>
      <c r="O5" s="345" t="s">
        <v>145</v>
      </c>
      <c r="P5" s="351"/>
      <c r="Q5" s="365"/>
      <c r="R5" s="366"/>
      <c r="S5" s="367"/>
      <c r="T5" s="369"/>
      <c r="U5" s="343"/>
      <c r="V5" s="338"/>
      <c r="W5" s="328" t="s">
        <v>25</v>
      </c>
      <c r="X5" s="328" t="s">
        <v>26</v>
      </c>
      <c r="Z5" s="326"/>
      <c r="AA5" s="326"/>
      <c r="AB5" s="326"/>
      <c r="AC5" s="329"/>
      <c r="AD5" s="329"/>
      <c r="AE5" s="326"/>
      <c r="AF5" s="329"/>
      <c r="AG5" s="329"/>
      <c r="AH5" s="348"/>
    </row>
    <row r="6" spans="1:34">
      <c r="A6" s="338"/>
      <c r="B6" s="375"/>
      <c r="C6" s="376"/>
      <c r="D6" s="349" t="s">
        <v>144</v>
      </c>
      <c r="E6" s="350" t="s">
        <v>28</v>
      </c>
      <c r="F6" s="349" t="s">
        <v>144</v>
      </c>
      <c r="G6" s="325" t="s">
        <v>229</v>
      </c>
      <c r="H6" s="338"/>
      <c r="I6" s="326"/>
      <c r="J6" s="357"/>
      <c r="K6" s="332"/>
      <c r="L6" s="335"/>
      <c r="M6" s="332"/>
      <c r="N6" s="346"/>
      <c r="O6" s="346"/>
      <c r="P6" s="351"/>
      <c r="Q6" s="328" t="s">
        <v>142</v>
      </c>
      <c r="R6" s="328" t="s">
        <v>141</v>
      </c>
      <c r="S6" s="349" t="s">
        <v>140</v>
      </c>
      <c r="T6" s="353" t="s">
        <v>139</v>
      </c>
      <c r="U6" s="343"/>
      <c r="V6" s="338"/>
      <c r="W6" s="329"/>
      <c r="X6" s="329"/>
      <c r="Z6" s="326"/>
      <c r="AA6" s="326"/>
      <c r="AB6" s="326"/>
      <c r="AC6" s="329"/>
      <c r="AD6" s="329"/>
      <c r="AE6" s="326"/>
      <c r="AF6" s="329"/>
      <c r="AG6" s="329"/>
      <c r="AH6" s="348"/>
    </row>
    <row r="7" spans="1:34">
      <c r="A7" s="338"/>
      <c r="B7" s="375"/>
      <c r="C7" s="376"/>
      <c r="D7" s="338"/>
      <c r="E7" s="338"/>
      <c r="F7" s="338"/>
      <c r="G7" s="338"/>
      <c r="H7" s="338"/>
      <c r="I7" s="326"/>
      <c r="J7" s="357"/>
      <c r="K7" s="332"/>
      <c r="L7" s="335"/>
      <c r="M7" s="332"/>
      <c r="N7" s="346"/>
      <c r="O7" s="346"/>
      <c r="P7" s="351"/>
      <c r="Q7" s="351"/>
      <c r="R7" s="351"/>
      <c r="S7" s="338"/>
      <c r="T7" s="354"/>
      <c r="U7" s="343"/>
      <c r="V7" s="338"/>
      <c r="W7" s="329"/>
      <c r="X7" s="329"/>
      <c r="Z7" s="326"/>
      <c r="AA7" s="326"/>
      <c r="AB7" s="326"/>
      <c r="AC7" s="329"/>
      <c r="AD7" s="329"/>
      <c r="AE7" s="326"/>
      <c r="AF7" s="329"/>
      <c r="AG7" s="329"/>
      <c r="AH7" s="348"/>
    </row>
    <row r="8" spans="1:34">
      <c r="A8" s="339"/>
      <c r="B8" s="377"/>
      <c r="C8" s="378"/>
      <c r="D8" s="339"/>
      <c r="E8" s="339"/>
      <c r="F8" s="339"/>
      <c r="G8" s="339"/>
      <c r="H8" s="339"/>
      <c r="I8" s="327"/>
      <c r="J8" s="358"/>
      <c r="K8" s="333"/>
      <c r="L8" s="336"/>
      <c r="M8" s="333"/>
      <c r="N8" s="347"/>
      <c r="O8" s="347"/>
      <c r="P8" s="352"/>
      <c r="Q8" s="352"/>
      <c r="R8" s="352"/>
      <c r="S8" s="339"/>
      <c r="T8" s="355"/>
      <c r="U8" s="344"/>
      <c r="V8" s="339"/>
      <c r="W8" s="330"/>
      <c r="X8" s="330"/>
      <c r="Z8" s="327"/>
      <c r="AA8" s="327"/>
      <c r="AB8" s="327"/>
      <c r="AC8" s="330"/>
      <c r="AD8" s="330"/>
      <c r="AE8" s="327"/>
      <c r="AF8" s="330"/>
      <c r="AG8" s="330"/>
      <c r="AH8" s="348"/>
    </row>
    <row r="9" spans="1:34" ht="24" customHeight="1">
      <c r="A9" s="299" t="s">
        <v>473</v>
      </c>
      <c r="B9" s="139"/>
      <c r="C9" s="323" t="s">
        <v>472</v>
      </c>
      <c r="D9" s="285" t="s">
        <v>471</v>
      </c>
      <c r="E9" s="284" t="s">
        <v>451</v>
      </c>
      <c r="F9" s="235" t="s">
        <v>354</v>
      </c>
      <c r="G9" s="235" t="s">
        <v>329</v>
      </c>
      <c r="H9" s="235" t="s">
        <v>328</v>
      </c>
      <c r="I9" s="235">
        <v>850</v>
      </c>
      <c r="J9" s="283">
        <v>4</v>
      </c>
      <c r="K9" s="282">
        <v>21.2</v>
      </c>
      <c r="L9" s="134">
        <f t="shared" ref="L9:L51" si="0">IF(K9&gt;0,1/K9*34.6*67.1,"")</f>
        <v>109.51226415094339</v>
      </c>
      <c r="M9" s="122">
        <f t="shared" ref="M9:M51" si="1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21</v>
      </c>
      <c r="N9" s="121">
        <f t="shared" ref="N9:N51" si="2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24.5</v>
      </c>
      <c r="O9" s="120" t="str">
        <f t="shared" ref="O9:O51" si="3">IF(Z9="","",IF(AE9="",TEXT(AB9,"#,##0.0"),IF(AB9-AE9&gt;0,CONCATENATE(TEXT(AE9,"#,##0.0"),"~",TEXT(AB9,"#,##0.0")),TEXT(AB9,"#,##0.0"))))</f>
        <v>28.1</v>
      </c>
      <c r="P9" s="235" t="s">
        <v>49</v>
      </c>
      <c r="Q9" s="235" t="s">
        <v>50</v>
      </c>
      <c r="R9" s="235" t="s">
        <v>51</v>
      </c>
      <c r="S9" s="235"/>
      <c r="T9" s="278" t="s">
        <v>112</v>
      </c>
      <c r="U9" s="115">
        <f t="shared" ref="U9:U51" si="4">IFERROR(IF(K9&lt;M9,"",(ROUNDDOWN(K9/M9*100,0))),"")</f>
        <v>100</v>
      </c>
      <c r="V9" s="114" t="str">
        <f t="shared" ref="V9:V51" si="5">IFERROR(IF(K9&lt;N9,"",(ROUNDDOWN(K9/N9*100,0))),"")</f>
        <v/>
      </c>
      <c r="W9" s="114">
        <f t="shared" ref="W9:W51" si="6">IF(AC9&lt;55,"",IF(AA9="",AC9,IF(AF9-AC9&gt;0,CONCATENATE(AC9,"~",AF9),AC9)))</f>
        <v>75</v>
      </c>
      <c r="X9" s="113" t="str">
        <f t="shared" ref="X9:X51" si="7">IF(AC9&lt;55,"",AD9)</f>
        <v>★2.5</v>
      </c>
      <c r="Z9" s="235">
        <v>850</v>
      </c>
      <c r="AA9" s="235">
        <v>850</v>
      </c>
      <c r="AB9" s="156">
        <f t="shared" ref="AB9:AB51" si="8">IF(Z9="","",(ROUND(IF(Z9&gt;=2759,9.5,IF(Z9&lt;2759,(-2.47/1000000*Z9*Z9)-(8.52/10000*Z9)+30.65)),1)))</f>
        <v>28.1</v>
      </c>
      <c r="AC9" s="110">
        <f t="shared" ref="AC9:AC51" si="9">IF(K9="","",ROUNDDOWN(K9/AB9*100,0))</f>
        <v>75</v>
      </c>
      <c r="AD9" s="110" t="str">
        <f t="shared" ref="AD9:AD51" si="10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★2.5</v>
      </c>
      <c r="AE9" s="156">
        <f t="shared" ref="AE9:AE51" si="11">IF(AA9="","",(ROUND(IF(AA9&gt;=2759,9.5,IF(AA9&lt;2759,(-2.47/1000000*AA9*AA9)-(8.52/10000*AA9)+30.65)),1)))</f>
        <v>28.1</v>
      </c>
      <c r="AF9" s="110">
        <f t="shared" ref="AF9:AF51" si="12">IF(AE9="","",IF(K9="","",ROUNDDOWN(K9/AE9*100,0)))</f>
        <v>75</v>
      </c>
      <c r="AG9" s="110" t="str">
        <f t="shared" ref="AG9:AG51" si="13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★2.5</v>
      </c>
      <c r="AH9" s="109"/>
    </row>
    <row r="10" spans="1:34" ht="24" customHeight="1">
      <c r="A10" s="288"/>
      <c r="B10" s="287"/>
      <c r="C10" s="286"/>
      <c r="D10" s="285" t="s">
        <v>471</v>
      </c>
      <c r="E10" s="284" t="s">
        <v>463</v>
      </c>
      <c r="F10" s="235" t="s">
        <v>354</v>
      </c>
      <c r="G10" s="235" t="s">
        <v>329</v>
      </c>
      <c r="H10" s="235" t="s">
        <v>328</v>
      </c>
      <c r="I10" s="235">
        <v>840</v>
      </c>
      <c r="J10" s="283">
        <v>4</v>
      </c>
      <c r="K10" s="282">
        <v>21.2</v>
      </c>
      <c r="L10" s="134">
        <f t="shared" si="0"/>
        <v>109.51226415094339</v>
      </c>
      <c r="M10" s="122">
        <f t="shared" si="1"/>
        <v>21</v>
      </c>
      <c r="N10" s="121">
        <f t="shared" si="2"/>
        <v>24.5</v>
      </c>
      <c r="O10" s="120" t="str">
        <f t="shared" si="3"/>
        <v>28.2</v>
      </c>
      <c r="P10" s="235" t="s">
        <v>49</v>
      </c>
      <c r="Q10" s="235" t="s">
        <v>50</v>
      </c>
      <c r="R10" s="235" t="s">
        <v>51</v>
      </c>
      <c r="S10" s="235"/>
      <c r="T10" s="278" t="s">
        <v>112</v>
      </c>
      <c r="U10" s="115">
        <f t="shared" si="4"/>
        <v>100</v>
      </c>
      <c r="V10" s="114" t="str">
        <f t="shared" si="5"/>
        <v/>
      </c>
      <c r="W10" s="114">
        <f t="shared" si="6"/>
        <v>75</v>
      </c>
      <c r="X10" s="113" t="str">
        <f t="shared" si="7"/>
        <v>★2.5</v>
      </c>
      <c r="Z10" s="235">
        <v>840</v>
      </c>
      <c r="AA10" s="235">
        <v>840</v>
      </c>
      <c r="AB10" s="156">
        <f t="shared" si="8"/>
        <v>28.2</v>
      </c>
      <c r="AC10" s="110">
        <f t="shared" si="9"/>
        <v>75</v>
      </c>
      <c r="AD10" s="110" t="str">
        <f t="shared" si="10"/>
        <v>★2.5</v>
      </c>
      <c r="AE10" s="156">
        <f t="shared" si="11"/>
        <v>28.2</v>
      </c>
      <c r="AF10" s="110">
        <f t="shared" si="12"/>
        <v>75</v>
      </c>
      <c r="AG10" s="110" t="str">
        <f t="shared" si="13"/>
        <v>★2.5</v>
      </c>
      <c r="AH10" s="109"/>
    </row>
    <row r="11" spans="1:34" ht="24" customHeight="1">
      <c r="A11" s="322"/>
      <c r="B11" s="287"/>
      <c r="C11" s="286"/>
      <c r="D11" s="285" t="s">
        <v>470</v>
      </c>
      <c r="E11" s="285" t="s">
        <v>462</v>
      </c>
      <c r="F11" s="235" t="s">
        <v>354</v>
      </c>
      <c r="G11" s="235" t="s">
        <v>329</v>
      </c>
      <c r="H11" s="235" t="s">
        <v>328</v>
      </c>
      <c r="I11" s="235">
        <v>840</v>
      </c>
      <c r="J11" s="283">
        <v>4</v>
      </c>
      <c r="K11" s="282">
        <v>23.2</v>
      </c>
      <c r="L11" s="134">
        <f t="shared" si="0"/>
        <v>100.07155172413793</v>
      </c>
      <c r="M11" s="122">
        <f t="shared" si="1"/>
        <v>21</v>
      </c>
      <c r="N11" s="121">
        <f t="shared" si="2"/>
        <v>24.5</v>
      </c>
      <c r="O11" s="120" t="str">
        <f t="shared" si="3"/>
        <v>28.2</v>
      </c>
      <c r="P11" s="235" t="s">
        <v>49</v>
      </c>
      <c r="Q11" s="235" t="s">
        <v>50</v>
      </c>
      <c r="R11" s="235" t="s">
        <v>51</v>
      </c>
      <c r="S11" s="235"/>
      <c r="T11" s="278" t="s">
        <v>112</v>
      </c>
      <c r="U11" s="115">
        <f t="shared" si="4"/>
        <v>110</v>
      </c>
      <c r="V11" s="114" t="str">
        <f t="shared" si="5"/>
        <v/>
      </c>
      <c r="W11" s="114">
        <f t="shared" si="6"/>
        <v>82</v>
      </c>
      <c r="X11" s="113" t="str">
        <f t="shared" si="7"/>
        <v>★3.0</v>
      </c>
      <c r="Z11" s="235">
        <v>840</v>
      </c>
      <c r="AA11" s="235">
        <v>840</v>
      </c>
      <c r="AB11" s="156">
        <f t="shared" si="8"/>
        <v>28.2</v>
      </c>
      <c r="AC11" s="110">
        <f t="shared" si="9"/>
        <v>82</v>
      </c>
      <c r="AD11" s="110" t="str">
        <f t="shared" si="10"/>
        <v>★3.0</v>
      </c>
      <c r="AE11" s="156">
        <f t="shared" si="11"/>
        <v>28.2</v>
      </c>
      <c r="AF11" s="110">
        <f t="shared" si="12"/>
        <v>82</v>
      </c>
      <c r="AG11" s="110" t="str">
        <f t="shared" si="13"/>
        <v>★3.0</v>
      </c>
      <c r="AH11" s="109"/>
    </row>
    <row r="12" spans="1:34" ht="24" customHeight="1">
      <c r="A12" s="322"/>
      <c r="B12" s="287"/>
      <c r="C12" s="286"/>
      <c r="D12" s="285" t="s">
        <v>470</v>
      </c>
      <c r="E12" s="285" t="s">
        <v>287</v>
      </c>
      <c r="F12" s="235" t="s">
        <v>354</v>
      </c>
      <c r="G12" s="235" t="s">
        <v>329</v>
      </c>
      <c r="H12" s="235" t="s">
        <v>328</v>
      </c>
      <c r="I12" s="235">
        <v>850</v>
      </c>
      <c r="J12" s="283">
        <v>4</v>
      </c>
      <c r="K12" s="282">
        <v>23.2</v>
      </c>
      <c r="L12" s="134">
        <f t="shared" si="0"/>
        <v>100.07155172413793</v>
      </c>
      <c r="M12" s="122">
        <f t="shared" si="1"/>
        <v>21</v>
      </c>
      <c r="N12" s="121">
        <f t="shared" si="2"/>
        <v>24.5</v>
      </c>
      <c r="O12" s="120" t="str">
        <f t="shared" si="3"/>
        <v>28.1</v>
      </c>
      <c r="P12" s="235" t="s">
        <v>49</v>
      </c>
      <c r="Q12" s="235" t="s">
        <v>50</v>
      </c>
      <c r="R12" s="235" t="s">
        <v>51</v>
      </c>
      <c r="S12" s="235"/>
      <c r="T12" s="278" t="s">
        <v>112</v>
      </c>
      <c r="U12" s="115">
        <f t="shared" si="4"/>
        <v>110</v>
      </c>
      <c r="V12" s="114" t="str">
        <f t="shared" si="5"/>
        <v/>
      </c>
      <c r="W12" s="114">
        <f t="shared" si="6"/>
        <v>82</v>
      </c>
      <c r="X12" s="113" t="str">
        <f t="shared" si="7"/>
        <v>★3.0</v>
      </c>
      <c r="Z12" s="235">
        <v>850</v>
      </c>
      <c r="AA12" s="235">
        <v>850</v>
      </c>
      <c r="AB12" s="156">
        <f t="shared" si="8"/>
        <v>28.1</v>
      </c>
      <c r="AC12" s="110">
        <f t="shared" si="9"/>
        <v>82</v>
      </c>
      <c r="AD12" s="110" t="str">
        <f t="shared" si="10"/>
        <v>★3.0</v>
      </c>
      <c r="AE12" s="156">
        <f t="shared" si="11"/>
        <v>28.1</v>
      </c>
      <c r="AF12" s="110">
        <f t="shared" si="12"/>
        <v>82</v>
      </c>
      <c r="AG12" s="110" t="str">
        <f t="shared" si="13"/>
        <v>★3.0</v>
      </c>
      <c r="AH12" s="109"/>
    </row>
    <row r="13" spans="1:34" ht="24" customHeight="1">
      <c r="A13" s="288"/>
      <c r="B13" s="287"/>
      <c r="C13" s="286"/>
      <c r="D13" s="285" t="s">
        <v>469</v>
      </c>
      <c r="E13" s="284" t="s">
        <v>451</v>
      </c>
      <c r="F13" s="235" t="s">
        <v>330</v>
      </c>
      <c r="G13" s="235" t="s">
        <v>329</v>
      </c>
      <c r="H13" s="235" t="s">
        <v>328</v>
      </c>
      <c r="I13" s="235">
        <v>850</v>
      </c>
      <c r="J13" s="283">
        <v>4</v>
      </c>
      <c r="K13" s="282">
        <v>21.2</v>
      </c>
      <c r="L13" s="134">
        <f t="shared" si="0"/>
        <v>109.51226415094339</v>
      </c>
      <c r="M13" s="122">
        <f t="shared" si="1"/>
        <v>21</v>
      </c>
      <c r="N13" s="121">
        <f t="shared" si="2"/>
        <v>24.5</v>
      </c>
      <c r="O13" s="120" t="str">
        <f t="shared" si="3"/>
        <v>28.1</v>
      </c>
      <c r="P13" s="235" t="s">
        <v>108</v>
      </c>
      <c r="Q13" s="235" t="s">
        <v>50</v>
      </c>
      <c r="R13" s="235" t="s">
        <v>51</v>
      </c>
      <c r="S13" s="235"/>
      <c r="T13" s="278" t="s">
        <v>112</v>
      </c>
      <c r="U13" s="115">
        <f t="shared" si="4"/>
        <v>100</v>
      </c>
      <c r="V13" s="114" t="str">
        <f t="shared" si="5"/>
        <v/>
      </c>
      <c r="W13" s="114">
        <f t="shared" si="6"/>
        <v>75</v>
      </c>
      <c r="X13" s="113" t="str">
        <f t="shared" si="7"/>
        <v>★2.5</v>
      </c>
      <c r="Z13" s="235">
        <v>850</v>
      </c>
      <c r="AA13" s="235">
        <v>850</v>
      </c>
      <c r="AB13" s="156">
        <f t="shared" si="8"/>
        <v>28.1</v>
      </c>
      <c r="AC13" s="110">
        <f t="shared" si="9"/>
        <v>75</v>
      </c>
      <c r="AD13" s="110" t="str">
        <f t="shared" si="10"/>
        <v>★2.5</v>
      </c>
      <c r="AE13" s="156">
        <f t="shared" si="11"/>
        <v>28.1</v>
      </c>
      <c r="AF13" s="110">
        <f t="shared" si="12"/>
        <v>75</v>
      </c>
      <c r="AG13" s="110" t="str">
        <f t="shared" si="13"/>
        <v>★2.5</v>
      </c>
      <c r="AH13" s="109"/>
    </row>
    <row r="14" spans="1:34" ht="24" customHeight="1">
      <c r="A14" s="288"/>
      <c r="B14" s="287"/>
      <c r="C14" s="286"/>
      <c r="D14" s="285" t="s">
        <v>469</v>
      </c>
      <c r="E14" s="284" t="s">
        <v>460</v>
      </c>
      <c r="F14" s="235" t="s">
        <v>330</v>
      </c>
      <c r="G14" s="235" t="s">
        <v>329</v>
      </c>
      <c r="H14" s="235" t="s">
        <v>328</v>
      </c>
      <c r="I14" s="235">
        <v>870</v>
      </c>
      <c r="J14" s="283">
        <v>4</v>
      </c>
      <c r="K14" s="282">
        <v>21</v>
      </c>
      <c r="L14" s="134">
        <f t="shared" si="0"/>
        <v>110.55523809523808</v>
      </c>
      <c r="M14" s="122">
        <f t="shared" si="1"/>
        <v>20.8</v>
      </c>
      <c r="N14" s="121">
        <f t="shared" si="2"/>
        <v>23.7</v>
      </c>
      <c r="O14" s="120" t="str">
        <f t="shared" si="3"/>
        <v>28.0</v>
      </c>
      <c r="P14" s="235" t="s">
        <v>108</v>
      </c>
      <c r="Q14" s="235" t="s">
        <v>50</v>
      </c>
      <c r="R14" s="235" t="s">
        <v>51</v>
      </c>
      <c r="S14" s="235"/>
      <c r="T14" s="278" t="s">
        <v>112</v>
      </c>
      <c r="U14" s="115">
        <f t="shared" si="4"/>
        <v>100</v>
      </c>
      <c r="V14" s="114" t="str">
        <f t="shared" si="5"/>
        <v/>
      </c>
      <c r="W14" s="114">
        <f t="shared" si="6"/>
        <v>75</v>
      </c>
      <c r="X14" s="113" t="str">
        <f t="shared" si="7"/>
        <v>★2.5</v>
      </c>
      <c r="Z14" s="235">
        <v>870</v>
      </c>
      <c r="AA14" s="235">
        <v>870</v>
      </c>
      <c r="AB14" s="156">
        <f t="shared" si="8"/>
        <v>28</v>
      </c>
      <c r="AC14" s="110">
        <f t="shared" si="9"/>
        <v>75</v>
      </c>
      <c r="AD14" s="110" t="str">
        <f t="shared" si="10"/>
        <v>★2.5</v>
      </c>
      <c r="AE14" s="156">
        <f t="shared" si="11"/>
        <v>28</v>
      </c>
      <c r="AF14" s="110">
        <f t="shared" si="12"/>
        <v>75</v>
      </c>
      <c r="AG14" s="110" t="str">
        <f t="shared" si="13"/>
        <v>★2.5</v>
      </c>
      <c r="AH14" s="109"/>
    </row>
    <row r="15" spans="1:34" ht="24" customHeight="1">
      <c r="A15" s="288"/>
      <c r="B15" s="287"/>
      <c r="C15" s="286"/>
      <c r="D15" s="285" t="s">
        <v>469</v>
      </c>
      <c r="E15" s="285" t="s">
        <v>59</v>
      </c>
      <c r="F15" s="235" t="s">
        <v>330</v>
      </c>
      <c r="G15" s="235" t="s">
        <v>329</v>
      </c>
      <c r="H15" s="235" t="s">
        <v>328</v>
      </c>
      <c r="I15" s="235">
        <v>880</v>
      </c>
      <c r="J15" s="283">
        <v>4</v>
      </c>
      <c r="K15" s="282">
        <v>21</v>
      </c>
      <c r="L15" s="134">
        <f t="shared" si="0"/>
        <v>110.55523809523808</v>
      </c>
      <c r="M15" s="122">
        <f t="shared" si="1"/>
        <v>20.8</v>
      </c>
      <c r="N15" s="121">
        <f t="shared" si="2"/>
        <v>23.7</v>
      </c>
      <c r="O15" s="120" t="str">
        <f t="shared" si="3"/>
        <v>28.0</v>
      </c>
      <c r="P15" s="235" t="s">
        <v>108</v>
      </c>
      <c r="Q15" s="235" t="s">
        <v>50</v>
      </c>
      <c r="R15" s="235" t="s">
        <v>51</v>
      </c>
      <c r="S15" s="235"/>
      <c r="T15" s="278" t="s">
        <v>112</v>
      </c>
      <c r="U15" s="115">
        <f t="shared" si="4"/>
        <v>100</v>
      </c>
      <c r="V15" s="114" t="str">
        <f t="shared" si="5"/>
        <v/>
      </c>
      <c r="W15" s="114">
        <f t="shared" si="6"/>
        <v>75</v>
      </c>
      <c r="X15" s="113" t="str">
        <f t="shared" si="7"/>
        <v>★2.5</v>
      </c>
      <c r="Z15" s="235">
        <v>880</v>
      </c>
      <c r="AA15" s="235">
        <v>880</v>
      </c>
      <c r="AB15" s="156">
        <f t="shared" si="8"/>
        <v>28</v>
      </c>
      <c r="AC15" s="110">
        <f t="shared" si="9"/>
        <v>75</v>
      </c>
      <c r="AD15" s="110" t="str">
        <f t="shared" si="10"/>
        <v>★2.5</v>
      </c>
      <c r="AE15" s="156">
        <f t="shared" si="11"/>
        <v>28</v>
      </c>
      <c r="AF15" s="110">
        <f t="shared" si="12"/>
        <v>75</v>
      </c>
      <c r="AG15" s="110" t="str">
        <f t="shared" si="13"/>
        <v>★2.5</v>
      </c>
      <c r="AH15" s="109"/>
    </row>
    <row r="16" spans="1:34" ht="24" customHeight="1">
      <c r="A16" s="288"/>
      <c r="B16" s="287"/>
      <c r="C16" s="286"/>
      <c r="D16" s="285" t="s">
        <v>469</v>
      </c>
      <c r="E16" s="285" t="s">
        <v>120</v>
      </c>
      <c r="F16" s="235" t="s">
        <v>330</v>
      </c>
      <c r="G16" s="235" t="s">
        <v>329</v>
      </c>
      <c r="H16" s="235" t="s">
        <v>328</v>
      </c>
      <c r="I16" s="235">
        <v>860</v>
      </c>
      <c r="J16" s="283">
        <v>4</v>
      </c>
      <c r="K16" s="282">
        <v>21</v>
      </c>
      <c r="L16" s="134">
        <f t="shared" si="0"/>
        <v>110.55523809523808</v>
      </c>
      <c r="M16" s="122">
        <f t="shared" si="1"/>
        <v>20.8</v>
      </c>
      <c r="N16" s="121">
        <f t="shared" si="2"/>
        <v>23.7</v>
      </c>
      <c r="O16" s="120" t="str">
        <f t="shared" si="3"/>
        <v>28.1</v>
      </c>
      <c r="P16" s="235" t="s">
        <v>108</v>
      </c>
      <c r="Q16" s="235" t="s">
        <v>50</v>
      </c>
      <c r="R16" s="235" t="s">
        <v>51</v>
      </c>
      <c r="S16" s="235"/>
      <c r="T16" s="278" t="s">
        <v>112</v>
      </c>
      <c r="U16" s="115">
        <f t="shared" si="4"/>
        <v>100</v>
      </c>
      <c r="V16" s="114" t="str">
        <f t="shared" si="5"/>
        <v/>
      </c>
      <c r="W16" s="114">
        <f t="shared" si="6"/>
        <v>74</v>
      </c>
      <c r="X16" s="113" t="str">
        <f t="shared" si="7"/>
        <v>★2.0</v>
      </c>
      <c r="Z16" s="235">
        <v>860</v>
      </c>
      <c r="AA16" s="235">
        <v>860</v>
      </c>
      <c r="AB16" s="156">
        <f t="shared" si="8"/>
        <v>28.1</v>
      </c>
      <c r="AC16" s="110">
        <f t="shared" si="9"/>
        <v>74</v>
      </c>
      <c r="AD16" s="110" t="str">
        <f t="shared" si="10"/>
        <v>★2.0</v>
      </c>
      <c r="AE16" s="156">
        <f t="shared" si="11"/>
        <v>28.1</v>
      </c>
      <c r="AF16" s="110">
        <f t="shared" si="12"/>
        <v>74</v>
      </c>
      <c r="AG16" s="110" t="str">
        <f t="shared" si="13"/>
        <v>★2.0</v>
      </c>
      <c r="AH16" s="109"/>
    </row>
    <row r="17" spans="1:34" ht="24" customHeight="1">
      <c r="A17" s="322"/>
      <c r="B17" s="287"/>
      <c r="C17" s="286"/>
      <c r="D17" s="285" t="s">
        <v>467</v>
      </c>
      <c r="E17" s="285" t="s">
        <v>309</v>
      </c>
      <c r="F17" s="235" t="s">
        <v>330</v>
      </c>
      <c r="G17" s="235" t="s">
        <v>329</v>
      </c>
      <c r="H17" s="235" t="s">
        <v>328</v>
      </c>
      <c r="I17" s="235">
        <v>850</v>
      </c>
      <c r="J17" s="283">
        <v>4</v>
      </c>
      <c r="K17" s="282">
        <v>23.3</v>
      </c>
      <c r="L17" s="134">
        <f t="shared" si="0"/>
        <v>99.642060085836903</v>
      </c>
      <c r="M17" s="122">
        <f t="shared" si="1"/>
        <v>21</v>
      </c>
      <c r="N17" s="121">
        <f t="shared" si="2"/>
        <v>24.5</v>
      </c>
      <c r="O17" s="120" t="str">
        <f t="shared" si="3"/>
        <v>28.1</v>
      </c>
      <c r="P17" s="235" t="s">
        <v>108</v>
      </c>
      <c r="Q17" s="235" t="s">
        <v>50</v>
      </c>
      <c r="R17" s="235" t="s">
        <v>51</v>
      </c>
      <c r="S17" s="235"/>
      <c r="T17" s="278" t="s">
        <v>112</v>
      </c>
      <c r="U17" s="115">
        <f t="shared" si="4"/>
        <v>110</v>
      </c>
      <c r="V17" s="114" t="str">
        <f t="shared" si="5"/>
        <v/>
      </c>
      <c r="W17" s="114">
        <f t="shared" si="6"/>
        <v>82</v>
      </c>
      <c r="X17" s="113" t="str">
        <f t="shared" si="7"/>
        <v>★3.0</v>
      </c>
      <c r="Z17" s="235">
        <v>850</v>
      </c>
      <c r="AA17" s="235">
        <v>850</v>
      </c>
      <c r="AB17" s="156">
        <f t="shared" si="8"/>
        <v>28.1</v>
      </c>
      <c r="AC17" s="110">
        <f t="shared" si="9"/>
        <v>82</v>
      </c>
      <c r="AD17" s="110" t="str">
        <f t="shared" si="10"/>
        <v>★3.0</v>
      </c>
      <c r="AE17" s="156">
        <f t="shared" si="11"/>
        <v>28.1</v>
      </c>
      <c r="AF17" s="110">
        <f t="shared" si="12"/>
        <v>82</v>
      </c>
      <c r="AG17" s="110" t="str">
        <f t="shared" si="13"/>
        <v>★3.0</v>
      </c>
      <c r="AH17" s="109"/>
    </row>
    <row r="18" spans="1:34" ht="24" customHeight="1">
      <c r="A18" s="322"/>
      <c r="B18" s="287"/>
      <c r="C18" s="286"/>
      <c r="D18" s="285" t="s">
        <v>467</v>
      </c>
      <c r="E18" s="285" t="s">
        <v>468</v>
      </c>
      <c r="F18" s="235" t="s">
        <v>330</v>
      </c>
      <c r="G18" s="235" t="s">
        <v>329</v>
      </c>
      <c r="H18" s="235" t="s">
        <v>328</v>
      </c>
      <c r="I18" s="235">
        <v>860</v>
      </c>
      <c r="J18" s="283">
        <v>4</v>
      </c>
      <c r="K18" s="282">
        <v>23.3</v>
      </c>
      <c r="L18" s="134">
        <f t="shared" si="0"/>
        <v>99.642060085836903</v>
      </c>
      <c r="M18" s="122">
        <f t="shared" si="1"/>
        <v>20.8</v>
      </c>
      <c r="N18" s="121">
        <f t="shared" si="2"/>
        <v>23.7</v>
      </c>
      <c r="O18" s="120" t="str">
        <f t="shared" si="3"/>
        <v>28.1</v>
      </c>
      <c r="P18" s="235" t="s">
        <v>108</v>
      </c>
      <c r="Q18" s="235" t="s">
        <v>50</v>
      </c>
      <c r="R18" s="235" t="s">
        <v>51</v>
      </c>
      <c r="S18" s="235"/>
      <c r="T18" s="278" t="s">
        <v>112</v>
      </c>
      <c r="U18" s="115">
        <f t="shared" si="4"/>
        <v>112</v>
      </c>
      <c r="V18" s="114" t="str">
        <f t="shared" si="5"/>
        <v/>
      </c>
      <c r="W18" s="114">
        <f t="shared" si="6"/>
        <v>82</v>
      </c>
      <c r="X18" s="113" t="str">
        <f t="shared" si="7"/>
        <v>★3.0</v>
      </c>
      <c r="Z18" s="235">
        <v>860</v>
      </c>
      <c r="AA18" s="235">
        <v>860</v>
      </c>
      <c r="AB18" s="156">
        <f t="shared" si="8"/>
        <v>28.1</v>
      </c>
      <c r="AC18" s="110">
        <f t="shared" si="9"/>
        <v>82</v>
      </c>
      <c r="AD18" s="110" t="str">
        <f t="shared" si="10"/>
        <v>★3.0</v>
      </c>
      <c r="AE18" s="156">
        <f t="shared" si="11"/>
        <v>28.1</v>
      </c>
      <c r="AF18" s="110">
        <f t="shared" si="12"/>
        <v>82</v>
      </c>
      <c r="AG18" s="110" t="str">
        <f t="shared" si="13"/>
        <v>★3.0</v>
      </c>
      <c r="AH18" s="109"/>
    </row>
    <row r="19" spans="1:34" ht="24" customHeight="1">
      <c r="A19" s="322"/>
      <c r="B19" s="287"/>
      <c r="C19" s="286"/>
      <c r="D19" s="285" t="s">
        <v>467</v>
      </c>
      <c r="E19" s="285" t="s">
        <v>454</v>
      </c>
      <c r="F19" s="235" t="s">
        <v>330</v>
      </c>
      <c r="G19" s="235" t="s">
        <v>329</v>
      </c>
      <c r="H19" s="235" t="s">
        <v>328</v>
      </c>
      <c r="I19" s="235" t="s">
        <v>313</v>
      </c>
      <c r="J19" s="283">
        <v>4</v>
      </c>
      <c r="K19" s="282">
        <v>23.3</v>
      </c>
      <c r="L19" s="134">
        <f t="shared" si="0"/>
        <v>99.642060085836903</v>
      </c>
      <c r="M19" s="122">
        <f t="shared" si="1"/>
        <v>20.8</v>
      </c>
      <c r="N19" s="121">
        <f t="shared" si="2"/>
        <v>23.7</v>
      </c>
      <c r="O19" s="120" t="str">
        <f t="shared" si="3"/>
        <v>28.0</v>
      </c>
      <c r="P19" s="235" t="s">
        <v>108</v>
      </c>
      <c r="Q19" s="235" t="s">
        <v>50</v>
      </c>
      <c r="R19" s="235" t="s">
        <v>51</v>
      </c>
      <c r="S19" s="235"/>
      <c r="T19" s="278" t="s">
        <v>112</v>
      </c>
      <c r="U19" s="115">
        <f t="shared" si="4"/>
        <v>112</v>
      </c>
      <c r="V19" s="114" t="str">
        <f t="shared" si="5"/>
        <v/>
      </c>
      <c r="W19" s="114">
        <f t="shared" si="6"/>
        <v>83</v>
      </c>
      <c r="X19" s="113" t="str">
        <f t="shared" si="7"/>
        <v>★3.0</v>
      </c>
      <c r="Z19" s="112">
        <v>870</v>
      </c>
      <c r="AA19" s="112">
        <v>880</v>
      </c>
      <c r="AB19" s="156">
        <f t="shared" si="8"/>
        <v>28</v>
      </c>
      <c r="AC19" s="110">
        <f t="shared" si="9"/>
        <v>83</v>
      </c>
      <c r="AD19" s="110" t="str">
        <f t="shared" si="10"/>
        <v>★3.0</v>
      </c>
      <c r="AE19" s="156">
        <f t="shared" si="11"/>
        <v>28</v>
      </c>
      <c r="AF19" s="110">
        <f t="shared" si="12"/>
        <v>83</v>
      </c>
      <c r="AG19" s="110" t="str">
        <f t="shared" si="13"/>
        <v>★3.0</v>
      </c>
      <c r="AH19" s="109"/>
    </row>
    <row r="20" spans="1:34" ht="24" customHeight="1">
      <c r="A20" s="288"/>
      <c r="B20" s="287"/>
      <c r="C20" s="286"/>
      <c r="D20" s="285" t="s">
        <v>466</v>
      </c>
      <c r="E20" s="284" t="s">
        <v>453</v>
      </c>
      <c r="F20" s="235" t="s">
        <v>330</v>
      </c>
      <c r="G20" s="235" t="s">
        <v>329</v>
      </c>
      <c r="H20" s="235" t="s">
        <v>328</v>
      </c>
      <c r="I20" s="235">
        <v>870</v>
      </c>
      <c r="J20" s="283">
        <v>4</v>
      </c>
      <c r="K20" s="282">
        <v>19.2</v>
      </c>
      <c r="L20" s="134">
        <f t="shared" si="0"/>
        <v>120.91979166666667</v>
      </c>
      <c r="M20" s="122">
        <f t="shared" si="1"/>
        <v>20.8</v>
      </c>
      <c r="N20" s="121">
        <f t="shared" si="2"/>
        <v>23.7</v>
      </c>
      <c r="O20" s="120" t="str">
        <f t="shared" si="3"/>
        <v>28.0</v>
      </c>
      <c r="P20" s="235" t="s">
        <v>108</v>
      </c>
      <c r="Q20" s="235" t="s">
        <v>60</v>
      </c>
      <c r="R20" s="235" t="s">
        <v>51</v>
      </c>
      <c r="S20" s="235"/>
      <c r="T20" s="278" t="s">
        <v>107</v>
      </c>
      <c r="U20" s="115" t="str">
        <f t="shared" si="4"/>
        <v/>
      </c>
      <c r="V20" s="114" t="str">
        <f t="shared" si="5"/>
        <v/>
      </c>
      <c r="W20" s="114">
        <f t="shared" si="6"/>
        <v>68</v>
      </c>
      <c r="X20" s="113" t="str">
        <f t="shared" si="7"/>
        <v>★1.5</v>
      </c>
      <c r="Z20" s="235">
        <v>870</v>
      </c>
      <c r="AA20" s="235">
        <v>870</v>
      </c>
      <c r="AB20" s="156">
        <f t="shared" si="8"/>
        <v>28</v>
      </c>
      <c r="AC20" s="110">
        <f t="shared" si="9"/>
        <v>68</v>
      </c>
      <c r="AD20" s="110" t="str">
        <f t="shared" si="10"/>
        <v>★1.5</v>
      </c>
      <c r="AE20" s="156">
        <f t="shared" si="11"/>
        <v>28</v>
      </c>
      <c r="AF20" s="110">
        <f t="shared" si="12"/>
        <v>68</v>
      </c>
      <c r="AG20" s="110" t="str">
        <f t="shared" si="13"/>
        <v>★1.5</v>
      </c>
      <c r="AH20" s="109"/>
    </row>
    <row r="21" spans="1:34" ht="24" customHeight="1">
      <c r="A21" s="288"/>
      <c r="B21" s="287"/>
      <c r="C21" s="286"/>
      <c r="D21" s="285" t="s">
        <v>466</v>
      </c>
      <c r="E21" s="284" t="s">
        <v>451</v>
      </c>
      <c r="F21" s="235" t="s">
        <v>330</v>
      </c>
      <c r="G21" s="235" t="s">
        <v>329</v>
      </c>
      <c r="H21" s="235" t="s">
        <v>328</v>
      </c>
      <c r="I21" s="235">
        <v>880</v>
      </c>
      <c r="J21" s="283">
        <v>4</v>
      </c>
      <c r="K21" s="282">
        <v>19.2</v>
      </c>
      <c r="L21" s="134">
        <f t="shared" si="0"/>
        <v>120.91979166666667</v>
      </c>
      <c r="M21" s="122">
        <f t="shared" si="1"/>
        <v>20.8</v>
      </c>
      <c r="N21" s="121">
        <f t="shared" si="2"/>
        <v>23.7</v>
      </c>
      <c r="O21" s="120" t="str">
        <f t="shared" si="3"/>
        <v>28.0</v>
      </c>
      <c r="P21" s="235" t="s">
        <v>108</v>
      </c>
      <c r="Q21" s="235" t="s">
        <v>60</v>
      </c>
      <c r="R21" s="235" t="s">
        <v>51</v>
      </c>
      <c r="S21" s="235"/>
      <c r="T21" s="278" t="s">
        <v>107</v>
      </c>
      <c r="U21" s="115" t="str">
        <f t="shared" si="4"/>
        <v/>
      </c>
      <c r="V21" s="114" t="str">
        <f t="shared" si="5"/>
        <v/>
      </c>
      <c r="W21" s="114">
        <f t="shared" si="6"/>
        <v>68</v>
      </c>
      <c r="X21" s="113" t="str">
        <f t="shared" si="7"/>
        <v>★1.5</v>
      </c>
      <c r="Z21" s="235">
        <v>880</v>
      </c>
      <c r="AA21" s="235">
        <v>880</v>
      </c>
      <c r="AB21" s="156">
        <f t="shared" si="8"/>
        <v>28</v>
      </c>
      <c r="AC21" s="110">
        <f t="shared" si="9"/>
        <v>68</v>
      </c>
      <c r="AD21" s="110" t="str">
        <f t="shared" si="10"/>
        <v>★1.5</v>
      </c>
      <c r="AE21" s="156">
        <f t="shared" si="11"/>
        <v>28</v>
      </c>
      <c r="AF21" s="110">
        <f t="shared" si="12"/>
        <v>68</v>
      </c>
      <c r="AG21" s="110" t="str">
        <f t="shared" si="13"/>
        <v>★1.5</v>
      </c>
      <c r="AH21" s="109"/>
    </row>
    <row r="22" spans="1:34" ht="24" customHeight="1">
      <c r="A22" s="322"/>
      <c r="B22" s="287"/>
      <c r="C22" s="286"/>
      <c r="D22" s="285" t="s">
        <v>465</v>
      </c>
      <c r="E22" s="285" t="s">
        <v>449</v>
      </c>
      <c r="F22" s="235" t="s">
        <v>330</v>
      </c>
      <c r="G22" s="235" t="s">
        <v>329</v>
      </c>
      <c r="H22" s="235" t="s">
        <v>328</v>
      </c>
      <c r="I22" s="235" t="s">
        <v>313</v>
      </c>
      <c r="J22" s="283">
        <v>4</v>
      </c>
      <c r="K22" s="282">
        <v>21.5</v>
      </c>
      <c r="L22" s="134">
        <f t="shared" si="0"/>
        <v>107.98418604651162</v>
      </c>
      <c r="M22" s="122">
        <f t="shared" si="1"/>
        <v>20.8</v>
      </c>
      <c r="N22" s="121">
        <f t="shared" si="2"/>
        <v>23.7</v>
      </c>
      <c r="O22" s="120" t="str">
        <f t="shared" si="3"/>
        <v>28.0</v>
      </c>
      <c r="P22" s="235" t="s">
        <v>108</v>
      </c>
      <c r="Q22" s="235" t="s">
        <v>60</v>
      </c>
      <c r="R22" s="235" t="s">
        <v>51</v>
      </c>
      <c r="S22" s="235"/>
      <c r="T22" s="278" t="s">
        <v>107</v>
      </c>
      <c r="U22" s="115">
        <f t="shared" si="4"/>
        <v>103</v>
      </c>
      <c r="V22" s="114" t="str">
        <f t="shared" si="5"/>
        <v/>
      </c>
      <c r="W22" s="114">
        <f t="shared" si="6"/>
        <v>76</v>
      </c>
      <c r="X22" s="113" t="str">
        <f t="shared" si="7"/>
        <v>★2.5</v>
      </c>
      <c r="Z22" s="112">
        <v>870</v>
      </c>
      <c r="AA22" s="112">
        <v>880</v>
      </c>
      <c r="AB22" s="156">
        <f t="shared" si="8"/>
        <v>28</v>
      </c>
      <c r="AC22" s="110">
        <f t="shared" si="9"/>
        <v>76</v>
      </c>
      <c r="AD22" s="110" t="str">
        <f t="shared" si="10"/>
        <v>★2.5</v>
      </c>
      <c r="AE22" s="156">
        <f t="shared" si="11"/>
        <v>28</v>
      </c>
      <c r="AF22" s="110">
        <f t="shared" si="12"/>
        <v>76</v>
      </c>
      <c r="AG22" s="110" t="str">
        <f t="shared" si="13"/>
        <v>★2.5</v>
      </c>
      <c r="AH22" s="109"/>
    </row>
    <row r="23" spans="1:34" ht="24" customHeight="1">
      <c r="A23" s="288"/>
      <c r="B23" s="287"/>
      <c r="C23" s="286"/>
      <c r="D23" s="285" t="s">
        <v>464</v>
      </c>
      <c r="E23" s="284" t="s">
        <v>451</v>
      </c>
      <c r="F23" s="235" t="s">
        <v>354</v>
      </c>
      <c r="G23" s="235" t="s">
        <v>329</v>
      </c>
      <c r="H23" s="235" t="s">
        <v>328</v>
      </c>
      <c r="I23" s="235">
        <v>910</v>
      </c>
      <c r="J23" s="283">
        <v>4</v>
      </c>
      <c r="K23" s="282">
        <v>18.2</v>
      </c>
      <c r="L23" s="134">
        <f t="shared" si="0"/>
        <v>127.56373626373626</v>
      </c>
      <c r="M23" s="122">
        <f t="shared" si="1"/>
        <v>20.8</v>
      </c>
      <c r="N23" s="121">
        <f t="shared" si="2"/>
        <v>23.7</v>
      </c>
      <c r="O23" s="120" t="str">
        <f t="shared" si="3"/>
        <v>27.8</v>
      </c>
      <c r="P23" s="235" t="s">
        <v>49</v>
      </c>
      <c r="Q23" s="235" t="s">
        <v>50</v>
      </c>
      <c r="R23" s="235" t="s">
        <v>55</v>
      </c>
      <c r="S23" s="235"/>
      <c r="T23" s="278" t="s">
        <v>112</v>
      </c>
      <c r="U23" s="115" t="str">
        <f t="shared" si="4"/>
        <v/>
      </c>
      <c r="V23" s="114" t="str">
        <f t="shared" si="5"/>
        <v/>
      </c>
      <c r="W23" s="114">
        <f t="shared" si="6"/>
        <v>65</v>
      </c>
      <c r="X23" s="113" t="str">
        <f t="shared" si="7"/>
        <v>★1.5</v>
      </c>
      <c r="Z23" s="235">
        <v>910</v>
      </c>
      <c r="AA23" s="235">
        <v>910</v>
      </c>
      <c r="AB23" s="156">
        <f t="shared" si="8"/>
        <v>27.8</v>
      </c>
      <c r="AC23" s="110">
        <f t="shared" si="9"/>
        <v>65</v>
      </c>
      <c r="AD23" s="110" t="str">
        <f t="shared" si="10"/>
        <v>★1.5</v>
      </c>
      <c r="AE23" s="156">
        <f t="shared" si="11"/>
        <v>27.8</v>
      </c>
      <c r="AF23" s="110">
        <f t="shared" si="12"/>
        <v>65</v>
      </c>
      <c r="AG23" s="110" t="str">
        <f t="shared" si="13"/>
        <v>★1.5</v>
      </c>
      <c r="AH23" s="109"/>
    </row>
    <row r="24" spans="1:34" ht="24" customHeight="1">
      <c r="A24" s="288"/>
      <c r="B24" s="287"/>
      <c r="C24" s="286"/>
      <c r="D24" s="285" t="s">
        <v>464</v>
      </c>
      <c r="E24" s="284" t="s">
        <v>463</v>
      </c>
      <c r="F24" s="235" t="s">
        <v>354</v>
      </c>
      <c r="G24" s="235" t="s">
        <v>329</v>
      </c>
      <c r="H24" s="235" t="s">
        <v>328</v>
      </c>
      <c r="I24" s="235">
        <v>900</v>
      </c>
      <c r="J24" s="283">
        <v>4</v>
      </c>
      <c r="K24" s="282">
        <v>18.2</v>
      </c>
      <c r="L24" s="134">
        <f t="shared" si="0"/>
        <v>127.56373626373626</v>
      </c>
      <c r="M24" s="122">
        <f t="shared" si="1"/>
        <v>20.8</v>
      </c>
      <c r="N24" s="121">
        <f t="shared" si="2"/>
        <v>23.7</v>
      </c>
      <c r="O24" s="120" t="str">
        <f t="shared" si="3"/>
        <v>27.9</v>
      </c>
      <c r="P24" s="235" t="s">
        <v>49</v>
      </c>
      <c r="Q24" s="235" t="s">
        <v>50</v>
      </c>
      <c r="R24" s="235" t="s">
        <v>55</v>
      </c>
      <c r="S24" s="235"/>
      <c r="T24" s="278" t="s">
        <v>112</v>
      </c>
      <c r="U24" s="115" t="str">
        <f t="shared" si="4"/>
        <v/>
      </c>
      <c r="V24" s="114" t="str">
        <f t="shared" si="5"/>
        <v/>
      </c>
      <c r="W24" s="114">
        <f t="shared" si="6"/>
        <v>65</v>
      </c>
      <c r="X24" s="113" t="str">
        <f t="shared" si="7"/>
        <v>★1.5</v>
      </c>
      <c r="Z24" s="235">
        <v>900</v>
      </c>
      <c r="AA24" s="235">
        <v>900</v>
      </c>
      <c r="AB24" s="156">
        <f t="shared" si="8"/>
        <v>27.9</v>
      </c>
      <c r="AC24" s="110">
        <f t="shared" si="9"/>
        <v>65</v>
      </c>
      <c r="AD24" s="110" t="str">
        <f t="shared" si="10"/>
        <v>★1.5</v>
      </c>
      <c r="AE24" s="156">
        <f t="shared" si="11"/>
        <v>27.9</v>
      </c>
      <c r="AF24" s="110">
        <f t="shared" si="12"/>
        <v>65</v>
      </c>
      <c r="AG24" s="110" t="str">
        <f t="shared" si="13"/>
        <v>★1.5</v>
      </c>
      <c r="AH24" s="109"/>
    </row>
    <row r="25" spans="1:34" ht="24" customHeight="1">
      <c r="A25" s="322"/>
      <c r="B25" s="287"/>
      <c r="C25" s="286"/>
      <c r="D25" s="285" t="s">
        <v>461</v>
      </c>
      <c r="E25" s="285" t="s">
        <v>462</v>
      </c>
      <c r="F25" s="235" t="s">
        <v>354</v>
      </c>
      <c r="G25" s="235" t="s">
        <v>329</v>
      </c>
      <c r="H25" s="235" t="s">
        <v>328</v>
      </c>
      <c r="I25" s="235">
        <v>900</v>
      </c>
      <c r="J25" s="283">
        <v>4</v>
      </c>
      <c r="K25" s="282">
        <v>21</v>
      </c>
      <c r="L25" s="134">
        <f t="shared" si="0"/>
        <v>110.55523809523808</v>
      </c>
      <c r="M25" s="122">
        <f t="shared" si="1"/>
        <v>20.8</v>
      </c>
      <c r="N25" s="121">
        <f t="shared" si="2"/>
        <v>23.7</v>
      </c>
      <c r="O25" s="120" t="str">
        <f t="shared" si="3"/>
        <v>27.9</v>
      </c>
      <c r="P25" s="235" t="s">
        <v>49</v>
      </c>
      <c r="Q25" s="235" t="s">
        <v>50</v>
      </c>
      <c r="R25" s="235" t="s">
        <v>55</v>
      </c>
      <c r="S25" s="235"/>
      <c r="T25" s="278" t="s">
        <v>112</v>
      </c>
      <c r="U25" s="115">
        <f t="shared" si="4"/>
        <v>100</v>
      </c>
      <c r="V25" s="114" t="str">
        <f t="shared" si="5"/>
        <v/>
      </c>
      <c r="W25" s="114">
        <f t="shared" si="6"/>
        <v>75</v>
      </c>
      <c r="X25" s="113" t="str">
        <f t="shared" si="7"/>
        <v>★2.5</v>
      </c>
      <c r="Z25" s="235">
        <v>900</v>
      </c>
      <c r="AA25" s="235">
        <v>900</v>
      </c>
      <c r="AB25" s="156">
        <f t="shared" si="8"/>
        <v>27.9</v>
      </c>
      <c r="AC25" s="110">
        <f t="shared" si="9"/>
        <v>75</v>
      </c>
      <c r="AD25" s="110" t="str">
        <f t="shared" si="10"/>
        <v>★2.5</v>
      </c>
      <c r="AE25" s="156">
        <f t="shared" si="11"/>
        <v>27.9</v>
      </c>
      <c r="AF25" s="110">
        <f t="shared" si="12"/>
        <v>75</v>
      </c>
      <c r="AG25" s="110" t="str">
        <f t="shared" si="13"/>
        <v>★2.5</v>
      </c>
      <c r="AH25" s="109"/>
    </row>
    <row r="26" spans="1:34" ht="24" customHeight="1">
      <c r="A26" s="322"/>
      <c r="B26" s="287"/>
      <c r="C26" s="286"/>
      <c r="D26" s="285" t="s">
        <v>461</v>
      </c>
      <c r="E26" s="285" t="s">
        <v>287</v>
      </c>
      <c r="F26" s="235" t="s">
        <v>354</v>
      </c>
      <c r="G26" s="235" t="s">
        <v>329</v>
      </c>
      <c r="H26" s="235" t="s">
        <v>328</v>
      </c>
      <c r="I26" s="235">
        <v>910</v>
      </c>
      <c r="J26" s="283">
        <v>4</v>
      </c>
      <c r="K26" s="282">
        <v>21</v>
      </c>
      <c r="L26" s="134">
        <f t="shared" si="0"/>
        <v>110.55523809523808</v>
      </c>
      <c r="M26" s="122">
        <f t="shared" si="1"/>
        <v>20.8</v>
      </c>
      <c r="N26" s="121">
        <f t="shared" si="2"/>
        <v>23.7</v>
      </c>
      <c r="O26" s="120" t="str">
        <f t="shared" si="3"/>
        <v>27.8</v>
      </c>
      <c r="P26" s="235" t="s">
        <v>49</v>
      </c>
      <c r="Q26" s="235" t="s">
        <v>50</v>
      </c>
      <c r="R26" s="235" t="s">
        <v>55</v>
      </c>
      <c r="S26" s="235"/>
      <c r="T26" s="278" t="s">
        <v>112</v>
      </c>
      <c r="U26" s="115">
        <f t="shared" si="4"/>
        <v>100</v>
      </c>
      <c r="V26" s="114" t="str">
        <f t="shared" si="5"/>
        <v/>
      </c>
      <c r="W26" s="114">
        <f t="shared" si="6"/>
        <v>75</v>
      </c>
      <c r="X26" s="113" t="str">
        <f t="shared" si="7"/>
        <v>★2.5</v>
      </c>
      <c r="Z26" s="235">
        <v>910</v>
      </c>
      <c r="AA26" s="235">
        <v>910</v>
      </c>
      <c r="AB26" s="156">
        <f t="shared" si="8"/>
        <v>27.8</v>
      </c>
      <c r="AC26" s="110">
        <f t="shared" si="9"/>
        <v>75</v>
      </c>
      <c r="AD26" s="110" t="str">
        <f t="shared" si="10"/>
        <v>★2.5</v>
      </c>
      <c r="AE26" s="156">
        <f t="shared" si="11"/>
        <v>27.8</v>
      </c>
      <c r="AF26" s="110">
        <f t="shared" si="12"/>
        <v>75</v>
      </c>
      <c r="AG26" s="110" t="str">
        <f t="shared" si="13"/>
        <v>★2.5</v>
      </c>
      <c r="AH26" s="109"/>
    </row>
    <row r="27" spans="1:34" ht="24" customHeight="1">
      <c r="A27" s="288"/>
      <c r="B27" s="287"/>
      <c r="C27" s="286"/>
      <c r="D27" s="285" t="s">
        <v>459</v>
      </c>
      <c r="E27" s="284" t="s">
        <v>460</v>
      </c>
      <c r="F27" s="235" t="s">
        <v>330</v>
      </c>
      <c r="G27" s="235" t="s">
        <v>329</v>
      </c>
      <c r="H27" s="235" t="s">
        <v>328</v>
      </c>
      <c r="I27" s="235">
        <v>930</v>
      </c>
      <c r="J27" s="283">
        <v>4</v>
      </c>
      <c r="K27" s="282">
        <v>18.8</v>
      </c>
      <c r="L27" s="134">
        <f t="shared" si="0"/>
        <v>123.49255319148935</v>
      </c>
      <c r="M27" s="122">
        <f t="shared" si="1"/>
        <v>20.8</v>
      </c>
      <c r="N27" s="121">
        <f t="shared" si="2"/>
        <v>23.7</v>
      </c>
      <c r="O27" s="120" t="str">
        <f t="shared" si="3"/>
        <v>27.7</v>
      </c>
      <c r="P27" s="235" t="s">
        <v>108</v>
      </c>
      <c r="Q27" s="235" t="s">
        <v>50</v>
      </c>
      <c r="R27" s="235" t="s">
        <v>55</v>
      </c>
      <c r="S27" s="235"/>
      <c r="T27" s="278" t="s">
        <v>112</v>
      </c>
      <c r="U27" s="115" t="str">
        <f t="shared" si="4"/>
        <v/>
      </c>
      <c r="V27" s="114" t="str">
        <f t="shared" si="5"/>
        <v/>
      </c>
      <c r="W27" s="114">
        <f t="shared" si="6"/>
        <v>67</v>
      </c>
      <c r="X27" s="113" t="str">
        <f t="shared" si="7"/>
        <v>★1.5</v>
      </c>
      <c r="Z27" s="235">
        <v>930</v>
      </c>
      <c r="AA27" s="235">
        <v>930</v>
      </c>
      <c r="AB27" s="156">
        <f t="shared" si="8"/>
        <v>27.7</v>
      </c>
      <c r="AC27" s="110">
        <f t="shared" si="9"/>
        <v>67</v>
      </c>
      <c r="AD27" s="110" t="str">
        <f t="shared" si="10"/>
        <v>★1.5</v>
      </c>
      <c r="AE27" s="156">
        <f t="shared" si="11"/>
        <v>27.7</v>
      </c>
      <c r="AF27" s="110">
        <f t="shared" si="12"/>
        <v>67</v>
      </c>
      <c r="AG27" s="110" t="str">
        <f t="shared" si="13"/>
        <v>★1.5</v>
      </c>
      <c r="AH27" s="109"/>
    </row>
    <row r="28" spans="1:34" ht="24" customHeight="1">
      <c r="A28" s="288"/>
      <c r="B28" s="287"/>
      <c r="C28" s="286"/>
      <c r="D28" s="285" t="s">
        <v>459</v>
      </c>
      <c r="E28" s="285" t="s">
        <v>59</v>
      </c>
      <c r="F28" s="235" t="s">
        <v>330</v>
      </c>
      <c r="G28" s="235" t="s">
        <v>329</v>
      </c>
      <c r="H28" s="235" t="s">
        <v>328</v>
      </c>
      <c r="I28" s="235">
        <v>940</v>
      </c>
      <c r="J28" s="283">
        <v>4</v>
      </c>
      <c r="K28" s="282">
        <v>18.8</v>
      </c>
      <c r="L28" s="134">
        <f t="shared" si="0"/>
        <v>123.49255319148935</v>
      </c>
      <c r="M28" s="122">
        <f t="shared" si="1"/>
        <v>20.8</v>
      </c>
      <c r="N28" s="121">
        <f t="shared" si="2"/>
        <v>23.7</v>
      </c>
      <c r="O28" s="120" t="str">
        <f t="shared" si="3"/>
        <v>27.7</v>
      </c>
      <c r="P28" s="235" t="s">
        <v>108</v>
      </c>
      <c r="Q28" s="235" t="s">
        <v>50</v>
      </c>
      <c r="R28" s="235" t="s">
        <v>55</v>
      </c>
      <c r="S28" s="235"/>
      <c r="T28" s="278" t="s">
        <v>112</v>
      </c>
      <c r="U28" s="115" t="str">
        <f t="shared" si="4"/>
        <v/>
      </c>
      <c r="V28" s="114" t="str">
        <f t="shared" si="5"/>
        <v/>
      </c>
      <c r="W28" s="114">
        <f t="shared" si="6"/>
        <v>67</v>
      </c>
      <c r="X28" s="113" t="str">
        <f t="shared" si="7"/>
        <v>★1.5</v>
      </c>
      <c r="Z28" s="235">
        <v>940</v>
      </c>
      <c r="AA28" s="235">
        <v>940</v>
      </c>
      <c r="AB28" s="156">
        <f t="shared" si="8"/>
        <v>27.7</v>
      </c>
      <c r="AC28" s="110">
        <f t="shared" si="9"/>
        <v>67</v>
      </c>
      <c r="AD28" s="110" t="str">
        <f t="shared" si="10"/>
        <v>★1.5</v>
      </c>
      <c r="AE28" s="156">
        <f t="shared" si="11"/>
        <v>27.7</v>
      </c>
      <c r="AF28" s="110">
        <f t="shared" si="12"/>
        <v>67</v>
      </c>
      <c r="AG28" s="110" t="str">
        <f t="shared" si="13"/>
        <v>★1.5</v>
      </c>
      <c r="AH28" s="109"/>
    </row>
    <row r="29" spans="1:34" ht="24" customHeight="1">
      <c r="A29" s="288"/>
      <c r="B29" s="287"/>
      <c r="C29" s="286"/>
      <c r="D29" s="285" t="s">
        <v>459</v>
      </c>
      <c r="E29" s="285" t="s">
        <v>86</v>
      </c>
      <c r="F29" s="235" t="s">
        <v>330</v>
      </c>
      <c r="G29" s="235" t="s">
        <v>329</v>
      </c>
      <c r="H29" s="235" t="s">
        <v>328</v>
      </c>
      <c r="I29" s="235">
        <v>910</v>
      </c>
      <c r="J29" s="283">
        <v>4</v>
      </c>
      <c r="K29" s="282">
        <v>18.8</v>
      </c>
      <c r="L29" s="134">
        <f t="shared" si="0"/>
        <v>123.49255319148935</v>
      </c>
      <c r="M29" s="122">
        <f t="shared" si="1"/>
        <v>20.8</v>
      </c>
      <c r="N29" s="121">
        <f t="shared" si="2"/>
        <v>23.7</v>
      </c>
      <c r="O29" s="120" t="str">
        <f t="shared" si="3"/>
        <v>27.8</v>
      </c>
      <c r="P29" s="235" t="s">
        <v>108</v>
      </c>
      <c r="Q29" s="235" t="s">
        <v>50</v>
      </c>
      <c r="R29" s="235" t="s">
        <v>55</v>
      </c>
      <c r="S29" s="235"/>
      <c r="T29" s="278" t="s">
        <v>112</v>
      </c>
      <c r="U29" s="115" t="str">
        <f t="shared" si="4"/>
        <v/>
      </c>
      <c r="V29" s="114" t="str">
        <f t="shared" si="5"/>
        <v/>
      </c>
      <c r="W29" s="114">
        <f t="shared" si="6"/>
        <v>67</v>
      </c>
      <c r="X29" s="113" t="str">
        <f t="shared" si="7"/>
        <v>★1.5</v>
      </c>
      <c r="Z29" s="235">
        <v>910</v>
      </c>
      <c r="AA29" s="235">
        <v>910</v>
      </c>
      <c r="AB29" s="156">
        <f t="shared" si="8"/>
        <v>27.8</v>
      </c>
      <c r="AC29" s="110">
        <f t="shared" si="9"/>
        <v>67</v>
      </c>
      <c r="AD29" s="110" t="str">
        <f t="shared" si="10"/>
        <v>★1.5</v>
      </c>
      <c r="AE29" s="156">
        <f t="shared" si="11"/>
        <v>27.8</v>
      </c>
      <c r="AF29" s="110">
        <f t="shared" si="12"/>
        <v>67</v>
      </c>
      <c r="AG29" s="110" t="str">
        <f t="shared" si="13"/>
        <v>★1.5</v>
      </c>
      <c r="AH29" s="109"/>
    </row>
    <row r="30" spans="1:34" ht="24" customHeight="1">
      <c r="A30" s="288"/>
      <c r="B30" s="287"/>
      <c r="C30" s="286"/>
      <c r="D30" s="285" t="s">
        <v>459</v>
      </c>
      <c r="E30" s="284" t="s">
        <v>458</v>
      </c>
      <c r="F30" s="235" t="s">
        <v>330</v>
      </c>
      <c r="G30" s="235" t="s">
        <v>329</v>
      </c>
      <c r="H30" s="235" t="s">
        <v>328</v>
      </c>
      <c r="I30" s="235">
        <v>920</v>
      </c>
      <c r="J30" s="283">
        <v>4</v>
      </c>
      <c r="K30" s="282">
        <v>18.8</v>
      </c>
      <c r="L30" s="134">
        <f t="shared" si="0"/>
        <v>123.49255319148935</v>
      </c>
      <c r="M30" s="122">
        <f t="shared" si="1"/>
        <v>20.8</v>
      </c>
      <c r="N30" s="121">
        <f t="shared" si="2"/>
        <v>23.7</v>
      </c>
      <c r="O30" s="120" t="str">
        <f t="shared" si="3"/>
        <v>27.8</v>
      </c>
      <c r="P30" s="235" t="s">
        <v>108</v>
      </c>
      <c r="Q30" s="235" t="s">
        <v>50</v>
      </c>
      <c r="R30" s="235" t="s">
        <v>55</v>
      </c>
      <c r="S30" s="235"/>
      <c r="T30" s="278" t="s">
        <v>112</v>
      </c>
      <c r="U30" s="115" t="str">
        <f t="shared" si="4"/>
        <v/>
      </c>
      <c r="V30" s="114" t="str">
        <f t="shared" si="5"/>
        <v/>
      </c>
      <c r="W30" s="114">
        <f t="shared" si="6"/>
        <v>67</v>
      </c>
      <c r="X30" s="113" t="str">
        <f t="shared" si="7"/>
        <v>★1.5</v>
      </c>
      <c r="Z30" s="235">
        <v>920</v>
      </c>
      <c r="AA30" s="235">
        <v>920</v>
      </c>
      <c r="AB30" s="156">
        <f t="shared" si="8"/>
        <v>27.8</v>
      </c>
      <c r="AC30" s="110">
        <f t="shared" si="9"/>
        <v>67</v>
      </c>
      <c r="AD30" s="110" t="str">
        <f t="shared" si="10"/>
        <v>★1.5</v>
      </c>
      <c r="AE30" s="156">
        <f t="shared" si="11"/>
        <v>27.8</v>
      </c>
      <c r="AF30" s="110">
        <f t="shared" si="12"/>
        <v>67</v>
      </c>
      <c r="AG30" s="110" t="str">
        <f t="shared" si="13"/>
        <v>★1.5</v>
      </c>
      <c r="AH30" s="109"/>
    </row>
    <row r="31" spans="1:34" ht="24" customHeight="1">
      <c r="A31" s="322"/>
      <c r="B31" s="287"/>
      <c r="C31" s="286"/>
      <c r="D31" s="285" t="s">
        <v>455</v>
      </c>
      <c r="E31" s="285" t="s">
        <v>457</v>
      </c>
      <c r="F31" s="235" t="s">
        <v>330</v>
      </c>
      <c r="G31" s="235" t="s">
        <v>329</v>
      </c>
      <c r="H31" s="235" t="s">
        <v>328</v>
      </c>
      <c r="I31" s="235" t="s">
        <v>456</v>
      </c>
      <c r="J31" s="283">
        <v>4</v>
      </c>
      <c r="K31" s="282">
        <v>21.1</v>
      </c>
      <c r="L31" s="134">
        <f t="shared" si="0"/>
        <v>110.03127962085307</v>
      </c>
      <c r="M31" s="122">
        <f t="shared" si="1"/>
        <v>20.8</v>
      </c>
      <c r="N31" s="121">
        <f t="shared" si="2"/>
        <v>23.7</v>
      </c>
      <c r="O31" s="120" t="str">
        <f t="shared" si="3"/>
        <v>27.8</v>
      </c>
      <c r="P31" s="235" t="s">
        <v>108</v>
      </c>
      <c r="Q31" s="235" t="s">
        <v>50</v>
      </c>
      <c r="R31" s="235" t="s">
        <v>55</v>
      </c>
      <c r="S31" s="235"/>
      <c r="T31" s="278" t="s">
        <v>112</v>
      </c>
      <c r="U31" s="115">
        <f t="shared" si="4"/>
        <v>101</v>
      </c>
      <c r="V31" s="114" t="str">
        <f t="shared" si="5"/>
        <v/>
      </c>
      <c r="W31" s="114">
        <f t="shared" si="6"/>
        <v>75</v>
      </c>
      <c r="X31" s="113" t="str">
        <f t="shared" si="7"/>
        <v>★2.5</v>
      </c>
      <c r="Z31" s="112">
        <v>910</v>
      </c>
      <c r="AA31" s="112">
        <v>920</v>
      </c>
      <c r="AB31" s="156">
        <f t="shared" si="8"/>
        <v>27.8</v>
      </c>
      <c r="AC31" s="110">
        <f t="shared" si="9"/>
        <v>75</v>
      </c>
      <c r="AD31" s="110" t="str">
        <f t="shared" si="10"/>
        <v>★2.5</v>
      </c>
      <c r="AE31" s="156">
        <f t="shared" si="11"/>
        <v>27.8</v>
      </c>
      <c r="AF31" s="110">
        <f t="shared" si="12"/>
        <v>75</v>
      </c>
      <c r="AG31" s="110" t="str">
        <f t="shared" si="13"/>
        <v>★2.5</v>
      </c>
      <c r="AH31" s="109"/>
    </row>
    <row r="32" spans="1:34" ht="24" customHeight="1">
      <c r="A32" s="322"/>
      <c r="B32" s="287"/>
      <c r="C32" s="286"/>
      <c r="D32" s="285" t="s">
        <v>455</v>
      </c>
      <c r="E32" s="285" t="s">
        <v>454</v>
      </c>
      <c r="F32" s="235" t="s">
        <v>330</v>
      </c>
      <c r="G32" s="235" t="s">
        <v>329</v>
      </c>
      <c r="H32" s="235" t="s">
        <v>328</v>
      </c>
      <c r="I32" s="235" t="s">
        <v>347</v>
      </c>
      <c r="J32" s="283">
        <v>4</v>
      </c>
      <c r="K32" s="282">
        <v>21.1</v>
      </c>
      <c r="L32" s="134">
        <f t="shared" si="0"/>
        <v>110.03127962085307</v>
      </c>
      <c r="M32" s="122">
        <f t="shared" si="1"/>
        <v>20.8</v>
      </c>
      <c r="N32" s="121">
        <f t="shared" si="2"/>
        <v>23.7</v>
      </c>
      <c r="O32" s="120" t="str">
        <f t="shared" si="3"/>
        <v>27.7</v>
      </c>
      <c r="P32" s="235" t="s">
        <v>108</v>
      </c>
      <c r="Q32" s="235" t="s">
        <v>50</v>
      </c>
      <c r="R32" s="235" t="s">
        <v>55</v>
      </c>
      <c r="S32" s="235"/>
      <c r="T32" s="278" t="s">
        <v>112</v>
      </c>
      <c r="U32" s="115">
        <f t="shared" si="4"/>
        <v>101</v>
      </c>
      <c r="V32" s="114" t="str">
        <f t="shared" si="5"/>
        <v/>
      </c>
      <c r="W32" s="114">
        <f t="shared" si="6"/>
        <v>76</v>
      </c>
      <c r="X32" s="113" t="str">
        <f t="shared" si="7"/>
        <v>★2.5</v>
      </c>
      <c r="Z32" s="112">
        <v>930</v>
      </c>
      <c r="AA32" s="112">
        <v>940</v>
      </c>
      <c r="AB32" s="156">
        <f t="shared" si="8"/>
        <v>27.7</v>
      </c>
      <c r="AC32" s="110">
        <f t="shared" si="9"/>
        <v>76</v>
      </c>
      <c r="AD32" s="110" t="str">
        <f t="shared" si="10"/>
        <v>★2.5</v>
      </c>
      <c r="AE32" s="156">
        <f t="shared" si="11"/>
        <v>27.7</v>
      </c>
      <c r="AF32" s="110">
        <f t="shared" si="12"/>
        <v>76</v>
      </c>
      <c r="AG32" s="110" t="str">
        <f t="shared" si="13"/>
        <v>★2.5</v>
      </c>
      <c r="AH32" s="109"/>
    </row>
    <row r="33" spans="1:34" ht="24" customHeight="1">
      <c r="A33" s="322"/>
      <c r="B33" s="287"/>
      <c r="C33" s="286"/>
      <c r="D33" s="285" t="s">
        <v>452</v>
      </c>
      <c r="E33" s="284" t="s">
        <v>453</v>
      </c>
      <c r="F33" s="235" t="s">
        <v>330</v>
      </c>
      <c r="G33" s="235" t="s">
        <v>329</v>
      </c>
      <c r="H33" s="235" t="s">
        <v>328</v>
      </c>
      <c r="I33" s="235">
        <v>930</v>
      </c>
      <c r="J33" s="283">
        <v>4</v>
      </c>
      <c r="K33" s="282">
        <v>16.8</v>
      </c>
      <c r="L33" s="134">
        <f t="shared" si="0"/>
        <v>138.19404761904758</v>
      </c>
      <c r="M33" s="122">
        <f t="shared" si="1"/>
        <v>20.8</v>
      </c>
      <c r="N33" s="121">
        <f t="shared" si="2"/>
        <v>23.7</v>
      </c>
      <c r="O33" s="120" t="str">
        <f t="shared" si="3"/>
        <v>27.7</v>
      </c>
      <c r="P33" s="235" t="s">
        <v>108</v>
      </c>
      <c r="Q33" s="235" t="s">
        <v>60</v>
      </c>
      <c r="R33" s="235" t="s">
        <v>55</v>
      </c>
      <c r="S33" s="235"/>
      <c r="T33" s="278" t="s">
        <v>107</v>
      </c>
      <c r="U33" s="115" t="str">
        <f t="shared" si="4"/>
        <v/>
      </c>
      <c r="V33" s="114" t="str">
        <f t="shared" si="5"/>
        <v/>
      </c>
      <c r="W33" s="114">
        <f t="shared" si="6"/>
        <v>60</v>
      </c>
      <c r="X33" s="113" t="str">
        <f t="shared" si="7"/>
        <v>★1.0</v>
      </c>
      <c r="Z33" s="235">
        <v>930</v>
      </c>
      <c r="AA33" s="235">
        <v>930</v>
      </c>
      <c r="AB33" s="156">
        <f t="shared" si="8"/>
        <v>27.7</v>
      </c>
      <c r="AC33" s="110">
        <f t="shared" si="9"/>
        <v>60</v>
      </c>
      <c r="AD33" s="110" t="str">
        <f t="shared" si="10"/>
        <v>★1.0</v>
      </c>
      <c r="AE33" s="156">
        <f t="shared" si="11"/>
        <v>27.7</v>
      </c>
      <c r="AF33" s="110">
        <f t="shared" si="12"/>
        <v>60</v>
      </c>
      <c r="AG33" s="110" t="str">
        <f t="shared" si="13"/>
        <v>★1.0</v>
      </c>
      <c r="AH33" s="109"/>
    </row>
    <row r="34" spans="1:34" ht="24" customHeight="1">
      <c r="A34" s="322"/>
      <c r="B34" s="287"/>
      <c r="C34" s="286"/>
      <c r="D34" s="285" t="s">
        <v>452</v>
      </c>
      <c r="E34" s="284" t="s">
        <v>451</v>
      </c>
      <c r="F34" s="235" t="s">
        <v>330</v>
      </c>
      <c r="G34" s="235" t="s">
        <v>329</v>
      </c>
      <c r="H34" s="235" t="s">
        <v>328</v>
      </c>
      <c r="I34" s="235">
        <v>940</v>
      </c>
      <c r="J34" s="283">
        <v>4</v>
      </c>
      <c r="K34" s="282">
        <v>16.8</v>
      </c>
      <c r="L34" s="134">
        <f t="shared" si="0"/>
        <v>138.19404761904758</v>
      </c>
      <c r="M34" s="122">
        <f t="shared" si="1"/>
        <v>20.8</v>
      </c>
      <c r="N34" s="121">
        <f t="shared" si="2"/>
        <v>23.7</v>
      </c>
      <c r="O34" s="120" t="str">
        <f t="shared" si="3"/>
        <v>27.7</v>
      </c>
      <c r="P34" s="235" t="s">
        <v>108</v>
      </c>
      <c r="Q34" s="235" t="s">
        <v>60</v>
      </c>
      <c r="R34" s="235" t="s">
        <v>55</v>
      </c>
      <c r="S34" s="235"/>
      <c r="T34" s="278" t="s">
        <v>107</v>
      </c>
      <c r="U34" s="115" t="str">
        <f t="shared" si="4"/>
        <v/>
      </c>
      <c r="V34" s="114" t="str">
        <f t="shared" si="5"/>
        <v/>
      </c>
      <c r="W34" s="114">
        <f t="shared" si="6"/>
        <v>60</v>
      </c>
      <c r="X34" s="113" t="str">
        <f t="shared" si="7"/>
        <v>★1.0</v>
      </c>
      <c r="Z34" s="235">
        <v>940</v>
      </c>
      <c r="AA34" s="235">
        <v>940</v>
      </c>
      <c r="AB34" s="156">
        <f t="shared" si="8"/>
        <v>27.7</v>
      </c>
      <c r="AC34" s="110">
        <f t="shared" si="9"/>
        <v>60</v>
      </c>
      <c r="AD34" s="110" t="str">
        <f t="shared" si="10"/>
        <v>★1.0</v>
      </c>
      <c r="AE34" s="156">
        <f t="shared" si="11"/>
        <v>27.7</v>
      </c>
      <c r="AF34" s="110">
        <f t="shared" si="12"/>
        <v>60</v>
      </c>
      <c r="AG34" s="110" t="str">
        <f t="shared" si="13"/>
        <v>★1.0</v>
      </c>
      <c r="AH34" s="109"/>
    </row>
    <row r="35" spans="1:34" ht="24" customHeight="1">
      <c r="A35" s="322"/>
      <c r="B35" s="292"/>
      <c r="C35" s="291"/>
      <c r="D35" s="285" t="s">
        <v>450</v>
      </c>
      <c r="E35" s="285" t="s">
        <v>449</v>
      </c>
      <c r="F35" s="235" t="s">
        <v>330</v>
      </c>
      <c r="G35" s="235" t="s">
        <v>329</v>
      </c>
      <c r="H35" s="235" t="s">
        <v>328</v>
      </c>
      <c r="I35" s="235">
        <v>930</v>
      </c>
      <c r="J35" s="283">
        <v>4</v>
      </c>
      <c r="K35" s="282">
        <v>19.399999999999999</v>
      </c>
      <c r="L35" s="134">
        <f t="shared" si="0"/>
        <v>119.67319587628867</v>
      </c>
      <c r="M35" s="122">
        <f t="shared" si="1"/>
        <v>20.8</v>
      </c>
      <c r="N35" s="121">
        <f t="shared" si="2"/>
        <v>23.7</v>
      </c>
      <c r="O35" s="120" t="str">
        <f t="shared" si="3"/>
        <v>27.7</v>
      </c>
      <c r="P35" s="235" t="s">
        <v>108</v>
      </c>
      <c r="Q35" s="235" t="s">
        <v>60</v>
      </c>
      <c r="R35" s="235" t="s">
        <v>55</v>
      </c>
      <c r="S35" s="235"/>
      <c r="T35" s="278" t="s">
        <v>107</v>
      </c>
      <c r="U35" s="115" t="str">
        <f t="shared" si="4"/>
        <v/>
      </c>
      <c r="V35" s="114" t="str">
        <f t="shared" si="5"/>
        <v/>
      </c>
      <c r="W35" s="114">
        <f t="shared" si="6"/>
        <v>70</v>
      </c>
      <c r="X35" s="113" t="str">
        <f t="shared" si="7"/>
        <v>★2.0</v>
      </c>
      <c r="Z35" s="235">
        <v>930</v>
      </c>
      <c r="AA35" s="235">
        <v>930</v>
      </c>
      <c r="AB35" s="156">
        <f t="shared" si="8"/>
        <v>27.7</v>
      </c>
      <c r="AC35" s="110">
        <f t="shared" si="9"/>
        <v>70</v>
      </c>
      <c r="AD35" s="110" t="str">
        <f t="shared" si="10"/>
        <v>★2.0</v>
      </c>
      <c r="AE35" s="156">
        <f t="shared" si="11"/>
        <v>27.7</v>
      </c>
      <c r="AF35" s="110">
        <f t="shared" si="12"/>
        <v>70</v>
      </c>
      <c r="AG35" s="110" t="str">
        <f t="shared" si="13"/>
        <v>★2.0</v>
      </c>
      <c r="AH35" s="109"/>
    </row>
    <row r="36" spans="1:34" ht="24" customHeight="1">
      <c r="A36" s="288"/>
      <c r="B36" s="287"/>
      <c r="C36" s="286" t="s">
        <v>448</v>
      </c>
      <c r="D36" s="285" t="s">
        <v>446</v>
      </c>
      <c r="E36" s="284" t="s">
        <v>447</v>
      </c>
      <c r="F36" s="235" t="s">
        <v>330</v>
      </c>
      <c r="G36" s="235" t="s">
        <v>329</v>
      </c>
      <c r="H36" s="235" t="s">
        <v>328</v>
      </c>
      <c r="I36" s="235">
        <v>970</v>
      </c>
      <c r="J36" s="283">
        <v>4</v>
      </c>
      <c r="K36" s="282">
        <v>20.9</v>
      </c>
      <c r="L36" s="134">
        <f t="shared" si="0"/>
        <v>111.08421052631577</v>
      </c>
      <c r="M36" s="122">
        <f t="shared" si="1"/>
        <v>20.8</v>
      </c>
      <c r="N36" s="121">
        <f t="shared" si="2"/>
        <v>23.7</v>
      </c>
      <c r="O36" s="120" t="str">
        <f t="shared" si="3"/>
        <v>27.5</v>
      </c>
      <c r="P36" s="235" t="s">
        <v>108</v>
      </c>
      <c r="Q36" s="235" t="s">
        <v>50</v>
      </c>
      <c r="R36" s="235" t="s">
        <v>51</v>
      </c>
      <c r="S36" s="235"/>
      <c r="T36" s="278" t="s">
        <v>112</v>
      </c>
      <c r="U36" s="115">
        <f t="shared" si="4"/>
        <v>100</v>
      </c>
      <c r="V36" s="114" t="str">
        <f t="shared" si="5"/>
        <v/>
      </c>
      <c r="W36" s="114">
        <f t="shared" si="6"/>
        <v>76</v>
      </c>
      <c r="X36" s="113" t="str">
        <f t="shared" si="7"/>
        <v>★2.5</v>
      </c>
      <c r="Z36" s="235">
        <v>970</v>
      </c>
      <c r="AA36" s="235">
        <v>970</v>
      </c>
      <c r="AB36" s="156">
        <f t="shared" si="8"/>
        <v>27.5</v>
      </c>
      <c r="AC36" s="110">
        <f t="shared" si="9"/>
        <v>76</v>
      </c>
      <c r="AD36" s="110" t="str">
        <f t="shared" si="10"/>
        <v>★2.5</v>
      </c>
      <c r="AE36" s="156">
        <f t="shared" si="11"/>
        <v>27.5</v>
      </c>
      <c r="AF36" s="110">
        <f t="shared" si="12"/>
        <v>76</v>
      </c>
      <c r="AG36" s="110" t="str">
        <f t="shared" si="13"/>
        <v>★2.5</v>
      </c>
      <c r="AH36" s="109"/>
    </row>
    <row r="37" spans="1:34" ht="24" customHeight="1">
      <c r="A37" s="288"/>
      <c r="B37" s="287"/>
      <c r="C37" s="286"/>
      <c r="D37" s="285" t="s">
        <v>446</v>
      </c>
      <c r="E37" s="284" t="s">
        <v>445</v>
      </c>
      <c r="F37" s="235" t="s">
        <v>330</v>
      </c>
      <c r="G37" s="235" t="s">
        <v>329</v>
      </c>
      <c r="H37" s="235" t="s">
        <v>328</v>
      </c>
      <c r="I37" s="235" t="s">
        <v>444</v>
      </c>
      <c r="J37" s="283">
        <v>4</v>
      </c>
      <c r="K37" s="282">
        <v>20.9</v>
      </c>
      <c r="L37" s="134">
        <f t="shared" si="0"/>
        <v>111.08421052631577</v>
      </c>
      <c r="M37" s="122">
        <f t="shared" si="1"/>
        <v>20.8</v>
      </c>
      <c r="N37" s="121">
        <f t="shared" si="2"/>
        <v>23.7</v>
      </c>
      <c r="O37" s="120" t="str">
        <f t="shared" si="3"/>
        <v>27.6</v>
      </c>
      <c r="P37" s="235" t="s">
        <v>108</v>
      </c>
      <c r="Q37" s="235" t="s">
        <v>50</v>
      </c>
      <c r="R37" s="235" t="s">
        <v>51</v>
      </c>
      <c r="S37" s="235"/>
      <c r="T37" s="278" t="s">
        <v>112</v>
      </c>
      <c r="U37" s="115">
        <f t="shared" si="4"/>
        <v>100</v>
      </c>
      <c r="V37" s="114" t="str">
        <f t="shared" si="5"/>
        <v/>
      </c>
      <c r="W37" s="114">
        <f t="shared" si="6"/>
        <v>75</v>
      </c>
      <c r="X37" s="113" t="str">
        <f t="shared" si="7"/>
        <v>★2.5</v>
      </c>
      <c r="Z37" s="112">
        <v>950</v>
      </c>
      <c r="AA37" s="112">
        <v>960</v>
      </c>
      <c r="AB37" s="156">
        <f t="shared" si="8"/>
        <v>27.6</v>
      </c>
      <c r="AC37" s="110">
        <f t="shared" si="9"/>
        <v>75</v>
      </c>
      <c r="AD37" s="110" t="str">
        <f t="shared" si="10"/>
        <v>★2.5</v>
      </c>
      <c r="AE37" s="156">
        <f t="shared" si="11"/>
        <v>27.6</v>
      </c>
      <c r="AF37" s="110">
        <f t="shared" si="12"/>
        <v>75</v>
      </c>
      <c r="AG37" s="110" t="str">
        <f t="shared" si="13"/>
        <v>★2.5</v>
      </c>
      <c r="AH37" s="109"/>
    </row>
    <row r="38" spans="1:34" ht="24" customHeight="1">
      <c r="A38" s="288"/>
      <c r="B38" s="287"/>
      <c r="C38" s="286"/>
      <c r="D38" s="285" t="s">
        <v>441</v>
      </c>
      <c r="E38" s="284" t="s">
        <v>443</v>
      </c>
      <c r="F38" s="235" t="s">
        <v>330</v>
      </c>
      <c r="G38" s="235" t="s">
        <v>329</v>
      </c>
      <c r="H38" s="235" t="s">
        <v>328</v>
      </c>
      <c r="I38" s="235" t="s">
        <v>442</v>
      </c>
      <c r="J38" s="283">
        <v>4</v>
      </c>
      <c r="K38" s="282">
        <v>19</v>
      </c>
      <c r="L38" s="134">
        <f t="shared" si="0"/>
        <v>122.19263157894736</v>
      </c>
      <c r="M38" s="122">
        <f t="shared" si="1"/>
        <v>20.5</v>
      </c>
      <c r="N38" s="121">
        <f t="shared" si="2"/>
        <v>23.4</v>
      </c>
      <c r="O38" s="120" t="str">
        <f t="shared" si="3"/>
        <v>27.2</v>
      </c>
      <c r="P38" s="235" t="s">
        <v>108</v>
      </c>
      <c r="Q38" s="235" t="s">
        <v>50</v>
      </c>
      <c r="R38" s="235" t="s">
        <v>55</v>
      </c>
      <c r="S38" s="235"/>
      <c r="T38" s="278" t="s">
        <v>112</v>
      </c>
      <c r="U38" s="115" t="str">
        <f t="shared" si="4"/>
        <v/>
      </c>
      <c r="V38" s="114" t="str">
        <f t="shared" si="5"/>
        <v/>
      </c>
      <c r="W38" s="114">
        <f t="shared" si="6"/>
        <v>69</v>
      </c>
      <c r="X38" s="113" t="str">
        <f t="shared" si="7"/>
        <v>★1.5</v>
      </c>
      <c r="Z38" s="112">
        <v>1020</v>
      </c>
      <c r="AA38" s="112">
        <v>1030</v>
      </c>
      <c r="AB38" s="156">
        <f t="shared" si="8"/>
        <v>27.2</v>
      </c>
      <c r="AC38" s="110">
        <f t="shared" si="9"/>
        <v>69</v>
      </c>
      <c r="AD38" s="110" t="str">
        <f t="shared" si="10"/>
        <v>★1.5</v>
      </c>
      <c r="AE38" s="156">
        <f t="shared" si="11"/>
        <v>27.2</v>
      </c>
      <c r="AF38" s="110">
        <f t="shared" si="12"/>
        <v>69</v>
      </c>
      <c r="AG38" s="110" t="str">
        <f t="shared" si="13"/>
        <v>★1.5</v>
      </c>
      <c r="AH38" s="109"/>
    </row>
    <row r="39" spans="1:34" ht="24" customHeight="1">
      <c r="A39" s="288"/>
      <c r="B39" s="292"/>
      <c r="C39" s="291"/>
      <c r="D39" s="285" t="s">
        <v>441</v>
      </c>
      <c r="E39" s="284" t="s">
        <v>440</v>
      </c>
      <c r="F39" s="235" t="s">
        <v>330</v>
      </c>
      <c r="G39" s="235" t="s">
        <v>329</v>
      </c>
      <c r="H39" s="235" t="s">
        <v>328</v>
      </c>
      <c r="I39" s="235">
        <v>1010</v>
      </c>
      <c r="J39" s="283">
        <v>4</v>
      </c>
      <c r="K39" s="282">
        <v>19</v>
      </c>
      <c r="L39" s="134">
        <f t="shared" si="0"/>
        <v>122.19263157894736</v>
      </c>
      <c r="M39" s="122">
        <f t="shared" si="1"/>
        <v>20.5</v>
      </c>
      <c r="N39" s="121">
        <f t="shared" si="2"/>
        <v>23.4</v>
      </c>
      <c r="O39" s="120" t="str">
        <f t="shared" si="3"/>
        <v>27.3</v>
      </c>
      <c r="P39" s="235" t="s">
        <v>108</v>
      </c>
      <c r="Q39" s="235" t="s">
        <v>50</v>
      </c>
      <c r="R39" s="235" t="s">
        <v>55</v>
      </c>
      <c r="S39" s="235"/>
      <c r="T39" s="278" t="s">
        <v>112</v>
      </c>
      <c r="U39" s="115" t="str">
        <f t="shared" si="4"/>
        <v/>
      </c>
      <c r="V39" s="114" t="str">
        <f t="shared" si="5"/>
        <v/>
      </c>
      <c r="W39" s="114">
        <f t="shared" si="6"/>
        <v>69</v>
      </c>
      <c r="X39" s="113" t="str">
        <f t="shared" si="7"/>
        <v>★1.5</v>
      </c>
      <c r="Z39" s="235">
        <v>1010</v>
      </c>
      <c r="AA39" s="235">
        <v>1010</v>
      </c>
      <c r="AB39" s="156">
        <f t="shared" si="8"/>
        <v>27.3</v>
      </c>
      <c r="AC39" s="110">
        <f t="shared" si="9"/>
        <v>69</v>
      </c>
      <c r="AD39" s="110" t="str">
        <f t="shared" si="10"/>
        <v>★1.5</v>
      </c>
      <c r="AE39" s="156">
        <f t="shared" si="11"/>
        <v>27.3</v>
      </c>
      <c r="AF39" s="110">
        <f t="shared" si="12"/>
        <v>69</v>
      </c>
      <c r="AG39" s="110" t="str">
        <f t="shared" si="13"/>
        <v>★1.5</v>
      </c>
      <c r="AH39" s="109"/>
    </row>
    <row r="40" spans="1:34" ht="24" customHeight="1">
      <c r="A40" s="322"/>
      <c r="B40" s="287"/>
      <c r="C40" s="286" t="s">
        <v>439</v>
      </c>
      <c r="D40" s="285" t="s">
        <v>438</v>
      </c>
      <c r="E40" s="285" t="s">
        <v>434</v>
      </c>
      <c r="F40" s="235" t="s">
        <v>330</v>
      </c>
      <c r="G40" s="235" t="s">
        <v>329</v>
      </c>
      <c r="H40" s="235" t="s">
        <v>328</v>
      </c>
      <c r="I40" s="235">
        <v>990</v>
      </c>
      <c r="J40" s="283">
        <v>4</v>
      </c>
      <c r="K40" s="282">
        <v>20.9</v>
      </c>
      <c r="L40" s="134">
        <f t="shared" si="0"/>
        <v>111.08421052631577</v>
      </c>
      <c r="M40" s="122">
        <f t="shared" si="1"/>
        <v>20.5</v>
      </c>
      <c r="N40" s="121">
        <f t="shared" si="2"/>
        <v>23.4</v>
      </c>
      <c r="O40" s="120" t="str">
        <f t="shared" si="3"/>
        <v>27.4</v>
      </c>
      <c r="P40" s="235" t="s">
        <v>108</v>
      </c>
      <c r="Q40" s="235" t="s">
        <v>50</v>
      </c>
      <c r="R40" s="235" t="s">
        <v>51</v>
      </c>
      <c r="S40" s="235"/>
      <c r="T40" s="278" t="s">
        <v>112</v>
      </c>
      <c r="U40" s="115">
        <f t="shared" si="4"/>
        <v>101</v>
      </c>
      <c r="V40" s="114" t="str">
        <f t="shared" si="5"/>
        <v/>
      </c>
      <c r="W40" s="114">
        <f t="shared" si="6"/>
        <v>76</v>
      </c>
      <c r="X40" s="113" t="str">
        <f t="shared" si="7"/>
        <v>★2.5</v>
      </c>
      <c r="Z40" s="235">
        <v>990</v>
      </c>
      <c r="AA40" s="235">
        <v>990</v>
      </c>
      <c r="AB40" s="156">
        <f t="shared" si="8"/>
        <v>27.4</v>
      </c>
      <c r="AC40" s="110">
        <f t="shared" si="9"/>
        <v>76</v>
      </c>
      <c r="AD40" s="110" t="str">
        <f t="shared" si="10"/>
        <v>★2.5</v>
      </c>
      <c r="AE40" s="156">
        <f t="shared" si="11"/>
        <v>27.4</v>
      </c>
      <c r="AF40" s="110">
        <f t="shared" si="12"/>
        <v>76</v>
      </c>
      <c r="AG40" s="110" t="str">
        <f t="shared" si="13"/>
        <v>★2.5</v>
      </c>
      <c r="AH40" s="109"/>
    </row>
    <row r="41" spans="1:34" ht="24" customHeight="1">
      <c r="A41" s="288"/>
      <c r="B41" s="287"/>
      <c r="C41" s="286"/>
      <c r="D41" s="285" t="s">
        <v>438</v>
      </c>
      <c r="E41" s="285" t="s">
        <v>436</v>
      </c>
      <c r="F41" s="235" t="s">
        <v>330</v>
      </c>
      <c r="G41" s="235" t="s">
        <v>329</v>
      </c>
      <c r="H41" s="235" t="s">
        <v>328</v>
      </c>
      <c r="I41" s="235">
        <v>970</v>
      </c>
      <c r="J41" s="283">
        <v>4</v>
      </c>
      <c r="K41" s="282">
        <v>20.9</v>
      </c>
      <c r="L41" s="134">
        <f t="shared" si="0"/>
        <v>111.08421052631577</v>
      </c>
      <c r="M41" s="122">
        <f t="shared" si="1"/>
        <v>20.8</v>
      </c>
      <c r="N41" s="121">
        <f t="shared" si="2"/>
        <v>23.7</v>
      </c>
      <c r="O41" s="120" t="str">
        <f t="shared" si="3"/>
        <v>27.5</v>
      </c>
      <c r="P41" s="235" t="s">
        <v>108</v>
      </c>
      <c r="Q41" s="235" t="s">
        <v>50</v>
      </c>
      <c r="R41" s="235" t="s">
        <v>51</v>
      </c>
      <c r="S41" s="235"/>
      <c r="T41" s="278" t="s">
        <v>112</v>
      </c>
      <c r="U41" s="115">
        <f t="shared" si="4"/>
        <v>100</v>
      </c>
      <c r="V41" s="114" t="str">
        <f t="shared" si="5"/>
        <v/>
      </c>
      <c r="W41" s="114">
        <f t="shared" si="6"/>
        <v>76</v>
      </c>
      <c r="X41" s="113" t="str">
        <f t="shared" si="7"/>
        <v>★2.5</v>
      </c>
      <c r="Z41" s="235">
        <v>970</v>
      </c>
      <c r="AA41" s="235">
        <v>970</v>
      </c>
      <c r="AB41" s="156">
        <f t="shared" si="8"/>
        <v>27.5</v>
      </c>
      <c r="AC41" s="110">
        <f t="shared" si="9"/>
        <v>76</v>
      </c>
      <c r="AD41" s="110" t="str">
        <f t="shared" si="10"/>
        <v>★2.5</v>
      </c>
      <c r="AE41" s="156">
        <f t="shared" si="11"/>
        <v>27.5</v>
      </c>
      <c r="AF41" s="110">
        <f t="shared" si="12"/>
        <v>76</v>
      </c>
      <c r="AG41" s="110" t="str">
        <f t="shared" si="13"/>
        <v>★2.5</v>
      </c>
      <c r="AH41" s="109"/>
    </row>
    <row r="42" spans="1:34" ht="24" customHeight="1">
      <c r="A42" s="321"/>
      <c r="B42" s="320"/>
      <c r="C42" s="286"/>
      <c r="D42" s="285" t="s">
        <v>437</v>
      </c>
      <c r="E42" s="285" t="s">
        <v>433</v>
      </c>
      <c r="F42" s="235" t="s">
        <v>330</v>
      </c>
      <c r="G42" s="235" t="s">
        <v>329</v>
      </c>
      <c r="H42" s="235" t="s">
        <v>328</v>
      </c>
      <c r="I42" s="235">
        <v>970</v>
      </c>
      <c r="J42" s="283">
        <v>4</v>
      </c>
      <c r="K42" s="282">
        <v>19.2</v>
      </c>
      <c r="L42" s="134">
        <f t="shared" si="0"/>
        <v>120.91979166666667</v>
      </c>
      <c r="M42" s="122">
        <f t="shared" si="1"/>
        <v>20.8</v>
      </c>
      <c r="N42" s="121">
        <f t="shared" si="2"/>
        <v>23.7</v>
      </c>
      <c r="O42" s="120" t="str">
        <f t="shared" si="3"/>
        <v>27.5</v>
      </c>
      <c r="P42" s="235" t="s">
        <v>108</v>
      </c>
      <c r="Q42" s="235" t="s">
        <v>60</v>
      </c>
      <c r="R42" s="235" t="s">
        <v>51</v>
      </c>
      <c r="S42" s="235"/>
      <c r="T42" s="278" t="s">
        <v>107</v>
      </c>
      <c r="U42" s="115" t="str">
        <f t="shared" si="4"/>
        <v/>
      </c>
      <c r="V42" s="114" t="str">
        <f t="shared" si="5"/>
        <v/>
      </c>
      <c r="W42" s="114">
        <f t="shared" si="6"/>
        <v>69</v>
      </c>
      <c r="X42" s="113" t="str">
        <f t="shared" si="7"/>
        <v>★1.5</v>
      </c>
      <c r="Z42" s="235">
        <v>970</v>
      </c>
      <c r="AA42" s="235">
        <v>970</v>
      </c>
      <c r="AB42" s="156">
        <f t="shared" si="8"/>
        <v>27.5</v>
      </c>
      <c r="AC42" s="110">
        <f t="shared" si="9"/>
        <v>69</v>
      </c>
      <c r="AD42" s="110" t="str">
        <f t="shared" si="10"/>
        <v>★1.5</v>
      </c>
      <c r="AE42" s="156">
        <f t="shared" si="11"/>
        <v>27.5</v>
      </c>
      <c r="AF42" s="110">
        <f t="shared" si="12"/>
        <v>69</v>
      </c>
      <c r="AG42" s="110" t="str">
        <f t="shared" si="13"/>
        <v>★1.5</v>
      </c>
      <c r="AH42" s="109"/>
    </row>
    <row r="43" spans="1:34" ht="24" customHeight="1">
      <c r="A43" s="321"/>
      <c r="B43" s="320"/>
      <c r="C43" s="286"/>
      <c r="D43" s="285" t="s">
        <v>437</v>
      </c>
      <c r="E43" s="285" t="s">
        <v>432</v>
      </c>
      <c r="F43" s="235" t="s">
        <v>330</v>
      </c>
      <c r="G43" s="235" t="s">
        <v>329</v>
      </c>
      <c r="H43" s="235" t="s">
        <v>328</v>
      </c>
      <c r="I43" s="235">
        <v>980</v>
      </c>
      <c r="J43" s="283">
        <v>4</v>
      </c>
      <c r="K43" s="282">
        <v>19.2</v>
      </c>
      <c r="L43" s="134">
        <f t="shared" si="0"/>
        <v>120.91979166666667</v>
      </c>
      <c r="M43" s="122">
        <f t="shared" si="1"/>
        <v>20.5</v>
      </c>
      <c r="N43" s="121">
        <f t="shared" si="2"/>
        <v>23.4</v>
      </c>
      <c r="O43" s="120" t="str">
        <f t="shared" si="3"/>
        <v>27.4</v>
      </c>
      <c r="P43" s="235" t="s">
        <v>108</v>
      </c>
      <c r="Q43" s="235" t="s">
        <v>60</v>
      </c>
      <c r="R43" s="235" t="s">
        <v>51</v>
      </c>
      <c r="S43" s="235"/>
      <c r="T43" s="278" t="s">
        <v>107</v>
      </c>
      <c r="U43" s="115" t="str">
        <f t="shared" si="4"/>
        <v/>
      </c>
      <c r="V43" s="114" t="str">
        <f t="shared" si="5"/>
        <v/>
      </c>
      <c r="W43" s="114">
        <f t="shared" si="6"/>
        <v>70</v>
      </c>
      <c r="X43" s="113" t="str">
        <f t="shared" si="7"/>
        <v>★2.0</v>
      </c>
      <c r="Z43" s="235">
        <v>980</v>
      </c>
      <c r="AA43" s="235">
        <v>980</v>
      </c>
      <c r="AB43" s="156">
        <f t="shared" si="8"/>
        <v>27.4</v>
      </c>
      <c r="AC43" s="110">
        <f t="shared" si="9"/>
        <v>70</v>
      </c>
      <c r="AD43" s="110" t="str">
        <f t="shared" si="10"/>
        <v>★2.0</v>
      </c>
      <c r="AE43" s="156">
        <f t="shared" si="11"/>
        <v>27.4</v>
      </c>
      <c r="AF43" s="110">
        <f t="shared" si="12"/>
        <v>70</v>
      </c>
      <c r="AG43" s="110" t="str">
        <f t="shared" si="13"/>
        <v>★2.0</v>
      </c>
      <c r="AH43" s="109"/>
    </row>
    <row r="44" spans="1:34" ht="24" customHeight="1">
      <c r="A44" s="321"/>
      <c r="B44" s="320"/>
      <c r="C44" s="286"/>
      <c r="D44" s="285" t="s">
        <v>437</v>
      </c>
      <c r="E44" s="285" t="s">
        <v>430</v>
      </c>
      <c r="F44" s="235" t="s">
        <v>330</v>
      </c>
      <c r="G44" s="235" t="s">
        <v>329</v>
      </c>
      <c r="H44" s="235" t="s">
        <v>328</v>
      </c>
      <c r="I44" s="235">
        <v>1000</v>
      </c>
      <c r="J44" s="283">
        <v>4</v>
      </c>
      <c r="K44" s="282">
        <v>19.2</v>
      </c>
      <c r="L44" s="134">
        <f t="shared" si="0"/>
        <v>120.91979166666667</v>
      </c>
      <c r="M44" s="122">
        <f t="shared" si="1"/>
        <v>20.5</v>
      </c>
      <c r="N44" s="121">
        <f t="shared" si="2"/>
        <v>23.4</v>
      </c>
      <c r="O44" s="120" t="str">
        <f t="shared" si="3"/>
        <v>27.3</v>
      </c>
      <c r="P44" s="235" t="s">
        <v>108</v>
      </c>
      <c r="Q44" s="235" t="s">
        <v>60</v>
      </c>
      <c r="R44" s="235" t="s">
        <v>51</v>
      </c>
      <c r="S44" s="235"/>
      <c r="T44" s="278" t="s">
        <v>107</v>
      </c>
      <c r="U44" s="115" t="str">
        <f t="shared" si="4"/>
        <v/>
      </c>
      <c r="V44" s="114" t="str">
        <f t="shared" si="5"/>
        <v/>
      </c>
      <c r="W44" s="114">
        <f t="shared" si="6"/>
        <v>70</v>
      </c>
      <c r="X44" s="113" t="str">
        <f t="shared" si="7"/>
        <v>★2.0</v>
      </c>
      <c r="Z44" s="235">
        <v>1000</v>
      </c>
      <c r="AA44" s="235">
        <v>1000</v>
      </c>
      <c r="AB44" s="156">
        <f t="shared" si="8"/>
        <v>27.3</v>
      </c>
      <c r="AC44" s="110">
        <f t="shared" si="9"/>
        <v>70</v>
      </c>
      <c r="AD44" s="110" t="str">
        <f t="shared" si="10"/>
        <v>★2.0</v>
      </c>
      <c r="AE44" s="156">
        <f t="shared" si="11"/>
        <v>27.3</v>
      </c>
      <c r="AF44" s="110">
        <f t="shared" si="12"/>
        <v>70</v>
      </c>
      <c r="AG44" s="110" t="str">
        <f t="shared" si="13"/>
        <v>★2.0</v>
      </c>
      <c r="AH44" s="109"/>
    </row>
    <row r="45" spans="1:34" ht="24" customHeight="1">
      <c r="A45" s="288"/>
      <c r="B45" s="287"/>
      <c r="C45" s="286"/>
      <c r="D45" s="285" t="s">
        <v>435</v>
      </c>
      <c r="E45" s="285" t="s">
        <v>436</v>
      </c>
      <c r="F45" s="235" t="s">
        <v>330</v>
      </c>
      <c r="G45" s="235" t="s">
        <v>329</v>
      </c>
      <c r="H45" s="235" t="s">
        <v>328</v>
      </c>
      <c r="I45" s="235">
        <v>1030</v>
      </c>
      <c r="J45" s="283">
        <v>4</v>
      </c>
      <c r="K45" s="282">
        <v>19</v>
      </c>
      <c r="L45" s="134">
        <f t="shared" si="0"/>
        <v>122.19263157894736</v>
      </c>
      <c r="M45" s="122">
        <f t="shared" si="1"/>
        <v>20.5</v>
      </c>
      <c r="N45" s="121">
        <f t="shared" si="2"/>
        <v>23.4</v>
      </c>
      <c r="O45" s="120" t="str">
        <f t="shared" si="3"/>
        <v>27.2</v>
      </c>
      <c r="P45" s="235" t="s">
        <v>108</v>
      </c>
      <c r="Q45" s="235" t="s">
        <v>50</v>
      </c>
      <c r="R45" s="235" t="s">
        <v>55</v>
      </c>
      <c r="S45" s="235"/>
      <c r="T45" s="278" t="s">
        <v>112</v>
      </c>
      <c r="U45" s="115" t="str">
        <f t="shared" si="4"/>
        <v/>
      </c>
      <c r="V45" s="114" t="str">
        <f t="shared" si="5"/>
        <v/>
      </c>
      <c r="W45" s="114">
        <f t="shared" si="6"/>
        <v>69</v>
      </c>
      <c r="X45" s="113" t="str">
        <f t="shared" si="7"/>
        <v>★1.5</v>
      </c>
      <c r="Z45" s="235">
        <v>1030</v>
      </c>
      <c r="AA45" s="235">
        <v>1030</v>
      </c>
      <c r="AB45" s="156">
        <f t="shared" si="8"/>
        <v>27.2</v>
      </c>
      <c r="AC45" s="110">
        <f t="shared" si="9"/>
        <v>69</v>
      </c>
      <c r="AD45" s="110" t="str">
        <f t="shared" si="10"/>
        <v>★1.5</v>
      </c>
      <c r="AE45" s="156">
        <f t="shared" si="11"/>
        <v>27.2</v>
      </c>
      <c r="AF45" s="110">
        <f t="shared" si="12"/>
        <v>69</v>
      </c>
      <c r="AG45" s="110" t="str">
        <f t="shared" si="13"/>
        <v>★1.5</v>
      </c>
      <c r="AH45" s="109"/>
    </row>
    <row r="46" spans="1:34" ht="24" customHeight="1">
      <c r="A46" s="288"/>
      <c r="B46" s="287"/>
      <c r="C46" s="286"/>
      <c r="D46" s="285" t="s">
        <v>435</v>
      </c>
      <c r="E46" s="285" t="s">
        <v>434</v>
      </c>
      <c r="F46" s="235" t="s">
        <v>330</v>
      </c>
      <c r="G46" s="235" t="s">
        <v>329</v>
      </c>
      <c r="H46" s="235" t="s">
        <v>328</v>
      </c>
      <c r="I46" s="235">
        <v>1050</v>
      </c>
      <c r="J46" s="283">
        <v>4</v>
      </c>
      <c r="K46" s="282">
        <v>19</v>
      </c>
      <c r="L46" s="134">
        <f t="shared" si="0"/>
        <v>122.19263157894736</v>
      </c>
      <c r="M46" s="122">
        <f t="shared" si="1"/>
        <v>20.5</v>
      </c>
      <c r="N46" s="121">
        <f t="shared" si="2"/>
        <v>23.4</v>
      </c>
      <c r="O46" s="120" t="str">
        <f t="shared" si="3"/>
        <v>27.0</v>
      </c>
      <c r="P46" s="235" t="s">
        <v>108</v>
      </c>
      <c r="Q46" s="235" t="s">
        <v>50</v>
      </c>
      <c r="R46" s="235" t="s">
        <v>55</v>
      </c>
      <c r="S46" s="235"/>
      <c r="T46" s="278" t="s">
        <v>112</v>
      </c>
      <c r="U46" s="115" t="str">
        <f t="shared" si="4"/>
        <v/>
      </c>
      <c r="V46" s="114" t="str">
        <f t="shared" si="5"/>
        <v/>
      </c>
      <c r="W46" s="114">
        <f t="shared" si="6"/>
        <v>70</v>
      </c>
      <c r="X46" s="113" t="str">
        <f t="shared" si="7"/>
        <v>★2.0</v>
      </c>
      <c r="Z46" s="235">
        <v>1050</v>
      </c>
      <c r="AA46" s="235">
        <v>1050</v>
      </c>
      <c r="AB46" s="156">
        <f t="shared" si="8"/>
        <v>27</v>
      </c>
      <c r="AC46" s="110">
        <f t="shared" si="9"/>
        <v>70</v>
      </c>
      <c r="AD46" s="110" t="str">
        <f t="shared" si="10"/>
        <v>★2.0</v>
      </c>
      <c r="AE46" s="156">
        <f t="shared" si="11"/>
        <v>27</v>
      </c>
      <c r="AF46" s="110">
        <f t="shared" si="12"/>
        <v>70</v>
      </c>
      <c r="AG46" s="110" t="str">
        <f t="shared" si="13"/>
        <v>★2.0</v>
      </c>
      <c r="AH46" s="109"/>
    </row>
    <row r="47" spans="1:34" ht="24" customHeight="1">
      <c r="A47" s="288"/>
      <c r="B47" s="287"/>
      <c r="C47" s="286"/>
      <c r="D47" s="285" t="s">
        <v>431</v>
      </c>
      <c r="E47" s="285" t="s">
        <v>433</v>
      </c>
      <c r="F47" s="235" t="s">
        <v>330</v>
      </c>
      <c r="G47" s="235" t="s">
        <v>329</v>
      </c>
      <c r="H47" s="235" t="s">
        <v>328</v>
      </c>
      <c r="I47" s="235">
        <v>1030</v>
      </c>
      <c r="J47" s="283">
        <v>4</v>
      </c>
      <c r="K47" s="282">
        <v>17.5</v>
      </c>
      <c r="L47" s="134">
        <f t="shared" si="0"/>
        <v>132.66628571428569</v>
      </c>
      <c r="M47" s="122">
        <f t="shared" si="1"/>
        <v>20.5</v>
      </c>
      <c r="N47" s="121">
        <f t="shared" si="2"/>
        <v>23.4</v>
      </c>
      <c r="O47" s="120" t="str">
        <f t="shared" si="3"/>
        <v>27.2</v>
      </c>
      <c r="P47" s="235" t="s">
        <v>108</v>
      </c>
      <c r="Q47" s="235" t="s">
        <v>60</v>
      </c>
      <c r="R47" s="235" t="s">
        <v>55</v>
      </c>
      <c r="S47" s="235"/>
      <c r="T47" s="278" t="s">
        <v>107</v>
      </c>
      <c r="U47" s="115" t="str">
        <f t="shared" si="4"/>
        <v/>
      </c>
      <c r="V47" s="114" t="str">
        <f t="shared" si="5"/>
        <v/>
      </c>
      <c r="W47" s="114">
        <f t="shared" si="6"/>
        <v>64</v>
      </c>
      <c r="X47" s="113" t="str">
        <f t="shared" si="7"/>
        <v>★1.0</v>
      </c>
      <c r="Z47" s="235">
        <v>1030</v>
      </c>
      <c r="AA47" s="235">
        <v>1030</v>
      </c>
      <c r="AB47" s="156">
        <f t="shared" si="8"/>
        <v>27.2</v>
      </c>
      <c r="AC47" s="110">
        <f t="shared" si="9"/>
        <v>64</v>
      </c>
      <c r="AD47" s="110" t="str">
        <f t="shared" si="10"/>
        <v>★1.0</v>
      </c>
      <c r="AE47" s="156">
        <f t="shared" si="11"/>
        <v>27.2</v>
      </c>
      <c r="AF47" s="110">
        <f t="shared" si="12"/>
        <v>64</v>
      </c>
      <c r="AG47" s="110" t="str">
        <f t="shared" si="13"/>
        <v>★1.0</v>
      </c>
      <c r="AH47" s="109"/>
    </row>
    <row r="48" spans="1:34" ht="24" customHeight="1">
      <c r="A48" s="288"/>
      <c r="B48" s="287"/>
      <c r="C48" s="286"/>
      <c r="D48" s="285" t="s">
        <v>431</v>
      </c>
      <c r="E48" s="285" t="s">
        <v>432</v>
      </c>
      <c r="F48" s="235" t="s">
        <v>330</v>
      </c>
      <c r="G48" s="235" t="s">
        <v>329</v>
      </c>
      <c r="H48" s="235" t="s">
        <v>328</v>
      </c>
      <c r="I48" s="235">
        <v>1040</v>
      </c>
      <c r="J48" s="283">
        <v>4</v>
      </c>
      <c r="K48" s="282">
        <v>17.5</v>
      </c>
      <c r="L48" s="134">
        <f t="shared" si="0"/>
        <v>132.66628571428569</v>
      </c>
      <c r="M48" s="122">
        <f t="shared" si="1"/>
        <v>20.5</v>
      </c>
      <c r="N48" s="121">
        <f t="shared" si="2"/>
        <v>23.4</v>
      </c>
      <c r="O48" s="120" t="str">
        <f t="shared" si="3"/>
        <v>27.1</v>
      </c>
      <c r="P48" s="235" t="s">
        <v>108</v>
      </c>
      <c r="Q48" s="235" t="s">
        <v>60</v>
      </c>
      <c r="R48" s="235" t="s">
        <v>55</v>
      </c>
      <c r="S48" s="235"/>
      <c r="T48" s="278" t="s">
        <v>107</v>
      </c>
      <c r="U48" s="115" t="str">
        <f t="shared" si="4"/>
        <v/>
      </c>
      <c r="V48" s="114" t="str">
        <f t="shared" si="5"/>
        <v/>
      </c>
      <c r="W48" s="114">
        <f t="shared" si="6"/>
        <v>64</v>
      </c>
      <c r="X48" s="113" t="str">
        <f t="shared" si="7"/>
        <v>★1.0</v>
      </c>
      <c r="Z48" s="235">
        <v>1040</v>
      </c>
      <c r="AA48" s="235">
        <v>1040</v>
      </c>
      <c r="AB48" s="156">
        <f t="shared" si="8"/>
        <v>27.1</v>
      </c>
      <c r="AC48" s="110">
        <f t="shared" si="9"/>
        <v>64</v>
      </c>
      <c r="AD48" s="110" t="str">
        <f t="shared" si="10"/>
        <v>★1.0</v>
      </c>
      <c r="AE48" s="156">
        <f t="shared" si="11"/>
        <v>27.1</v>
      </c>
      <c r="AF48" s="110">
        <f t="shared" si="12"/>
        <v>64</v>
      </c>
      <c r="AG48" s="110" t="str">
        <f t="shared" si="13"/>
        <v>★1.0</v>
      </c>
      <c r="AH48" s="109"/>
    </row>
    <row r="49" spans="1:34" ht="24" customHeight="1">
      <c r="A49" s="288"/>
      <c r="B49" s="292"/>
      <c r="C49" s="291"/>
      <c r="D49" s="285" t="s">
        <v>431</v>
      </c>
      <c r="E49" s="285" t="s">
        <v>430</v>
      </c>
      <c r="F49" s="235" t="s">
        <v>330</v>
      </c>
      <c r="G49" s="235" t="s">
        <v>329</v>
      </c>
      <c r="H49" s="235" t="s">
        <v>328</v>
      </c>
      <c r="I49" s="235">
        <v>1060</v>
      </c>
      <c r="J49" s="283">
        <v>4</v>
      </c>
      <c r="K49" s="282">
        <v>17.5</v>
      </c>
      <c r="L49" s="134">
        <f t="shared" si="0"/>
        <v>132.66628571428569</v>
      </c>
      <c r="M49" s="122">
        <f t="shared" si="1"/>
        <v>20.5</v>
      </c>
      <c r="N49" s="121">
        <f t="shared" si="2"/>
        <v>23.4</v>
      </c>
      <c r="O49" s="120" t="str">
        <f t="shared" si="3"/>
        <v>27.0</v>
      </c>
      <c r="P49" s="235" t="s">
        <v>108</v>
      </c>
      <c r="Q49" s="235" t="s">
        <v>60</v>
      </c>
      <c r="R49" s="235" t="s">
        <v>55</v>
      </c>
      <c r="S49" s="235"/>
      <c r="T49" s="278" t="s">
        <v>107</v>
      </c>
      <c r="U49" s="115" t="str">
        <f t="shared" si="4"/>
        <v/>
      </c>
      <c r="V49" s="114" t="str">
        <f t="shared" si="5"/>
        <v/>
      </c>
      <c r="W49" s="114">
        <f t="shared" si="6"/>
        <v>64</v>
      </c>
      <c r="X49" s="113" t="str">
        <f t="shared" si="7"/>
        <v>★1.0</v>
      </c>
      <c r="Z49" s="235">
        <v>1060</v>
      </c>
      <c r="AA49" s="235">
        <v>1060</v>
      </c>
      <c r="AB49" s="156">
        <f t="shared" si="8"/>
        <v>27</v>
      </c>
      <c r="AC49" s="110">
        <f t="shared" si="9"/>
        <v>64</v>
      </c>
      <c r="AD49" s="110" t="str">
        <f t="shared" si="10"/>
        <v>★1.0</v>
      </c>
      <c r="AE49" s="156">
        <f t="shared" si="11"/>
        <v>27</v>
      </c>
      <c r="AF49" s="110">
        <f t="shared" si="12"/>
        <v>64</v>
      </c>
      <c r="AG49" s="110" t="str">
        <f t="shared" si="13"/>
        <v>★1.0</v>
      </c>
      <c r="AH49" s="109"/>
    </row>
    <row r="50" spans="1:34" ht="24" customHeight="1">
      <c r="A50" s="137"/>
      <c r="B50" s="136" t="s">
        <v>106</v>
      </c>
      <c r="C50" s="135" t="s">
        <v>429</v>
      </c>
      <c r="D50" s="168" t="s">
        <v>427</v>
      </c>
      <c r="E50" s="129" t="s">
        <v>428</v>
      </c>
      <c r="F50" s="127" t="s">
        <v>100</v>
      </c>
      <c r="G50" s="128">
        <v>0.65800000000000003</v>
      </c>
      <c r="H50" s="127" t="s">
        <v>425</v>
      </c>
      <c r="I50" s="167" t="str">
        <f>IF(Z50="","",(IF(AA50-Z50&gt;0,CONCATENATE(TEXT(Z50,"#,##0"),"~",TEXT(AA50,"#,##0")),TEXT(Z50,"#,##0"))))</f>
        <v>980~1,000</v>
      </c>
      <c r="J50" s="166">
        <v>4</v>
      </c>
      <c r="K50" s="170">
        <v>15.1</v>
      </c>
      <c r="L50" s="169">
        <f t="shared" si="0"/>
        <v>153.75231788079469</v>
      </c>
      <c r="M50" s="163">
        <f t="shared" si="1"/>
        <v>20.5</v>
      </c>
      <c r="N50" s="162">
        <f t="shared" si="2"/>
        <v>23.4</v>
      </c>
      <c r="O50" s="161" t="str">
        <f t="shared" si="3"/>
        <v>27.3~27.4</v>
      </c>
      <c r="P50" s="128" t="s">
        <v>424</v>
      </c>
      <c r="Q50" s="127" t="s">
        <v>60</v>
      </c>
      <c r="R50" s="128" t="s">
        <v>103</v>
      </c>
      <c r="S50" s="130" t="s">
        <v>98</v>
      </c>
      <c r="T50" s="160"/>
      <c r="U50" s="159" t="str">
        <f t="shared" si="4"/>
        <v/>
      </c>
      <c r="V50" s="158" t="str">
        <f t="shared" si="5"/>
        <v/>
      </c>
      <c r="W50" s="158">
        <f t="shared" si="6"/>
        <v>55</v>
      </c>
      <c r="X50" s="157" t="str">
        <f t="shared" si="7"/>
        <v>★0.5</v>
      </c>
      <c r="Z50" s="112">
        <v>980</v>
      </c>
      <c r="AA50" s="112">
        <v>1000</v>
      </c>
      <c r="AB50" s="156">
        <f t="shared" si="8"/>
        <v>27.4</v>
      </c>
      <c r="AC50" s="155">
        <f t="shared" si="9"/>
        <v>55</v>
      </c>
      <c r="AD50" s="155" t="str">
        <f t="shared" si="10"/>
        <v>★0.5</v>
      </c>
      <c r="AE50" s="156">
        <f t="shared" si="11"/>
        <v>27.3</v>
      </c>
      <c r="AF50" s="155">
        <f t="shared" si="12"/>
        <v>55</v>
      </c>
      <c r="AG50" s="155" t="str">
        <f t="shared" si="13"/>
        <v>★0.5</v>
      </c>
      <c r="AH50" s="154"/>
    </row>
    <row r="51" spans="1:34" ht="24" customHeight="1" thickBot="1">
      <c r="A51" s="132"/>
      <c r="B51" s="132"/>
      <c r="C51" s="131"/>
      <c r="D51" s="168" t="s">
        <v>427</v>
      </c>
      <c r="E51" s="129" t="s">
        <v>426</v>
      </c>
      <c r="F51" s="127" t="s">
        <v>100</v>
      </c>
      <c r="G51" s="128">
        <v>0.65800000000000003</v>
      </c>
      <c r="H51" s="127" t="s">
        <v>425</v>
      </c>
      <c r="I51" s="167" t="str">
        <f>IF(Z51="","",(IF(AA51-Z51&gt;0,CONCATENATE(TEXT(Z51,"#,##0"),"~",TEXT(AA51,"#,##0")),TEXT(Z51,"#,##0"))))</f>
        <v>1,030~1,050</v>
      </c>
      <c r="J51" s="166">
        <v>4</v>
      </c>
      <c r="K51" s="165">
        <v>15.1</v>
      </c>
      <c r="L51" s="164">
        <f t="shared" si="0"/>
        <v>153.75231788079469</v>
      </c>
      <c r="M51" s="163">
        <f t="shared" si="1"/>
        <v>20.5</v>
      </c>
      <c r="N51" s="162">
        <f t="shared" si="2"/>
        <v>23.4</v>
      </c>
      <c r="O51" s="161" t="str">
        <f t="shared" si="3"/>
        <v>27.0~27.2</v>
      </c>
      <c r="P51" s="128" t="s">
        <v>424</v>
      </c>
      <c r="Q51" s="127" t="s">
        <v>60</v>
      </c>
      <c r="R51" s="128" t="s">
        <v>55</v>
      </c>
      <c r="S51" s="130" t="s">
        <v>98</v>
      </c>
      <c r="T51" s="160"/>
      <c r="U51" s="159" t="str">
        <f t="shared" si="4"/>
        <v/>
      </c>
      <c r="V51" s="158" t="str">
        <f t="shared" si="5"/>
        <v/>
      </c>
      <c r="W51" s="158">
        <f t="shared" si="6"/>
        <v>55</v>
      </c>
      <c r="X51" s="157" t="str">
        <f t="shared" si="7"/>
        <v>★0.5</v>
      </c>
      <c r="Z51" s="112">
        <v>1030</v>
      </c>
      <c r="AA51" s="112">
        <v>1050</v>
      </c>
      <c r="AB51" s="156">
        <f t="shared" si="8"/>
        <v>27.2</v>
      </c>
      <c r="AC51" s="155">
        <f t="shared" si="9"/>
        <v>55</v>
      </c>
      <c r="AD51" s="155" t="str">
        <f t="shared" si="10"/>
        <v>★0.5</v>
      </c>
      <c r="AE51" s="156">
        <f t="shared" si="11"/>
        <v>27</v>
      </c>
      <c r="AF51" s="155">
        <f t="shared" si="12"/>
        <v>55</v>
      </c>
      <c r="AG51" s="155" t="str">
        <f t="shared" si="13"/>
        <v>★0.5</v>
      </c>
      <c r="AH51" s="154"/>
    </row>
    <row r="52" spans="1:34">
      <c r="E52" s="106"/>
    </row>
    <row r="53" spans="1:34">
      <c r="B53" s="106" t="s">
        <v>176</v>
      </c>
      <c r="E53" s="106"/>
    </row>
    <row r="54" spans="1:34">
      <c r="B54" s="106" t="s">
        <v>175</v>
      </c>
      <c r="E54" s="106"/>
    </row>
    <row r="55" spans="1:34">
      <c r="B55" s="106" t="s">
        <v>174</v>
      </c>
      <c r="E55" s="106"/>
    </row>
    <row r="56" spans="1:34">
      <c r="B56" s="106" t="s">
        <v>173</v>
      </c>
      <c r="E56" s="106"/>
    </row>
    <row r="57" spans="1:34">
      <c r="B57" s="106" t="s">
        <v>172</v>
      </c>
      <c r="E57" s="106"/>
    </row>
    <row r="58" spans="1:34">
      <c r="B58" s="106" t="s">
        <v>171</v>
      </c>
      <c r="E58" s="106"/>
    </row>
    <row r="59" spans="1:34">
      <c r="B59" s="106" t="s">
        <v>170</v>
      </c>
      <c r="E59" s="106"/>
    </row>
    <row r="60" spans="1:34">
      <c r="B60" s="106" t="s">
        <v>169</v>
      </c>
      <c r="E60" s="106"/>
    </row>
  </sheetData>
  <sheetProtection formatCells="0" formatColumns="0" formatRows="0" insertColumns="0" insertRows="0" insertHyperlinks="0" deleteColumns="0" deleteRows="0" sort="0" autoFilter="0" pivotTables="0"/>
  <mergeCells count="42">
    <mergeCell ref="J2:P2"/>
    <mergeCell ref="R2:U2"/>
    <mergeCell ref="S3:X3"/>
    <mergeCell ref="A4:A8"/>
    <mergeCell ref="B4:C8"/>
    <mergeCell ref="D4:D5"/>
    <mergeCell ref="E4:E5"/>
    <mergeCell ref="F4:G5"/>
    <mergeCell ref="H4:H8"/>
    <mergeCell ref="I4:I8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J4:J8"/>
    <mergeCell ref="K4:O4"/>
    <mergeCell ref="P4:P8"/>
    <mergeCell ref="Q4:S5"/>
    <mergeCell ref="T4:T5"/>
    <mergeCell ref="N5:N8"/>
    <mergeCell ref="AE4:AE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  <mergeCell ref="AA4:AA8"/>
    <mergeCell ref="AB4:AB8"/>
    <mergeCell ref="AC4:AC8"/>
    <mergeCell ref="X5:X8"/>
    <mergeCell ref="O5:O8"/>
  </mergeCells>
  <phoneticPr fontId="4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511846C-4EF0-4C3C-8856-6EA7EEDC1C0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AH9:AH49</xm:sqref>
        </x14:conditionalFormatting>
        <x14:conditionalFormatting xmlns:xm="http://schemas.microsoft.com/office/excel/2006/main">
          <x14:cfRule type="iconSet" priority="2" id="{0EC6ECCE-9095-4CAA-ABC6-6629688A181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AH50</xm:sqref>
        </x14:conditionalFormatting>
        <x14:conditionalFormatting xmlns:xm="http://schemas.microsoft.com/office/excel/2006/main">
          <x14:cfRule type="iconSet" priority="1" id="{273458A2-0536-48A6-A5E9-319757F4FF3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11</vt:i4>
      </vt:variant>
    </vt:vector>
  </HeadingPairs>
  <TitlesOfParts>
    <vt:vector size="19" baseType="lpstr">
      <vt:lpstr>スズキ</vt:lpstr>
      <vt:lpstr>スバル</vt:lpstr>
      <vt:lpstr>ダイハツ</vt:lpstr>
      <vt:lpstr>トヨタ</vt:lpstr>
      <vt:lpstr>日産</vt:lpstr>
      <vt:lpstr>ホンダ</vt:lpstr>
      <vt:lpstr>マツダ</vt:lpstr>
      <vt:lpstr>三菱</vt:lpstr>
      <vt:lpstr>スズキ!Print_Area</vt:lpstr>
      <vt:lpstr>スバル!Print_Area</vt:lpstr>
      <vt:lpstr>ダイハツ!Print_Area</vt:lpstr>
      <vt:lpstr>トヨタ!Print_Area</vt:lpstr>
      <vt:lpstr>ホンダ!Print_Area</vt:lpstr>
      <vt:lpstr>マツダ!Print_Area</vt:lpstr>
      <vt:lpstr>三菱!Print_Area</vt:lpstr>
      <vt:lpstr>日産!Print_Area</vt:lpstr>
      <vt:lpstr>スバル!Print_Titles</vt:lpstr>
      <vt:lpstr>ホンダ!Print_Titles</vt:lpstr>
      <vt:lpstr>日産!Print_Titles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