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13_ncr:1_{3D1EB968-7960-426B-99A0-5E21BD294B4C}" xr6:coauthVersionLast="47" xr6:coauthVersionMax="47" xr10:uidLastSave="{00000000-0000-0000-0000-000000000000}"/>
  <bookViews>
    <workbookView xWindow="-120" yWindow="-120" windowWidth="29040" windowHeight="15720" activeTab="7" xr2:uid="{B9E0CF3E-BB05-4E5E-A16E-E8344EB36288}"/>
  </bookViews>
  <sheets>
    <sheet name="daihatsu" sheetId="3" r:id="rId1"/>
    <sheet name="honda" sheetId="6" r:id="rId2"/>
    <sheet name="mazda" sheetId="7" r:id="rId3"/>
    <sheet name="mitsubishi" sheetId="8" r:id="rId4"/>
    <sheet name="nissan" sheetId="5" r:id="rId5"/>
    <sheet name="suzuki" sheetId="1" r:id="rId6"/>
    <sheet name="subaru" sheetId="2" r:id="rId7"/>
    <sheet name="toyota" sheetId="4" r:id="rId8"/>
  </sheets>
  <externalReferences>
    <externalReference r:id="rId9"/>
    <externalReference r:id="rId10"/>
    <externalReference r:id="rId11"/>
  </externalReferences>
  <definedNames>
    <definedName name="_xlnm._FilterDatabase" localSheetId="0" hidden="1">daihatsu!$A$8:$U$33</definedName>
    <definedName name="_xlnm._FilterDatabase" localSheetId="1" hidden="1">honda!$A$8:$U$19</definedName>
    <definedName name="_xlnm._FilterDatabase" localSheetId="2" hidden="1">mazda!$A$8:$U$28</definedName>
    <definedName name="_xlnm._FilterDatabase" localSheetId="3" hidden="1">mitsubishi!$A$8:$U$9</definedName>
    <definedName name="_xlnm._FilterDatabase" localSheetId="4" hidden="1">nissan!$A$8:$W$34</definedName>
    <definedName name="_xlnm._FilterDatabase" localSheetId="6" hidden="1">subaru!$A$8:$U$32</definedName>
    <definedName name="_xlnm._FilterDatabase" localSheetId="5" hidden="1">suzuki!$A$8:$U$9</definedName>
    <definedName name="_xlnm._FilterDatabase" localSheetId="7" hidden="1">toyota!$A$8:$U$11</definedName>
    <definedName name="Module1.社内配布用印刷" localSheetId="0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5">[1]!Module1.社内配布用印刷</definedName>
    <definedName name="Module1.社内配布用印刷" localSheetId="7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 localSheetId="5">[1]!Module1.提出用印刷</definedName>
    <definedName name="Module1.提出用印刷" localSheetId="7">[1]!Module1.提出用印刷</definedName>
    <definedName name="Module1.提出用印刷">[1]!Module1.提出用印刷</definedName>
    <definedName name="_xlnm.Print_Area" localSheetId="0">daihatsu!$A$2:$U$34</definedName>
    <definedName name="_xlnm.Print_Area" localSheetId="1">honda!$A$2:$X$47</definedName>
    <definedName name="_xlnm.Print_Area" localSheetId="2">mazda!$A$2:$U$31</definedName>
    <definedName name="_xlnm.Print_Area" localSheetId="3">mitsubishi!$A$1:$U$44</definedName>
    <definedName name="_xlnm.Print_Area" localSheetId="4">nissan!$A$2:$U$38</definedName>
    <definedName name="_xlnm.Print_Area" localSheetId="6">subaru!$A$2:$U$35</definedName>
    <definedName name="_xlnm.Print_Area" localSheetId="5">suzuki!$A$1:$U$39</definedName>
    <definedName name="_xlnm.Print_Area" localSheetId="7">toyota!$A$2:$U$12</definedName>
    <definedName name="_xlnm.Print_Titles" localSheetId="0">daihatsu!$2:$8</definedName>
    <definedName name="_xlnm.Print_Titles" localSheetId="1">honda!$2:$8</definedName>
    <definedName name="_xlnm.Print_Titles" localSheetId="2">mazda!$2:$8</definedName>
    <definedName name="_xlnm.Print_Titles" localSheetId="3">mitsubishi!$2:$8</definedName>
    <definedName name="_xlnm.Print_Titles" localSheetId="4">nissan!$2:$8</definedName>
    <definedName name="_xlnm.Print_Titles" localSheetId="6">subaru!$2:$8</definedName>
    <definedName name="_xlnm.Print_Titles" localSheetId="5">suzuki!$2:$8</definedName>
    <definedName name="_xlnm.Print_Titles" localSheetId="7">toyota!$2:$8</definedName>
    <definedName name="_xlnm.Print_Titles">[2]乗用・ＲＶ車!$1:$7</definedName>
    <definedName name="っｄ" localSheetId="0">[3]!社内配布用印刷</definedName>
    <definedName name="っｄ" localSheetId="2">[3]!社内配布用印刷</definedName>
    <definedName name="っｄ" localSheetId="3">[3]!社内配布用印刷</definedName>
    <definedName name="っｄ" localSheetId="5">[3]!社内配布用印刷</definedName>
    <definedName name="っｄ" localSheetId="7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 localSheetId="5">[3]!社内配布用印刷</definedName>
    <definedName name="社内配布用印刷" localSheetId="7">[3]!社内配布用印刷</definedName>
    <definedName name="社内配布用印刷">[3]!社内配布用印刷</definedName>
    <definedName name="乗用115_以上">#REF!</definedName>
    <definedName name="新型構変選択" localSheetId="0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 localSheetId="5">[1]!新型構変選択</definedName>
    <definedName name="新型構変選択" localSheetId="7">[1]!新型構変選択</definedName>
    <definedName name="新型構変選択">[1]!新型構変選択</definedName>
    <definedName name="製作者選択" localSheetId="0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 localSheetId="5">[1]!製作者選択</definedName>
    <definedName name="製作者選択" localSheetId="7">[1]!製作者選択</definedName>
    <definedName name="製作者選択">[1]!製作者選択</definedName>
    <definedName name="提出用印刷" localSheetId="0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 localSheetId="5">[3]!提出用印刷</definedName>
    <definedName name="提出用印刷" localSheetId="7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8" l="1"/>
  <c r="M9" i="8"/>
  <c r="T9" i="8" s="1"/>
  <c r="N9" i="8"/>
  <c r="U9" i="8" s="1"/>
  <c r="L10" i="8"/>
  <c r="M10" i="8"/>
  <c r="T10" i="8" s="1"/>
  <c r="N10" i="8"/>
  <c r="U10" i="8" s="1"/>
  <c r="L11" i="8"/>
  <c r="M11" i="8"/>
  <c r="T11" i="8" s="1"/>
  <c r="N11" i="8"/>
  <c r="U11" i="8"/>
  <c r="L12" i="8"/>
  <c r="M12" i="8"/>
  <c r="N12" i="8"/>
  <c r="U12" i="8" s="1"/>
  <c r="T12" i="8"/>
  <c r="L13" i="8"/>
  <c r="M13" i="8"/>
  <c r="T13" i="8" s="1"/>
  <c r="N13" i="8"/>
  <c r="U13" i="8" s="1"/>
  <c r="L14" i="8"/>
  <c r="M14" i="8"/>
  <c r="T14" i="8" s="1"/>
  <c r="N14" i="8"/>
  <c r="U14" i="8" s="1"/>
  <c r="L15" i="8"/>
  <c r="M15" i="8"/>
  <c r="T15" i="8" s="1"/>
  <c r="N15" i="8"/>
  <c r="U15" i="8" s="1"/>
  <c r="L16" i="8"/>
  <c r="M16" i="8"/>
  <c r="N16" i="8"/>
  <c r="T16" i="8"/>
  <c r="U16" i="8"/>
  <c r="L17" i="8"/>
  <c r="M17" i="8"/>
  <c r="T17" i="8" s="1"/>
  <c r="N17" i="8"/>
  <c r="U17" i="8" s="1"/>
  <c r="L18" i="8"/>
  <c r="M18" i="8"/>
  <c r="T18" i="8" s="1"/>
  <c r="N18" i="8"/>
  <c r="U18" i="8" s="1"/>
  <c r="L19" i="8"/>
  <c r="M19" i="8"/>
  <c r="T19" i="8" s="1"/>
  <c r="N19" i="8"/>
  <c r="U19" i="8"/>
  <c r="L20" i="8"/>
  <c r="M20" i="8"/>
  <c r="T20" i="8" s="1"/>
  <c r="N20" i="8"/>
  <c r="U20" i="8" s="1"/>
  <c r="L21" i="8"/>
  <c r="M21" i="8"/>
  <c r="N21" i="8"/>
  <c r="U21" i="8" s="1"/>
  <c r="T21" i="8"/>
  <c r="L22" i="8"/>
  <c r="M22" i="8"/>
  <c r="T22" i="8" s="1"/>
  <c r="N22" i="8"/>
  <c r="U22" i="8" s="1"/>
  <c r="L23" i="8"/>
  <c r="M23" i="8"/>
  <c r="T23" i="8" s="1"/>
  <c r="N23" i="8"/>
  <c r="U23" i="8" s="1"/>
  <c r="L24" i="8"/>
  <c r="M24" i="8"/>
  <c r="N24" i="8"/>
  <c r="U24" i="8" s="1"/>
  <c r="T24" i="8"/>
  <c r="L25" i="8"/>
  <c r="M25" i="8"/>
  <c r="T25" i="8" s="1"/>
  <c r="N25" i="8"/>
  <c r="U25" i="8" s="1"/>
  <c r="L26" i="8"/>
  <c r="M26" i="8"/>
  <c r="T26" i="8" s="1"/>
  <c r="N26" i="8"/>
  <c r="U26" i="8" s="1"/>
  <c r="L27" i="8"/>
  <c r="M27" i="8"/>
  <c r="T27" i="8" s="1"/>
  <c r="N27" i="8"/>
  <c r="U27" i="8" s="1"/>
  <c r="L28" i="8"/>
  <c r="M28" i="8"/>
  <c r="T28" i="8" s="1"/>
  <c r="N28" i="8"/>
  <c r="U28" i="8" s="1"/>
  <c r="L29" i="8"/>
  <c r="M29" i="8"/>
  <c r="N29" i="8"/>
  <c r="U29" i="8" s="1"/>
  <c r="T29" i="8"/>
  <c r="L30" i="8"/>
  <c r="M30" i="8"/>
  <c r="T30" i="8" s="1"/>
  <c r="N30" i="8"/>
  <c r="U30" i="8" s="1"/>
  <c r="L31" i="8"/>
  <c r="M31" i="8"/>
  <c r="T31" i="8" s="1"/>
  <c r="N31" i="8"/>
  <c r="U31" i="8"/>
  <c r="L32" i="8"/>
  <c r="M32" i="8"/>
  <c r="T32" i="8" s="1"/>
  <c r="N32" i="8"/>
  <c r="U32" i="8" s="1"/>
  <c r="L33" i="8"/>
  <c r="M33" i="8"/>
  <c r="T33" i="8" s="1"/>
  <c r="N33" i="8"/>
  <c r="U33" i="8" s="1"/>
  <c r="L34" i="8"/>
  <c r="M34" i="8"/>
  <c r="T34" i="8" s="1"/>
  <c r="N34" i="8"/>
  <c r="U34" i="8" s="1"/>
  <c r="L35" i="8"/>
  <c r="M35" i="8"/>
  <c r="T35" i="8" s="1"/>
  <c r="N35" i="8"/>
  <c r="U35" i="8" s="1"/>
  <c r="I9" i="7"/>
  <c r="L9" i="7"/>
  <c r="M9" i="7"/>
  <c r="T9" i="7" s="1"/>
  <c r="N9" i="7"/>
  <c r="U9" i="7" s="1"/>
  <c r="I10" i="7"/>
  <c r="L10" i="7"/>
  <c r="M10" i="7"/>
  <c r="T10" i="7" s="1"/>
  <c r="N10" i="7"/>
  <c r="U10" i="7" s="1"/>
  <c r="I11" i="7"/>
  <c r="L11" i="7"/>
  <c r="M11" i="7"/>
  <c r="N11" i="7"/>
  <c r="U11" i="7" s="1"/>
  <c r="T11" i="7"/>
  <c r="I12" i="7"/>
  <c r="L12" i="7"/>
  <c r="M12" i="7"/>
  <c r="T12" i="7" s="1"/>
  <c r="N12" i="7"/>
  <c r="U12" i="7" s="1"/>
  <c r="I13" i="7"/>
  <c r="L13" i="7"/>
  <c r="M13" i="7"/>
  <c r="N13" i="7"/>
  <c r="U13" i="7" s="1"/>
  <c r="T13" i="7"/>
  <c r="I14" i="7"/>
  <c r="L14" i="7"/>
  <c r="M14" i="7"/>
  <c r="T14" i="7" s="1"/>
  <c r="N14" i="7"/>
  <c r="U14" i="7" s="1"/>
  <c r="I15" i="7"/>
  <c r="L15" i="7"/>
  <c r="M15" i="7"/>
  <c r="T15" i="7" s="1"/>
  <c r="N15" i="7"/>
  <c r="U15" i="7" s="1"/>
  <c r="I16" i="7"/>
  <c r="L16" i="7"/>
  <c r="M16" i="7"/>
  <c r="N16" i="7"/>
  <c r="U16" i="7" s="1"/>
  <c r="T16" i="7"/>
  <c r="I17" i="7"/>
  <c r="L17" i="7"/>
  <c r="M17" i="7"/>
  <c r="T17" i="7" s="1"/>
  <c r="N17" i="7"/>
  <c r="U17" i="7"/>
  <c r="I18" i="7"/>
  <c r="L18" i="7"/>
  <c r="M18" i="7"/>
  <c r="T18" i="7" s="1"/>
  <c r="N18" i="7"/>
  <c r="U18" i="7"/>
  <c r="I19" i="7"/>
  <c r="L19" i="7"/>
  <c r="M19" i="7"/>
  <c r="T19" i="7" s="1"/>
  <c r="N19" i="7"/>
  <c r="U19" i="7" s="1"/>
  <c r="I20" i="7"/>
  <c r="L20" i="7"/>
  <c r="M20" i="7"/>
  <c r="T20" i="7" s="1"/>
  <c r="N20" i="7"/>
  <c r="U20" i="7"/>
  <c r="I21" i="7"/>
  <c r="L21" i="7"/>
  <c r="M21" i="7"/>
  <c r="T21" i="7" s="1"/>
  <c r="N21" i="7"/>
  <c r="U21" i="7"/>
  <c r="I22" i="7"/>
  <c r="L22" i="7"/>
  <c r="M22" i="7"/>
  <c r="T22" i="7" s="1"/>
  <c r="N22" i="7"/>
  <c r="U22" i="7"/>
  <c r="I23" i="7"/>
  <c r="L23" i="7"/>
  <c r="M23" i="7"/>
  <c r="N23" i="7"/>
  <c r="U23" i="7" s="1"/>
  <c r="T23" i="7"/>
  <c r="I24" i="7"/>
  <c r="L24" i="7"/>
  <c r="M24" i="7"/>
  <c r="T24" i="7" s="1"/>
  <c r="N24" i="7"/>
  <c r="U24" i="7"/>
  <c r="I25" i="7"/>
  <c r="L25" i="7"/>
  <c r="M25" i="7"/>
  <c r="T25" i="7" s="1"/>
  <c r="N25" i="7"/>
  <c r="U25" i="7"/>
  <c r="I26" i="7"/>
  <c r="L26" i="7"/>
  <c r="M26" i="7"/>
  <c r="T26" i="7" s="1"/>
  <c r="N26" i="7"/>
  <c r="U26" i="7" s="1"/>
  <c r="I27" i="7"/>
  <c r="L27" i="7"/>
  <c r="M27" i="7"/>
  <c r="N27" i="7"/>
  <c r="U27" i="7" s="1"/>
  <c r="T27" i="7"/>
  <c r="I28" i="7"/>
  <c r="L28" i="7"/>
  <c r="M28" i="7"/>
  <c r="T28" i="7" s="1"/>
  <c r="N28" i="7"/>
  <c r="U28" i="7"/>
  <c r="L15" i="6"/>
  <c r="T15" i="6"/>
  <c r="U15" i="6"/>
  <c r="L16" i="6"/>
  <c r="T16" i="6"/>
  <c r="U16" i="6"/>
  <c r="L17" i="6"/>
  <c r="T17" i="6"/>
  <c r="U17" i="6"/>
  <c r="L18" i="6"/>
  <c r="T18" i="6"/>
  <c r="U18" i="6"/>
  <c r="L19" i="6"/>
  <c r="T19" i="6"/>
  <c r="U19" i="6"/>
  <c r="L9" i="5"/>
  <c r="W9" i="5"/>
  <c r="X9" i="5"/>
  <c r="AB9" i="5" s="1"/>
  <c r="AC9" i="5" s="1"/>
  <c r="AA9" i="5"/>
  <c r="AD9" i="5"/>
  <c r="L10" i="5"/>
  <c r="W10" i="5"/>
  <c r="M10" i="5" s="1"/>
  <c r="T10" i="5" s="1"/>
  <c r="X10" i="5"/>
  <c r="AB10" i="5" s="1"/>
  <c r="AC10" i="5" s="1"/>
  <c r="AA10" i="5"/>
  <c r="AD10" i="5"/>
  <c r="L11" i="5"/>
  <c r="M11" i="5"/>
  <c r="T11" i="5" s="1"/>
  <c r="N11" i="5"/>
  <c r="U11" i="5" s="1"/>
  <c r="W11" i="5"/>
  <c r="Y11" i="5" s="1"/>
  <c r="Z11" i="5" s="1"/>
  <c r="X11" i="5"/>
  <c r="AB11" i="5" s="1"/>
  <c r="AC11" i="5" s="1"/>
  <c r="AA11" i="5"/>
  <c r="AD11" i="5"/>
  <c r="L12" i="5"/>
  <c r="M12" i="5"/>
  <c r="T12" i="5" s="1"/>
  <c r="W12" i="5"/>
  <c r="N12" i="5" s="1"/>
  <c r="U12" i="5" s="1"/>
  <c r="X12" i="5"/>
  <c r="I12" i="5" s="1"/>
  <c r="Y12" i="5"/>
  <c r="Z12" i="5"/>
  <c r="AA12" i="5"/>
  <c r="AD12" i="5"/>
  <c r="L13" i="5"/>
  <c r="W13" i="5"/>
  <c r="I13" i="5" s="1"/>
  <c r="X13" i="5"/>
  <c r="AB13" i="5" s="1"/>
  <c r="AC13" i="5" s="1"/>
  <c r="AA13" i="5"/>
  <c r="AD13" i="5"/>
  <c r="L14" i="5"/>
  <c r="W14" i="5"/>
  <c r="M14" i="5" s="1"/>
  <c r="T14" i="5" s="1"/>
  <c r="X14" i="5"/>
  <c r="AB14" i="5" s="1"/>
  <c r="AC14" i="5" s="1"/>
  <c r="Y14" i="5"/>
  <c r="Z14" i="5" s="1"/>
  <c r="AA14" i="5"/>
  <c r="AD14" i="5"/>
  <c r="L15" i="5"/>
  <c r="W15" i="5"/>
  <c r="I15" i="5" s="1"/>
  <c r="X15" i="5"/>
  <c r="AB15" i="5" s="1"/>
  <c r="AC15" i="5" s="1"/>
  <c r="Y15" i="5"/>
  <c r="Z15" i="5" s="1"/>
  <c r="AA15" i="5"/>
  <c r="AD15" i="5"/>
  <c r="L16" i="5"/>
  <c r="M16" i="5"/>
  <c r="N16" i="5"/>
  <c r="T16" i="5"/>
  <c r="U16" i="5"/>
  <c r="W16" i="5"/>
  <c r="X16" i="5"/>
  <c r="I16" i="5" s="1"/>
  <c r="Y16" i="5"/>
  <c r="Z16" i="5"/>
  <c r="AA16" i="5"/>
  <c r="AB16" i="5"/>
  <c r="AC16" i="5"/>
  <c r="AD16" i="5"/>
  <c r="L17" i="5"/>
  <c r="W17" i="5"/>
  <c r="I17" i="5" s="1"/>
  <c r="X17" i="5"/>
  <c r="AB17" i="5" s="1"/>
  <c r="AC17" i="5" s="1"/>
  <c r="AA17" i="5"/>
  <c r="AD17" i="5"/>
  <c r="L18" i="5"/>
  <c r="W18" i="5"/>
  <c r="M18" i="5" s="1"/>
  <c r="T18" i="5" s="1"/>
  <c r="X18" i="5"/>
  <c r="AB18" i="5" s="1"/>
  <c r="AC18" i="5" s="1"/>
  <c r="Y18" i="5"/>
  <c r="Z18" i="5" s="1"/>
  <c r="AA18" i="5"/>
  <c r="AD18" i="5"/>
  <c r="L19" i="5"/>
  <c r="W19" i="5"/>
  <c r="M19" i="5" s="1"/>
  <c r="T19" i="5" s="1"/>
  <c r="X19" i="5"/>
  <c r="AA19" i="5"/>
  <c r="AB19" i="5"/>
  <c r="AC19" i="5" s="1"/>
  <c r="AD19" i="5"/>
  <c r="L20" i="5"/>
  <c r="M20" i="5"/>
  <c r="T20" i="5" s="1"/>
  <c r="W20" i="5"/>
  <c r="I20" i="5" s="1"/>
  <c r="X20" i="5"/>
  <c r="AB20" i="5" s="1"/>
  <c r="AC20" i="5" s="1"/>
  <c r="AA20" i="5"/>
  <c r="AD20" i="5"/>
  <c r="L21" i="5"/>
  <c r="W21" i="5"/>
  <c r="I21" i="5" s="1"/>
  <c r="X21" i="5"/>
  <c r="AB21" i="5" s="1"/>
  <c r="AC21" i="5" s="1"/>
  <c r="AA21" i="5"/>
  <c r="AD21" i="5"/>
  <c r="L22" i="5"/>
  <c r="W22" i="5"/>
  <c r="M22" i="5" s="1"/>
  <c r="T22" i="5" s="1"/>
  <c r="X22" i="5"/>
  <c r="AB22" i="5" s="1"/>
  <c r="AC22" i="5" s="1"/>
  <c r="Y22" i="5"/>
  <c r="Z22" i="5" s="1"/>
  <c r="AA22" i="5"/>
  <c r="AD22" i="5"/>
  <c r="L23" i="5"/>
  <c r="W23" i="5"/>
  <c r="Y23" i="5" s="1"/>
  <c r="Z23" i="5" s="1"/>
  <c r="X23" i="5"/>
  <c r="AB23" i="5" s="1"/>
  <c r="AC23" i="5" s="1"/>
  <c r="AA23" i="5"/>
  <c r="AD23" i="5"/>
  <c r="I24" i="5"/>
  <c r="L24" i="5"/>
  <c r="M24" i="5"/>
  <c r="T24" i="5" s="1"/>
  <c r="N24" i="5"/>
  <c r="U24" i="5" s="1"/>
  <c r="W24" i="5"/>
  <c r="X24" i="5"/>
  <c r="Y24" i="5"/>
  <c r="Z24" i="5" s="1"/>
  <c r="AA24" i="5"/>
  <c r="AB24" i="5"/>
  <c r="AC24" i="5" s="1"/>
  <c r="AD24" i="5"/>
  <c r="L25" i="5"/>
  <c r="W25" i="5"/>
  <c r="X25" i="5"/>
  <c r="AB25" i="5" s="1"/>
  <c r="AC25" i="5" s="1"/>
  <c r="AA25" i="5"/>
  <c r="AD25" i="5"/>
  <c r="I26" i="5"/>
  <c r="L26" i="5"/>
  <c r="W26" i="5"/>
  <c r="M26" i="5" s="1"/>
  <c r="T26" i="5" s="1"/>
  <c r="X26" i="5"/>
  <c r="AB26" i="5" s="1"/>
  <c r="AC26" i="5" s="1"/>
  <c r="AA26" i="5"/>
  <c r="AD26" i="5"/>
  <c r="I27" i="5"/>
  <c r="L27" i="5"/>
  <c r="M27" i="5"/>
  <c r="T27" i="5" s="1"/>
  <c r="W27" i="5"/>
  <c r="N27" i="5" s="1"/>
  <c r="U27" i="5" s="1"/>
  <c r="X27" i="5"/>
  <c r="Y27" i="5"/>
  <c r="Z27" i="5" s="1"/>
  <c r="AA27" i="5"/>
  <c r="AB27" i="5"/>
  <c r="AC27" i="5" s="1"/>
  <c r="AD27" i="5"/>
  <c r="L28" i="5"/>
  <c r="W28" i="5"/>
  <c r="I28" i="5" s="1"/>
  <c r="X28" i="5"/>
  <c r="AA28" i="5"/>
  <c r="AB28" i="5"/>
  <c r="AC28" i="5" s="1"/>
  <c r="AD28" i="5"/>
  <c r="L29" i="5"/>
  <c r="W29" i="5"/>
  <c r="X29" i="5"/>
  <c r="AB29" i="5" s="1"/>
  <c r="AC29" i="5" s="1"/>
  <c r="AA29" i="5"/>
  <c r="AD29" i="5"/>
  <c r="L30" i="5"/>
  <c r="W30" i="5"/>
  <c r="M30" i="5" s="1"/>
  <c r="T30" i="5" s="1"/>
  <c r="X30" i="5"/>
  <c r="AB30" i="5" s="1"/>
  <c r="AC30" i="5" s="1"/>
  <c r="AA30" i="5"/>
  <c r="AD30" i="5"/>
  <c r="I31" i="5"/>
  <c r="L31" i="5"/>
  <c r="M31" i="5"/>
  <c r="T31" i="5" s="1"/>
  <c r="N31" i="5"/>
  <c r="U31" i="5" s="1"/>
  <c r="W31" i="5"/>
  <c r="X31" i="5"/>
  <c r="Y31" i="5"/>
  <c r="Z31" i="5" s="1"/>
  <c r="AA31" i="5"/>
  <c r="AB31" i="5"/>
  <c r="AC31" i="5" s="1"/>
  <c r="AD31" i="5"/>
  <c r="I32" i="5"/>
  <c r="L32" i="5"/>
  <c r="W32" i="5"/>
  <c r="M32" i="5" s="1"/>
  <c r="T32" i="5" s="1"/>
  <c r="X32" i="5"/>
  <c r="AB32" i="5" s="1"/>
  <c r="AC32" i="5" s="1"/>
  <c r="Y32" i="5"/>
  <c r="Z32" i="5"/>
  <c r="AA32" i="5"/>
  <c r="AD32" i="5"/>
  <c r="L33" i="5"/>
  <c r="W33" i="5"/>
  <c r="X33" i="5"/>
  <c r="AB33" i="5" s="1"/>
  <c r="AC33" i="5" s="1"/>
  <c r="AA33" i="5"/>
  <c r="AD33" i="5"/>
  <c r="L34" i="5"/>
  <c r="W34" i="5"/>
  <c r="M34" i="5" s="1"/>
  <c r="T34" i="5" s="1"/>
  <c r="X34" i="5"/>
  <c r="AB34" i="5" s="1"/>
  <c r="AC34" i="5" s="1"/>
  <c r="Y34" i="5"/>
  <c r="Z34" i="5"/>
  <c r="AA34" i="5"/>
  <c r="AD34" i="5"/>
  <c r="W35" i="5"/>
  <c r="Y35" i="5" s="1"/>
  <c r="X35" i="5"/>
  <c r="AB35" i="5" s="1"/>
  <c r="AC35" i="5" s="1"/>
  <c r="Z35" i="5"/>
  <c r="AA35" i="5"/>
  <c r="AD35" i="5"/>
  <c r="I33" i="5" l="1"/>
  <c r="N23" i="5"/>
  <c r="U23" i="5" s="1"/>
  <c r="I19" i="5"/>
  <c r="I18" i="5"/>
  <c r="I11" i="5"/>
  <c r="I10" i="5"/>
  <c r="I30" i="5"/>
  <c r="N28" i="5"/>
  <c r="U28" i="5" s="1"/>
  <c r="M28" i="5"/>
  <c r="T28" i="5" s="1"/>
  <c r="Y26" i="5"/>
  <c r="Z26" i="5" s="1"/>
  <c r="I25" i="5"/>
  <c r="Y19" i="5"/>
  <c r="Z19" i="5" s="1"/>
  <c r="N15" i="5"/>
  <c r="U15" i="5" s="1"/>
  <c r="M23" i="5"/>
  <c r="T23" i="5" s="1"/>
  <c r="I23" i="5"/>
  <c r="I22" i="5"/>
  <c r="N20" i="5"/>
  <c r="U20" i="5" s="1"/>
  <c r="M15" i="5"/>
  <c r="T15" i="5" s="1"/>
  <c r="I34" i="5"/>
  <c r="N32" i="5"/>
  <c r="U32" i="5" s="1"/>
  <c r="Y28" i="5"/>
  <c r="Z28" i="5" s="1"/>
  <c r="Y30" i="5"/>
  <c r="Z30" i="5" s="1"/>
  <c r="I29" i="5"/>
  <c r="N19" i="5"/>
  <c r="U19" i="5" s="1"/>
  <c r="I14" i="5"/>
  <c r="AB12" i="5"/>
  <c r="AC12" i="5" s="1"/>
  <c r="Y10" i="5"/>
  <c r="Z10" i="5" s="1"/>
  <c r="I9" i="5"/>
  <c r="Y20" i="5"/>
  <c r="Z20" i="5" s="1"/>
  <c r="N33" i="5"/>
  <c r="U33" i="5" s="1"/>
  <c r="N25" i="5"/>
  <c r="U25" i="5" s="1"/>
  <c r="N21" i="5"/>
  <c r="U21" i="5" s="1"/>
  <c r="N17" i="5"/>
  <c r="U17" i="5" s="1"/>
  <c r="N13" i="5"/>
  <c r="U13" i="5" s="1"/>
  <c r="N9" i="5"/>
  <c r="U9" i="5" s="1"/>
  <c r="M13" i="5"/>
  <c r="T13" i="5" s="1"/>
  <c r="M9" i="5"/>
  <c r="T9" i="5" s="1"/>
  <c r="N34" i="5"/>
  <c r="U34" i="5" s="1"/>
  <c r="N30" i="5"/>
  <c r="U30" i="5" s="1"/>
  <c r="N26" i="5"/>
  <c r="U26" i="5" s="1"/>
  <c r="N22" i="5"/>
  <c r="U22" i="5" s="1"/>
  <c r="N18" i="5"/>
  <c r="U18" i="5" s="1"/>
  <c r="N14" i="5"/>
  <c r="U14" i="5" s="1"/>
  <c r="N10" i="5"/>
  <c r="U10" i="5" s="1"/>
  <c r="N29" i="5"/>
  <c r="U29" i="5" s="1"/>
  <c r="M33" i="5"/>
  <c r="T33" i="5" s="1"/>
  <c r="M29" i="5"/>
  <c r="T29" i="5" s="1"/>
  <c r="M25" i="5"/>
  <c r="T25" i="5" s="1"/>
  <c r="M21" i="5"/>
  <c r="T21" i="5" s="1"/>
  <c r="M17" i="5"/>
  <c r="T17" i="5" s="1"/>
  <c r="Y33" i="5"/>
  <c r="Z33" i="5" s="1"/>
  <c r="Y29" i="5"/>
  <c r="Z29" i="5" s="1"/>
  <c r="Y25" i="5"/>
  <c r="Z25" i="5" s="1"/>
  <c r="Y21" i="5"/>
  <c r="Z21" i="5" s="1"/>
  <c r="Y17" i="5"/>
  <c r="Z17" i="5" s="1"/>
  <c r="Y13" i="5"/>
  <c r="Z13" i="5" s="1"/>
  <c r="Y9" i="5"/>
  <c r="Z9" i="5" s="1"/>
  <c r="L9" i="4"/>
  <c r="M9" i="4"/>
  <c r="T9" i="4" s="1"/>
  <c r="N9" i="4"/>
  <c r="U9" i="4" s="1"/>
  <c r="L10" i="4"/>
  <c r="M10" i="4"/>
  <c r="T10" i="4" s="1"/>
  <c r="N10" i="4"/>
  <c r="U10" i="4" s="1"/>
  <c r="L11" i="4"/>
  <c r="M11" i="4"/>
  <c r="N11" i="4"/>
  <c r="U11" i="4" s="1"/>
  <c r="T11" i="4"/>
  <c r="L9" i="3"/>
  <c r="M9" i="3"/>
  <c r="T9" i="3" s="1"/>
  <c r="N9" i="3"/>
  <c r="U9" i="3" s="1"/>
  <c r="L10" i="3"/>
  <c r="M10" i="3"/>
  <c r="T10" i="3" s="1"/>
  <c r="N10" i="3"/>
  <c r="U10" i="3" s="1"/>
  <c r="L11" i="3"/>
  <c r="M11" i="3"/>
  <c r="N11" i="3"/>
  <c r="U11" i="3" s="1"/>
  <c r="T11" i="3"/>
  <c r="L12" i="3"/>
  <c r="M12" i="3"/>
  <c r="N12" i="3"/>
  <c r="U12" i="3" s="1"/>
  <c r="T12" i="3"/>
  <c r="L13" i="3"/>
  <c r="M13" i="3"/>
  <c r="N13" i="3"/>
  <c r="U13" i="3" s="1"/>
  <c r="T13" i="3"/>
  <c r="L14" i="3"/>
  <c r="M14" i="3"/>
  <c r="N14" i="3"/>
  <c r="U14" i="3" s="1"/>
  <c r="T14" i="3"/>
  <c r="L15" i="3"/>
  <c r="M15" i="3"/>
  <c r="T15" i="3" s="1"/>
  <c r="N15" i="3"/>
  <c r="U15" i="3" s="1"/>
  <c r="L16" i="3"/>
  <c r="M16" i="3"/>
  <c r="T16" i="3" s="1"/>
  <c r="N16" i="3"/>
  <c r="U16" i="3" s="1"/>
  <c r="L17" i="3"/>
  <c r="M17" i="3"/>
  <c r="T17" i="3" s="1"/>
  <c r="N17" i="3"/>
  <c r="U17" i="3" s="1"/>
  <c r="L18" i="3"/>
  <c r="M18" i="3"/>
  <c r="T18" i="3" s="1"/>
  <c r="N18" i="3"/>
  <c r="U18" i="3" s="1"/>
  <c r="L19" i="3"/>
  <c r="M19" i="3"/>
  <c r="N19" i="3"/>
  <c r="U19" i="3" s="1"/>
  <c r="T19" i="3"/>
  <c r="L20" i="3"/>
  <c r="M20" i="3"/>
  <c r="N20" i="3"/>
  <c r="U20" i="3" s="1"/>
  <c r="T20" i="3"/>
  <c r="L21" i="3"/>
  <c r="M21" i="3"/>
  <c r="N21" i="3"/>
  <c r="U21" i="3" s="1"/>
  <c r="T21" i="3"/>
  <c r="L22" i="3"/>
  <c r="M22" i="3"/>
  <c r="N22" i="3"/>
  <c r="U22" i="3" s="1"/>
  <c r="T22" i="3"/>
  <c r="L23" i="3"/>
  <c r="M23" i="3"/>
  <c r="T23" i="3" s="1"/>
  <c r="N23" i="3"/>
  <c r="U23" i="3" s="1"/>
  <c r="L24" i="3"/>
  <c r="M24" i="3"/>
  <c r="T24" i="3" s="1"/>
  <c r="N24" i="3"/>
  <c r="U24" i="3" s="1"/>
  <c r="L25" i="3"/>
  <c r="M25" i="3"/>
  <c r="T25" i="3" s="1"/>
  <c r="N25" i="3"/>
  <c r="U25" i="3" s="1"/>
  <c r="L26" i="3"/>
  <c r="M26" i="3"/>
  <c r="T26" i="3" s="1"/>
  <c r="N26" i="3"/>
  <c r="U26" i="3" s="1"/>
  <c r="L27" i="3"/>
  <c r="M27" i="3"/>
  <c r="N27" i="3"/>
  <c r="U27" i="3" s="1"/>
  <c r="T27" i="3"/>
  <c r="L28" i="3"/>
  <c r="M28" i="3"/>
  <c r="N28" i="3"/>
  <c r="U28" i="3" s="1"/>
  <c r="T28" i="3"/>
  <c r="L29" i="3"/>
  <c r="M29" i="3"/>
  <c r="N29" i="3"/>
  <c r="U29" i="3" s="1"/>
  <c r="T29" i="3"/>
  <c r="L30" i="3"/>
  <c r="M30" i="3"/>
  <c r="N30" i="3"/>
  <c r="U30" i="3" s="1"/>
  <c r="T30" i="3"/>
  <c r="L31" i="3"/>
  <c r="M31" i="3"/>
  <c r="T31" i="3" s="1"/>
  <c r="N31" i="3"/>
  <c r="U31" i="3" s="1"/>
  <c r="L32" i="3"/>
  <c r="M32" i="3"/>
  <c r="T32" i="3" s="1"/>
  <c r="N32" i="3"/>
  <c r="U32" i="3" s="1"/>
  <c r="L33" i="3"/>
  <c r="M33" i="3"/>
  <c r="T33" i="3" s="1"/>
  <c r="N33" i="3"/>
  <c r="U33" i="3" s="1"/>
  <c r="I9" i="2"/>
  <c r="L9" i="2"/>
  <c r="M9" i="2"/>
  <c r="T9" i="2" s="1"/>
  <c r="N9" i="2"/>
  <c r="U9" i="2" s="1"/>
  <c r="I10" i="2"/>
  <c r="L10" i="2"/>
  <c r="M10" i="2"/>
  <c r="T10" i="2" s="1"/>
  <c r="N10" i="2"/>
  <c r="U10" i="2" s="1"/>
  <c r="I11" i="2"/>
  <c r="L11" i="2"/>
  <c r="M11" i="2"/>
  <c r="T11" i="2" s="1"/>
  <c r="N11" i="2"/>
  <c r="U11" i="2" s="1"/>
  <c r="I12" i="2"/>
  <c r="L12" i="2"/>
  <c r="M12" i="2"/>
  <c r="T12" i="2" s="1"/>
  <c r="N12" i="2"/>
  <c r="U12" i="2" s="1"/>
  <c r="I13" i="2"/>
  <c r="L13" i="2"/>
  <c r="M13" i="2"/>
  <c r="T13" i="2" s="1"/>
  <c r="N13" i="2"/>
  <c r="U13" i="2" s="1"/>
  <c r="I14" i="2"/>
  <c r="L14" i="2"/>
  <c r="M14" i="2"/>
  <c r="T14" i="2" s="1"/>
  <c r="N14" i="2"/>
  <c r="U14" i="2" s="1"/>
  <c r="I15" i="2"/>
  <c r="L15" i="2"/>
  <c r="M15" i="2"/>
  <c r="T15" i="2" s="1"/>
  <c r="N15" i="2"/>
  <c r="U15" i="2" s="1"/>
  <c r="I16" i="2"/>
  <c r="L16" i="2"/>
  <c r="M16" i="2"/>
  <c r="N16" i="2"/>
  <c r="T16" i="2"/>
  <c r="U16" i="2"/>
  <c r="I17" i="2"/>
  <c r="L17" i="2"/>
  <c r="M17" i="2"/>
  <c r="T17" i="2" s="1"/>
  <c r="N17" i="2"/>
  <c r="U17" i="2"/>
  <c r="I18" i="2"/>
  <c r="L18" i="2"/>
  <c r="M18" i="2"/>
  <c r="T18" i="2" s="1"/>
  <c r="N18" i="2"/>
  <c r="U18" i="2" s="1"/>
  <c r="I19" i="2"/>
  <c r="L19" i="2"/>
  <c r="M19" i="2"/>
  <c r="N19" i="2"/>
  <c r="U19" i="2" s="1"/>
  <c r="T19" i="2"/>
  <c r="I20" i="2"/>
  <c r="L20" i="2"/>
  <c r="M20" i="2"/>
  <c r="T20" i="2" s="1"/>
  <c r="N20" i="2"/>
  <c r="U20" i="2" s="1"/>
  <c r="I21" i="2"/>
  <c r="L21" i="2"/>
  <c r="M21" i="2"/>
  <c r="T21" i="2" s="1"/>
  <c r="N21" i="2"/>
  <c r="U21" i="2" s="1"/>
  <c r="I22" i="2"/>
  <c r="L22" i="2"/>
  <c r="M22" i="2"/>
  <c r="T22" i="2" s="1"/>
  <c r="N22" i="2"/>
  <c r="U22" i="2" s="1"/>
  <c r="I23" i="2"/>
  <c r="L23" i="2"/>
  <c r="M23" i="2"/>
  <c r="T23" i="2" s="1"/>
  <c r="N23" i="2"/>
  <c r="U23" i="2" s="1"/>
  <c r="I24" i="2"/>
  <c r="L24" i="2"/>
  <c r="M24" i="2"/>
  <c r="N24" i="2"/>
  <c r="T24" i="2"/>
  <c r="U24" i="2"/>
  <c r="I25" i="2"/>
  <c r="L25" i="2"/>
  <c r="M25" i="2"/>
  <c r="T25" i="2" s="1"/>
  <c r="N25" i="2"/>
  <c r="U25" i="2"/>
  <c r="I26" i="2"/>
  <c r="L26" i="2"/>
  <c r="M26" i="2"/>
  <c r="T26" i="2" s="1"/>
  <c r="N26" i="2"/>
  <c r="U26" i="2" s="1"/>
  <c r="I27" i="2"/>
  <c r="L27" i="2"/>
  <c r="M27" i="2"/>
  <c r="N27" i="2"/>
  <c r="U27" i="2" s="1"/>
  <c r="T27" i="2"/>
  <c r="I28" i="2"/>
  <c r="L28" i="2"/>
  <c r="M28" i="2"/>
  <c r="T28" i="2" s="1"/>
  <c r="N28" i="2"/>
  <c r="U28" i="2" s="1"/>
  <c r="I29" i="2"/>
  <c r="L29" i="2"/>
  <c r="M29" i="2"/>
  <c r="T29" i="2" s="1"/>
  <c r="N29" i="2"/>
  <c r="U29" i="2" s="1"/>
  <c r="I30" i="2"/>
  <c r="L30" i="2"/>
  <c r="M30" i="2"/>
  <c r="T30" i="2" s="1"/>
  <c r="N30" i="2"/>
  <c r="U30" i="2" s="1"/>
  <c r="I31" i="2"/>
  <c r="L31" i="2"/>
  <c r="M31" i="2"/>
  <c r="T31" i="2" s="1"/>
  <c r="N31" i="2"/>
  <c r="U31" i="2" s="1"/>
  <c r="I32" i="2"/>
  <c r="L32" i="2"/>
  <c r="M32" i="2"/>
  <c r="N32" i="2"/>
  <c r="T32" i="2"/>
  <c r="U32" i="2"/>
  <c r="N38" i="1"/>
  <c r="U38" i="1" s="1"/>
  <c r="M38" i="1"/>
  <c r="T38" i="1" s="1"/>
  <c r="L38" i="1"/>
  <c r="I38" i="1"/>
  <c r="U37" i="1"/>
  <c r="T37" i="1"/>
  <c r="N37" i="1"/>
  <c r="M37" i="1"/>
  <c r="L37" i="1"/>
  <c r="I37" i="1"/>
  <c r="N36" i="1"/>
  <c r="U36" i="1" s="1"/>
  <c r="M36" i="1"/>
  <c r="T36" i="1" s="1"/>
  <c r="L36" i="1"/>
  <c r="I36" i="1"/>
  <c r="N35" i="1"/>
  <c r="U35" i="1" s="1"/>
  <c r="M35" i="1"/>
  <c r="T35" i="1" s="1"/>
  <c r="L35" i="1"/>
  <c r="I35" i="1"/>
  <c r="N34" i="1"/>
  <c r="U34" i="1" s="1"/>
  <c r="M34" i="1"/>
  <c r="T34" i="1" s="1"/>
  <c r="L34" i="1"/>
  <c r="I34" i="1"/>
  <c r="U33" i="1"/>
  <c r="T33" i="1"/>
  <c r="N33" i="1"/>
  <c r="M33" i="1"/>
  <c r="L33" i="1"/>
  <c r="I33" i="1"/>
  <c r="N32" i="1"/>
  <c r="U32" i="1" s="1"/>
  <c r="M32" i="1"/>
  <c r="T32" i="1" s="1"/>
  <c r="L32" i="1"/>
  <c r="I32" i="1"/>
  <c r="N31" i="1"/>
  <c r="U31" i="1" s="1"/>
  <c r="M31" i="1"/>
  <c r="T31" i="1" s="1"/>
  <c r="L31" i="1"/>
  <c r="I31" i="1"/>
  <c r="T30" i="1"/>
  <c r="N30" i="1"/>
  <c r="U30" i="1" s="1"/>
  <c r="M30" i="1"/>
  <c r="L30" i="1"/>
  <c r="I30" i="1"/>
  <c r="U29" i="1"/>
  <c r="T29" i="1"/>
  <c r="N29" i="1"/>
  <c r="M29" i="1"/>
  <c r="L29" i="1"/>
  <c r="I29" i="1"/>
  <c r="N28" i="1"/>
  <c r="U28" i="1" s="1"/>
  <c r="M28" i="1"/>
  <c r="T28" i="1" s="1"/>
  <c r="L28" i="1"/>
  <c r="I28" i="1"/>
  <c r="N27" i="1"/>
  <c r="U27" i="1" s="1"/>
  <c r="M27" i="1"/>
  <c r="T27" i="1" s="1"/>
  <c r="L27" i="1"/>
  <c r="I27" i="1"/>
  <c r="T26" i="1"/>
  <c r="N26" i="1"/>
  <c r="U26" i="1" s="1"/>
  <c r="M26" i="1"/>
  <c r="L26" i="1"/>
  <c r="I26" i="1"/>
  <c r="U25" i="1"/>
  <c r="T25" i="1"/>
  <c r="N25" i="1"/>
  <c r="M25" i="1"/>
  <c r="L25" i="1"/>
  <c r="I25" i="1"/>
  <c r="N24" i="1"/>
  <c r="U24" i="1" s="1"/>
  <c r="M24" i="1"/>
  <c r="T24" i="1" s="1"/>
  <c r="L24" i="1"/>
  <c r="I24" i="1"/>
  <c r="N23" i="1"/>
  <c r="U23" i="1" s="1"/>
  <c r="M23" i="1"/>
  <c r="T23" i="1" s="1"/>
  <c r="L23" i="1"/>
  <c r="I23" i="1"/>
  <c r="T22" i="1"/>
  <c r="N22" i="1"/>
  <c r="U22" i="1" s="1"/>
  <c r="M22" i="1"/>
  <c r="L22" i="1"/>
  <c r="I22" i="1"/>
  <c r="U21" i="1"/>
  <c r="T21" i="1"/>
  <c r="N21" i="1"/>
  <c r="M21" i="1"/>
  <c r="L21" i="1"/>
  <c r="I21" i="1"/>
  <c r="N20" i="1"/>
  <c r="U20" i="1" s="1"/>
  <c r="M20" i="1"/>
  <c r="T20" i="1" s="1"/>
  <c r="L20" i="1"/>
  <c r="I20" i="1"/>
  <c r="N19" i="1"/>
  <c r="U19" i="1" s="1"/>
  <c r="M19" i="1"/>
  <c r="T19" i="1" s="1"/>
  <c r="L19" i="1"/>
  <c r="I19" i="1"/>
  <c r="T18" i="1"/>
  <c r="N18" i="1"/>
  <c r="U18" i="1" s="1"/>
  <c r="M18" i="1"/>
  <c r="L18" i="1"/>
  <c r="I18" i="1"/>
  <c r="U17" i="1"/>
  <c r="T17" i="1"/>
  <c r="N17" i="1"/>
  <c r="M17" i="1"/>
  <c r="L17" i="1"/>
  <c r="I17" i="1"/>
  <c r="N16" i="1"/>
  <c r="U16" i="1" s="1"/>
  <c r="M16" i="1"/>
  <c r="T16" i="1" s="1"/>
  <c r="L16" i="1"/>
  <c r="I16" i="1"/>
  <c r="N15" i="1"/>
  <c r="U15" i="1" s="1"/>
  <c r="M15" i="1"/>
  <c r="T15" i="1" s="1"/>
  <c r="L15" i="1"/>
  <c r="I15" i="1"/>
  <c r="T14" i="1"/>
  <c r="N14" i="1"/>
  <c r="U14" i="1" s="1"/>
  <c r="M14" i="1"/>
  <c r="L14" i="1"/>
  <c r="I14" i="1"/>
  <c r="U13" i="1"/>
  <c r="T13" i="1"/>
  <c r="N13" i="1"/>
  <c r="M13" i="1"/>
  <c r="L13" i="1"/>
  <c r="I13" i="1"/>
  <c r="N12" i="1"/>
  <c r="U12" i="1" s="1"/>
  <c r="M12" i="1"/>
  <c r="T12" i="1" s="1"/>
  <c r="L12" i="1"/>
  <c r="I12" i="1"/>
  <c r="N11" i="1"/>
  <c r="U11" i="1" s="1"/>
  <c r="M11" i="1"/>
  <c r="T11" i="1" s="1"/>
  <c r="L11" i="1"/>
  <c r="I11" i="1"/>
  <c r="T10" i="1"/>
  <c r="N10" i="1"/>
  <c r="U10" i="1" s="1"/>
  <c r="M10" i="1"/>
  <c r="L10" i="1"/>
  <c r="I10" i="1"/>
  <c r="U9" i="1"/>
  <c r="T9" i="1"/>
  <c r="N9" i="1"/>
  <c r="M9" i="1"/>
  <c r="L9" i="1"/>
  <c r="I9" i="1"/>
</calcChain>
</file>

<file path=xl/sharedStrings.xml><?xml version="1.0" encoding="utf-8"?>
<sst xmlns="http://schemas.openxmlformats.org/spreadsheetml/2006/main" count="1938" uniqueCount="448">
  <si>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</si>
  <si>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スズキ株式会社</t>
    </r>
    <phoneticPr fontId="8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</si>
  <si>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</si>
  <si>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</si>
  <si>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</si>
  <si>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</si>
  <si>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</si>
  <si>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</si>
  <si>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</si>
  <si>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</si>
  <si>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</si>
  <si>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</si>
  <si>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</si>
  <si>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</si>
  <si>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</si>
  <si>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</si>
  <si>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</si>
  <si>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</si>
  <si>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</si>
  <si>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</si>
  <si>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</si>
  <si>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</si>
  <si>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</si>
  <si>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</si>
  <si>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</si>
  <si>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</si>
  <si>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r>
      <rPr>
        <sz val="8"/>
        <rFont val="ＭＳ Ｐゴシック"/>
        <family val="3"/>
        <charset val="128"/>
      </rPr>
      <t>主要排出
ガス対策</t>
    </r>
    <phoneticPr fontId="8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</si>
  <si>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</si>
  <si>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</si>
  <si>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8"/>
  </si>
  <si>
    <r>
      <rPr>
        <sz val="8"/>
        <rFont val="ＭＳ Ｐゴシック"/>
        <family val="3"/>
        <charset val="128"/>
      </rPr>
      <t>スズキ</t>
    </r>
    <phoneticPr fontId="8"/>
  </si>
  <si>
    <r>
      <rPr>
        <sz val="8"/>
        <rFont val="ＭＳ Ｐゴシック"/>
        <family val="3"/>
        <charset val="128"/>
      </rPr>
      <t>アルト</t>
    </r>
  </si>
  <si>
    <t>5AA-HA97S</t>
  </si>
  <si>
    <t>0001,0002</t>
  </si>
  <si>
    <t>R06D
-WA04C</t>
    <phoneticPr fontId="8"/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</si>
  <si>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</si>
  <si>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H,I,V,EP,B,C</t>
  </si>
  <si>
    <t>3W,EGR</t>
    <phoneticPr fontId="8"/>
  </si>
  <si>
    <t>F</t>
  </si>
  <si>
    <r>
      <rPr>
        <u/>
        <sz val="8"/>
        <rFont val="ＭＳ Ｐゴシック"/>
        <family val="3"/>
        <charset val="128"/>
      </rPr>
      <t>☆☆☆☆</t>
    </r>
  </si>
  <si>
    <t>0601,0602</t>
  </si>
  <si>
    <t>A</t>
  </si>
  <si>
    <t>3BA-HA37S</t>
  </si>
  <si>
    <t>R06A</t>
  </si>
  <si>
    <t>I,EP,B,C</t>
  </si>
  <si>
    <t>3W</t>
  </si>
  <si>
    <r>
      <rPr>
        <sz val="8"/>
        <rFont val="ＭＳ Ｐゴシック"/>
        <family val="3"/>
        <charset val="128"/>
      </rPr>
      <t>アルト　ラパン</t>
    </r>
  </si>
  <si>
    <t>5BA-HE33S</t>
  </si>
  <si>
    <t>0002,0003</t>
  </si>
  <si>
    <t>I,V,EP,B,C</t>
  </si>
  <si>
    <t>0602,0603</t>
  </si>
  <si>
    <r>
      <rPr>
        <sz val="8"/>
        <rFont val="ＭＳ Ｐゴシック"/>
        <family val="3"/>
        <charset val="128"/>
      </rPr>
      <t>ワゴンＲ</t>
    </r>
  </si>
  <si>
    <t>5AA-MH95S</t>
  </si>
  <si>
    <t>0004,0005</t>
  </si>
  <si>
    <t>0604,0605</t>
  </si>
  <si>
    <t>5BA-MH85S</t>
  </si>
  <si>
    <t>0004</t>
  </si>
  <si>
    <t>R06D</t>
  </si>
  <si>
    <t>V,EP,C</t>
  </si>
  <si>
    <t>0604</t>
  </si>
  <si>
    <t>4AA-MH55S</t>
  </si>
  <si>
    <t>R06A
-WA05A</t>
    <phoneticPr fontId="8"/>
  </si>
  <si>
    <r>
      <rPr>
        <sz val="8"/>
        <rFont val="ＭＳ Ｐゴシック"/>
        <family val="3"/>
        <charset val="128"/>
      </rPr>
      <t>ﾀｰﾎﾞﾁｬｰｼﾞｬ付</t>
    </r>
  </si>
  <si>
    <r>
      <rPr>
        <u/>
        <sz val="8"/>
        <rFont val="ＭＳ Ｐゴシック"/>
        <family val="3"/>
        <charset val="128"/>
      </rPr>
      <t>☆☆☆</t>
    </r>
  </si>
  <si>
    <r>
      <rPr>
        <sz val="8"/>
        <rFont val="ＭＳ Ｐゴシック"/>
        <family val="3"/>
        <charset val="128"/>
      </rPr>
      <t>ワゴンＲ　スマイル</t>
    </r>
  </si>
  <si>
    <t>5AA-MX91S</t>
  </si>
  <si>
    <t>5BA-MX81S</t>
  </si>
  <si>
    <r>
      <rPr>
        <sz val="8"/>
        <rFont val="ＭＳ Ｐゴシック"/>
        <family val="3"/>
        <charset val="128"/>
      </rPr>
      <t>ハスラー</t>
    </r>
  </si>
  <si>
    <t>5AA-MR92S</t>
  </si>
  <si>
    <t>0004～0006</t>
  </si>
  <si>
    <t>0604～0606</t>
  </si>
  <si>
    <t>4AA-MR52S</t>
  </si>
  <si>
    <t>0007～0009</t>
  </si>
  <si>
    <t>0607～0609</t>
  </si>
  <si>
    <t>スペーシア</t>
  </si>
  <si>
    <t>5AA-MK94S</t>
  </si>
  <si>
    <t>0001</t>
  </si>
  <si>
    <t>R06D
-WA04C</t>
  </si>
  <si>
    <t>CVT
(E･LTC)</t>
  </si>
  <si>
    <t>3W,EGR</t>
  </si>
  <si>
    <t>0002~0005</t>
    <phoneticPr fontId="8"/>
  </si>
  <si>
    <t>0601~0605</t>
    <phoneticPr fontId="8"/>
  </si>
  <si>
    <t>4AA-MK54S</t>
  </si>
  <si>
    <t>R06A
-WA05A</t>
  </si>
  <si>
    <t>ﾀｰﾎﾞﾁｬｰｼﾞｬ付</t>
  </si>
  <si>
    <t>0601</t>
  </si>
  <si>
    <r>
      <rPr>
        <sz val="8"/>
        <rFont val="ＭＳ Ｐゴシック"/>
        <family val="3"/>
        <charset val="128"/>
      </rPr>
      <t>エブリイ</t>
    </r>
  </si>
  <si>
    <t>3BA-DA17W</t>
  </si>
  <si>
    <t>0025～0029,
0031～0035</t>
  </si>
  <si>
    <t>4AT
(E)</t>
  </si>
  <si>
    <t>I,V,EP</t>
  </si>
  <si>
    <t>R</t>
  </si>
  <si>
    <t>0030,0036</t>
  </si>
  <si>
    <t>0625～0636</t>
  </si>
  <si>
    <r>
      <rPr>
        <sz val="8"/>
        <rFont val="ＭＳ Ｐゴシック"/>
        <family val="3"/>
        <charset val="128"/>
      </rPr>
      <t>ジムニー</t>
    </r>
  </si>
  <si>
    <t>3BA-JB64W</t>
  </si>
  <si>
    <t>0005</t>
  </si>
  <si>
    <t>5MT×2</t>
  </si>
  <si>
    <t>0006</t>
  </si>
  <si>
    <r>
      <t>4AT×2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</si>
  <si>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</si>
  <si>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</si>
  <si>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</si>
  <si>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</si>
  <si>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</si>
  <si>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</si>
  <si>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</si>
  <si>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</si>
  <si>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8"/>
  </si>
  <si>
    <t>☆☆☆☆</t>
  </si>
  <si>
    <t>KF</t>
  </si>
  <si>
    <t>0101～0103、0106～0107
0110～0111</t>
  </si>
  <si>
    <t>5BA-LA660F</t>
  </si>
  <si>
    <t>0013～0014</t>
  </si>
  <si>
    <t>0002、0011～0012</t>
  </si>
  <si>
    <t>☆☆☆☆☆</t>
  </si>
  <si>
    <t>0017～0018、0023～0024</t>
  </si>
  <si>
    <t>6BA-LA660F</t>
  </si>
  <si>
    <t>0001、0003、0005、0011～0016
0019～0022</t>
  </si>
  <si>
    <t>0117～0118</t>
  </si>
  <si>
    <t>5BA-LA650F</t>
  </si>
  <si>
    <t>0114～0116</t>
  </si>
  <si>
    <t>0112～0113</t>
  </si>
  <si>
    <t>0106～0107、0110～0111</t>
  </si>
  <si>
    <t>0104～0105、0108～0109</t>
  </si>
  <si>
    <t>0101～0103</t>
  </si>
  <si>
    <t>0015～0016</t>
  </si>
  <si>
    <t>0002、0004、0011～0014</t>
  </si>
  <si>
    <t>0001、0003</t>
  </si>
  <si>
    <t>0031～0032</t>
  </si>
  <si>
    <t>6BA-LA650F</t>
  </si>
  <si>
    <t>0025～0030</t>
  </si>
  <si>
    <t>0008</t>
  </si>
  <si>
    <t>シフォン</t>
  </si>
  <si>
    <t>※</t>
  </si>
  <si>
    <t>0002、0004、0006～0018</t>
  </si>
  <si>
    <t>5BA-LA160F</t>
  </si>
  <si>
    <t>5BA-LA150F</t>
  </si>
  <si>
    <t xml:space="preserve">ステラ </t>
  </si>
  <si>
    <t>0001～0002、0004、0006</t>
  </si>
  <si>
    <t>5BA-LA360F</t>
  </si>
  <si>
    <t>0004、0006</t>
  </si>
  <si>
    <t>5BA-LA350F</t>
  </si>
  <si>
    <t>0001～0002</t>
  </si>
  <si>
    <t xml:space="preserve">プレオ プラス </t>
  </si>
  <si>
    <t>スバル</t>
  </si>
  <si>
    <t>低排出ガス
認定レベル</t>
    <rPh sb="6" eb="8">
      <t>ニンテイ</t>
    </rPh>
    <phoneticPr fontId="8"/>
  </si>
  <si>
    <t>駆動
形式</t>
    <rPh sb="3" eb="5">
      <t>ケイシキ</t>
    </rPh>
    <phoneticPr fontId="8"/>
  </si>
  <si>
    <t>主要排出
ガス対策</t>
    <phoneticPr fontId="8"/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</si>
  <si>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</si>
  <si>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</si>
  <si>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</si>
  <si>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</si>
  <si>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</si>
  <si>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</si>
  <si>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</si>
  <si>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</si>
  <si>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t>メーカー入力欄</t>
    <rPh sb="4" eb="6">
      <t>ニュウリョク</t>
    </rPh>
    <rPh sb="6" eb="7">
      <t>ラン</t>
    </rPh>
    <phoneticPr fontId="8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</si>
  <si>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8"/>
  </si>
  <si>
    <t>880～890</t>
  </si>
  <si>
    <t>0001,0002,0003,0004,0005,0006,0007,0008,0009,0010,0011,0012,0013,0014,0015,0016,0017,0018</t>
  </si>
  <si>
    <t>5BA-LA160S</t>
  </si>
  <si>
    <t>820～830</t>
  </si>
  <si>
    <t>5BA-LA150S</t>
  </si>
  <si>
    <t>ムーヴ</t>
  </si>
  <si>
    <t>0001,0002,0003,0004,0005,0006,0007,0008,0009,0010,0011,0012</t>
  </si>
  <si>
    <t>5BA-LA560S</t>
  </si>
  <si>
    <t>5BA-LA550S</t>
  </si>
  <si>
    <t>ミラ　トコット</t>
  </si>
  <si>
    <t>0014,0015</t>
  </si>
  <si>
    <t>5BA-LA910S</t>
  </si>
  <si>
    <t>0012,0013</t>
  </si>
  <si>
    <t>0001,0011,0014,0015</t>
  </si>
  <si>
    <t>5BA-LA900S</t>
  </si>
  <si>
    <t>タフト</t>
  </si>
  <si>
    <t>930～970</t>
  </si>
  <si>
    <t>0101,0102,0103,0106,0107,0110,0111</t>
  </si>
  <si>
    <t>5BA-LA660S</t>
  </si>
  <si>
    <t>0013,0014</t>
  </si>
  <si>
    <t>960～970</t>
  </si>
  <si>
    <t>0001,0002,0011,0012</t>
  </si>
  <si>
    <t>0117,0118</t>
  </si>
  <si>
    <t>5BA-LA650S</t>
  </si>
  <si>
    <t>920～940</t>
  </si>
  <si>
    <t>0104,0105,108,109,0112,0113</t>
  </si>
  <si>
    <t>880～960</t>
  </si>
  <si>
    <t>0101,0102,0103,0106,0107,0110,0111,0114,0115,0116</t>
  </si>
  <si>
    <t>0015,0016</t>
  </si>
  <si>
    <t>910～930</t>
  </si>
  <si>
    <t>0002,0004,0011,0012,0013,0014</t>
  </si>
  <si>
    <t>910～920</t>
  </si>
  <si>
    <t>0001,0003</t>
  </si>
  <si>
    <t>タント</t>
  </si>
  <si>
    <t>0003</t>
  </si>
  <si>
    <t>5BA-LA860S</t>
  </si>
  <si>
    <t>920～930</t>
  </si>
  <si>
    <t>5BA-LA850S</t>
  </si>
  <si>
    <t>870～880</t>
  </si>
  <si>
    <t>ムーヴ　キャンバス</t>
  </si>
  <si>
    <t>720～740</t>
  </si>
  <si>
    <t>0001,0002,0004,0006,0007,0008,0009,0010,0011,0012,0013,0014,0015,0016</t>
  </si>
  <si>
    <t>5BA-LA360S</t>
  </si>
  <si>
    <t>0004,0006,0011,0012,0013,0014</t>
  </si>
  <si>
    <t>5BA-LA350S</t>
  </si>
  <si>
    <t>0001,0002,0007,0008,0009,0010,0015,0016</t>
  </si>
  <si>
    <t>ミラ　イース</t>
  </si>
  <si>
    <t>ダイハツ</t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</si>
  <si>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</si>
  <si>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</si>
  <si>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</si>
  <si>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</si>
  <si>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</si>
  <si>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</si>
  <si>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b/>
        <sz val="12"/>
        <rFont val="ＭＳ Ｐ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8"/>
  </si>
  <si>
    <t>ダイハツ工業株式会社</t>
    <phoneticPr fontId="8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</si>
  <si>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5"/>
  </si>
  <si>
    <t>0009～0016</t>
  </si>
  <si>
    <t>5BA-LA360A</t>
    <phoneticPr fontId="8"/>
  </si>
  <si>
    <t>0011～0014</t>
  </si>
  <si>
    <t>5BA-LA350A</t>
    <phoneticPr fontId="8"/>
  </si>
  <si>
    <t>0009,0010,0015,0016</t>
  </si>
  <si>
    <t>ピクシスエポック</t>
    <phoneticPr fontId="8"/>
  </si>
  <si>
    <t>※</t>
    <phoneticPr fontId="8"/>
  </si>
  <si>
    <t>トヨタ</t>
  </si>
  <si>
    <t>ガソリン乗用車（軽自動車）</t>
    <rPh sb="8" eb="12">
      <t>ケイジドウシャ</t>
    </rPh>
    <phoneticPr fontId="8"/>
  </si>
  <si>
    <t>トヨタ自動車株式会社</t>
    <phoneticPr fontId="8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</si>
  <si>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phoneticPr fontId="8"/>
  </si>
  <si>
    <t>※1印の付いている通称名については、三菱自動車工業株式会社が製造事業者である。</t>
  </si>
  <si>
    <t>990～1020</t>
  </si>
  <si>
    <r>
      <t>0625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0636</t>
    </r>
    <phoneticPr fontId="8"/>
  </si>
  <si>
    <t>3BA-DR17W</t>
  </si>
  <si>
    <t>0030,0036</t>
    <phoneticPr fontId="8"/>
  </si>
  <si>
    <t>950～970</t>
  </si>
  <si>
    <r>
      <t>0025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0029,
0031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0035</t>
    </r>
    <phoneticPr fontId="8"/>
  </si>
  <si>
    <t>ＮＶ１００　クリッパーリオ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</si>
  <si>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2</t>
    </r>
    <phoneticPr fontId="8"/>
  </si>
  <si>
    <t>1030～1060</t>
  </si>
  <si>
    <t>☆☆☆</t>
  </si>
  <si>
    <t>CVT(E･LTC)</t>
  </si>
  <si>
    <t>0.659</t>
  </si>
  <si>
    <t>BR06-SM21</t>
  </si>
  <si>
    <r>
      <t>0049,0050,0055,0056,
0059,0060,0061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0064</t>
    </r>
    <phoneticPr fontId="8"/>
  </si>
  <si>
    <t>4AA-B48A</t>
  </si>
  <si>
    <t>1010～1040</t>
  </si>
  <si>
    <r>
      <t>0076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0080,0087,0088,
0095,0096,0101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0104</t>
    </r>
    <phoneticPr fontId="8"/>
  </si>
  <si>
    <t>5AA-B47A</t>
  </si>
  <si>
    <t>990～1010</t>
  </si>
  <si>
    <r>
      <t>0059,0060,0061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0066</t>
    </r>
    <phoneticPr fontId="8"/>
  </si>
  <si>
    <t>4AA-B45A</t>
  </si>
  <si>
    <t>0049,0050</t>
  </si>
  <si>
    <t>0095,0096,0103</t>
    <phoneticPr fontId="8"/>
  </si>
  <si>
    <t>5AA-B44A</t>
  </si>
  <si>
    <r>
      <t>0076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0080,0087,0088,
0101,0102,0104</t>
    </r>
    <phoneticPr fontId="8"/>
  </si>
  <si>
    <t>ＲＯＯＸ</t>
  </si>
  <si>
    <t>※1</t>
  </si>
  <si>
    <t>930～940</t>
  </si>
  <si>
    <r>
      <t>0007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0010</t>
    </r>
    <phoneticPr fontId="4"/>
  </si>
  <si>
    <t>4AA-B48W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</si>
  <si>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0002,
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8"/>
  </si>
  <si>
    <t>4AA-B48W</t>
    <phoneticPr fontId="8"/>
  </si>
  <si>
    <t>0013,0015,0017,0018</t>
    <phoneticPr fontId="4"/>
  </si>
  <si>
    <t>5AA-B47W</t>
  </si>
  <si>
    <t>900～930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</si>
  <si>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0004,
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8"/>
  </si>
  <si>
    <t>5AA-B47W</t>
    <phoneticPr fontId="23"/>
  </si>
  <si>
    <t>BR06</t>
  </si>
  <si>
    <t>5BA-B46W</t>
    <phoneticPr fontId="23"/>
  </si>
  <si>
    <t>890～900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</si>
  <si>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0003,
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8"/>
  </si>
  <si>
    <t>4AA-B45W</t>
  </si>
  <si>
    <t>860～880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</si>
  <si>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0002,
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23"/>
  </si>
  <si>
    <t>4AA-B45W</t>
    <phoneticPr fontId="8"/>
  </si>
  <si>
    <t>5BA-B43W</t>
  </si>
  <si>
    <t>830～840</t>
  </si>
  <si>
    <t>5BA-B43W</t>
    <phoneticPr fontId="23"/>
  </si>
  <si>
    <t>860～870</t>
  </si>
  <si>
    <t>15インチタイヤ</t>
  </si>
  <si>
    <t>0014,0016</t>
  </si>
  <si>
    <t>5AA-B44W</t>
  </si>
  <si>
    <t>0015,0018</t>
    <phoneticPr fontId="4"/>
  </si>
  <si>
    <r>
      <t>15</t>
    </r>
    <r>
      <rPr>
        <sz val="8"/>
        <rFont val="ＭＳ Ｐゴシック"/>
        <family val="3"/>
        <charset val="128"/>
      </rPr>
      <t>インチタイヤ</t>
    </r>
    <phoneticPr fontId="23"/>
  </si>
  <si>
    <t>0004,0006,0008,0010,
0012</t>
    <phoneticPr fontId="8"/>
  </si>
  <si>
    <t>5AA-B44W</t>
    <phoneticPr fontId="8"/>
  </si>
  <si>
    <r>
      <t>14</t>
    </r>
    <r>
      <rPr>
        <sz val="8"/>
        <rFont val="ＭＳ Ｐゴシック"/>
        <family val="3"/>
        <charset val="128"/>
      </rPr>
      <t>インチタイヤ</t>
    </r>
    <phoneticPr fontId="23"/>
  </si>
  <si>
    <t>0013,0017</t>
    <phoneticPr fontId="4"/>
  </si>
  <si>
    <t>0002,0009,0011</t>
    <phoneticPr fontId="8"/>
  </si>
  <si>
    <t>840～850</t>
  </si>
  <si>
    <t>0001,0005,0007</t>
    <phoneticPr fontId="8"/>
  </si>
  <si>
    <t>ＤＡＹＺ</t>
  </si>
  <si>
    <t>ニッサン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</si>
  <si>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</si>
  <si>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</si>
  <si>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</si>
  <si>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8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</si>
  <si>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</si>
  <si>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</si>
  <si>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</si>
  <si>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8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</si>
  <si>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</si>
  <si>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</si>
  <si>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</si>
  <si>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</si>
  <si>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</si>
  <si>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</si>
  <si>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</si>
  <si>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</si>
  <si>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</si>
  <si>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</si>
  <si>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</si>
  <si>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t>最大車両重量（自動計算）</t>
    <rPh sb="1" eb="2">
      <t>ダイ</t>
    </rPh>
    <rPh sb="7" eb="9">
      <t>ジドウ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</si>
  <si>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</si>
  <si>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r>
      <rPr>
        <b/>
        <sz val="12"/>
        <rFont val="ＭＳ Ｐゴシック"/>
        <family val="3"/>
        <charset val="128"/>
      </rPr>
      <t>ガソリン乗用車（軽自動車）</t>
    </r>
    <rPh sb="8" eb="12">
      <t>ケイジドウシャ</t>
    </rPh>
    <phoneticPr fontId="8"/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</si>
  <si>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</si>
  <si>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</si>
  <si>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</si>
  <si>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</si>
  <si>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</si>
  <si>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</si>
  <si>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</si>
  <si>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JC08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</si>
  <si>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</si>
  <si>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t>4</t>
  </si>
  <si>
    <t>CVT
（E･LTC）</t>
  </si>
  <si>
    <t>S07B</t>
  </si>
  <si>
    <t>6BA-JF6</t>
  </si>
  <si>
    <t/>
  </si>
  <si>
    <t>0002</t>
  </si>
  <si>
    <t>6BA-JF5</t>
  </si>
  <si>
    <t>Ｎ－ＢＯＸ　ＣＵＳＴＯＭ</t>
  </si>
  <si>
    <t>Ｎ－ＢＯＸ</t>
  </si>
  <si>
    <t>3W</t>
    <phoneticPr fontId="8"/>
  </si>
  <si>
    <t>I,V,EP,B,C</t>
    <phoneticPr fontId="8"/>
  </si>
  <si>
    <t>0006</t>
    <phoneticPr fontId="8"/>
  </si>
  <si>
    <t>6BA-JG4</t>
  </si>
  <si>
    <t>6MT</t>
  </si>
  <si>
    <t>0010</t>
    <phoneticPr fontId="8"/>
  </si>
  <si>
    <t>6BA-JG3</t>
  </si>
  <si>
    <t>0012</t>
  </si>
  <si>
    <t>6BA-JH4</t>
  </si>
  <si>
    <t>0011</t>
  </si>
  <si>
    <t>6BA-JH3</t>
  </si>
  <si>
    <t>Ｎ－ＷＧＮ　Ｃｕｓｔｏｍ</t>
  </si>
  <si>
    <t>0009～0010</t>
  </si>
  <si>
    <t>Ｎ－ＷＧＮ</t>
  </si>
  <si>
    <r>
      <rPr>
        <sz val="8"/>
        <color indexed="30"/>
        <rFont val="ＭＳ Ｐゴシック"/>
        <family val="3"/>
        <charset val="128"/>
      </rPr>
      <t>車両重量(</t>
    </r>
    <r>
      <rPr>
        <sz val="8"/>
        <color indexed="30"/>
        <rFont val="Arial"/>
        <family val="2"/>
      </rPr>
      <t>kg)</t>
    </r>
    <r>
      <rPr>
        <sz val="8"/>
        <color indexed="30"/>
        <rFont val="ＭＳ Ｐゴシック"/>
        <family val="3"/>
        <charset val="128"/>
      </rPr>
      <t xml:space="preserve">
最大
（1車種のみの場合記入不要）</t>
    </r>
    <rPh sb="9" eb="11">
      <t>サイダイ</t>
    </rPh>
    <rPh sb="14" eb="15">
      <t>シャ</t>
    </rPh>
    <rPh sb="15" eb="16">
      <t>シュ</t>
    </rPh>
    <rPh sb="19" eb="21">
      <t>バアイ</t>
    </rPh>
    <rPh sb="21" eb="23">
      <t>キニュウ</t>
    </rPh>
    <rPh sb="23" eb="25">
      <t>フヨウ</t>
    </rPh>
    <phoneticPr fontId="8"/>
  </si>
  <si>
    <r>
      <rPr>
        <sz val="8"/>
        <color indexed="30"/>
        <rFont val="ＭＳ Ｐゴシック"/>
        <family val="3"/>
        <charset val="128"/>
      </rPr>
      <t>車両重量(</t>
    </r>
    <r>
      <rPr>
        <sz val="8"/>
        <color indexed="30"/>
        <rFont val="Arial"/>
        <family val="2"/>
      </rPr>
      <t>kg)</t>
    </r>
    <r>
      <rPr>
        <sz val="8"/>
        <color indexed="30"/>
        <rFont val="ＭＳ Ｐゴシック"/>
        <family val="3"/>
        <charset val="128"/>
      </rPr>
      <t xml:space="preserve">
</t>
    </r>
    <r>
      <rPr>
        <sz val="8"/>
        <color indexed="30"/>
        <rFont val="Arial"/>
        <family val="2"/>
      </rPr>
      <t>1</t>
    </r>
    <r>
      <rPr>
        <sz val="8"/>
        <color indexed="30"/>
        <rFont val="ＭＳ Ｐゴシック"/>
        <family val="3"/>
        <charset val="128"/>
      </rPr>
      <t>車種のみ
または
複数の場合最小</t>
    </r>
    <rPh sb="10" eb="12">
      <t>シャシュ</t>
    </rPh>
    <rPh sb="19" eb="21">
      <t>フクスウ</t>
    </rPh>
    <rPh sb="22" eb="24">
      <t>バアイ</t>
    </rPh>
    <rPh sb="24" eb="26">
      <t>サイショウ</t>
    </rPh>
    <phoneticPr fontId="8"/>
  </si>
  <si>
    <t>本田技研工業株式会社</t>
    <phoneticPr fontId="8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</si>
  <si>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rPh sb="21" eb="25">
      <t>カブシキガイシャ</t>
    </rPh>
    <phoneticPr fontId="5"/>
  </si>
  <si>
    <r>
      <rPr>
        <sz val="8"/>
        <rFont val="ＭＳ Ｐゴシック"/>
        <family val="3"/>
        <charset val="128"/>
      </rPr>
      <t>（注）</t>
    </r>
    <rPh sb="1" eb="2">
      <t>チュウ</t>
    </rPh>
    <phoneticPr fontId="5"/>
  </si>
  <si>
    <t>0631,0632,0636</t>
  </si>
  <si>
    <t>3BA-DG17W</t>
  </si>
  <si>
    <t>0036</t>
  </si>
  <si>
    <t>0031,0032</t>
  </si>
  <si>
    <t>スクラム</t>
  </si>
  <si>
    <t>0621,0624</t>
  </si>
  <si>
    <t>4AA-MM53S</t>
  </si>
  <si>
    <t>0021,0024</t>
  </si>
  <si>
    <t>3W+EGR</t>
  </si>
  <si>
    <t>0613,0615,0620,0621,
0624</t>
  </si>
  <si>
    <t>5AA-MM53S</t>
  </si>
  <si>
    <t>0015,0020,0021,0024</t>
  </si>
  <si>
    <t>0013</t>
  </si>
  <si>
    <t>フレア　ワゴン</t>
  </si>
  <si>
    <t>0609</t>
  </si>
  <si>
    <t>4AA-MS52S</t>
  </si>
  <si>
    <t>0009</t>
  </si>
  <si>
    <t>0605</t>
  </si>
  <si>
    <t>5AA-MS92S</t>
  </si>
  <si>
    <t>0005,0006</t>
  </si>
  <si>
    <t>フレア
　クロスオーバー</t>
  </si>
  <si>
    <t>0602</t>
  </si>
  <si>
    <t>4AA-MJ55S</t>
  </si>
  <si>
    <t>5AA-MJ95S</t>
  </si>
  <si>
    <t>フレア</t>
  </si>
  <si>
    <t>3BA-HB37S</t>
  </si>
  <si>
    <t>5AA-HB97S</t>
  </si>
  <si>
    <t>キャロル</t>
  </si>
  <si>
    <t>マツダ</t>
  </si>
  <si>
    <t>マツダ株式会社</t>
  </si>
  <si>
    <t>990~1,020</t>
  </si>
  <si>
    <t>3BA-DS17W</t>
  </si>
  <si>
    <t>980</t>
  </si>
  <si>
    <t>950~970</t>
  </si>
  <si>
    <t>タウンボックス</t>
  </si>
  <si>
    <r>
      <t>1030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1060</t>
    </r>
    <phoneticPr fontId="37"/>
  </si>
  <si>
    <r>
      <t>0097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0102</t>
    </r>
    <phoneticPr fontId="37"/>
  </si>
  <si>
    <t>4AA-B38A</t>
    <phoneticPr fontId="37"/>
  </si>
  <si>
    <r>
      <t>1030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1050</t>
    </r>
    <phoneticPr fontId="37"/>
  </si>
  <si>
    <r>
      <t>0110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0115</t>
    </r>
    <phoneticPr fontId="37"/>
  </si>
  <si>
    <t>5AA-B37A</t>
    <phoneticPr fontId="37"/>
  </si>
  <si>
    <r>
      <t>980</t>
    </r>
    <r>
      <rPr>
        <sz val="8"/>
        <rFont val="游ゴシック"/>
        <family val="2"/>
        <charset val="128"/>
      </rPr>
      <t>～1000</t>
    </r>
    <phoneticPr fontId="37"/>
  </si>
  <si>
    <r>
      <t>0098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0102</t>
    </r>
    <phoneticPr fontId="37"/>
  </si>
  <si>
    <t>4AA-B35A</t>
    <phoneticPr fontId="37"/>
  </si>
  <si>
    <t>0097</t>
  </si>
  <si>
    <t>0114,0115</t>
  </si>
  <si>
    <t>5AA-B34A</t>
    <phoneticPr fontId="37"/>
  </si>
  <si>
    <t>0110～0113</t>
  </si>
  <si>
    <r>
      <rPr>
        <sz val="8"/>
        <rFont val="ＭＳ ゴシック"/>
        <family val="3"/>
        <charset val="128"/>
      </rPr>
      <t>ＤＥＬＩＣＡ　ＭＩＮＩ</t>
    </r>
    <phoneticPr fontId="8"/>
  </si>
  <si>
    <r>
      <t>1010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1030</t>
    </r>
    <phoneticPr fontId="37"/>
  </si>
  <si>
    <t>0082,0086,0089,0090,0109</t>
    <phoneticPr fontId="8"/>
  </si>
  <si>
    <t>5AA-B37A</t>
  </si>
  <si>
    <t>14インチタイヤ</t>
  </si>
  <si>
    <t>5AA-B34A</t>
  </si>
  <si>
    <r>
      <rPr>
        <sz val="8"/>
        <rFont val="ＭＳ ゴシック"/>
        <family val="3"/>
        <charset val="128"/>
      </rPr>
      <t>ｅＫ　ＳＰＡＣＥ</t>
    </r>
    <phoneticPr fontId="8"/>
  </si>
  <si>
    <r>
      <t>930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8"/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</si>
  <si>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8"/>
  </si>
  <si>
    <t>4AA-B38W</t>
    <phoneticPr fontId="8"/>
  </si>
  <si>
    <r>
      <t>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940</t>
    </r>
    <phoneticPr fontId="23"/>
  </si>
  <si>
    <r>
      <t>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3"/>
  </si>
  <si>
    <t>4AA-B38W</t>
    <phoneticPr fontId="23"/>
  </si>
  <si>
    <t>910～940</t>
  </si>
  <si>
    <t>0013～0018</t>
  </si>
  <si>
    <t>5AA-B37W</t>
    <phoneticPr fontId="8"/>
  </si>
  <si>
    <r>
      <t>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940</t>
    </r>
    <phoneticPr fontId="23"/>
  </si>
  <si>
    <r>
      <t>0007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3"/>
  </si>
  <si>
    <t>5AA-B37W</t>
    <phoneticPr fontId="23"/>
  </si>
  <si>
    <r>
      <t>900</t>
    </r>
    <r>
      <rPr>
        <sz val="8"/>
        <rFont val="Meiryo UI"/>
        <family val="3"/>
        <charset val="128"/>
      </rPr>
      <t>～</t>
    </r>
    <r>
      <rPr>
        <sz val="8"/>
        <rFont val="Arial"/>
        <family val="2"/>
      </rPr>
      <t>910</t>
    </r>
    <phoneticPr fontId="8"/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</si>
  <si>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0014</t>
    </r>
    <phoneticPr fontId="8"/>
  </si>
  <si>
    <t>5BA-B36W</t>
    <phoneticPr fontId="8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</si>
  <si>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23"/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</si>
  <si>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3"/>
  </si>
  <si>
    <t>5BA-B36W</t>
    <phoneticPr fontId="23"/>
  </si>
  <si>
    <r>
      <t>870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880</t>
    </r>
    <phoneticPr fontId="8"/>
  </si>
  <si>
    <t>0009～0012</t>
  </si>
  <si>
    <t>4AA-B35W</t>
    <phoneticPr fontId="8"/>
  </si>
  <si>
    <r>
      <t>870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880</t>
    </r>
    <phoneticPr fontId="23"/>
  </si>
  <si>
    <t>4AA-B35W</t>
    <phoneticPr fontId="23"/>
  </si>
  <si>
    <t>0015～0018</t>
  </si>
  <si>
    <t>5AA-B34W</t>
    <phoneticPr fontId="8"/>
  </si>
  <si>
    <t>0014</t>
  </si>
  <si>
    <r>
      <t>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880</t>
    </r>
    <phoneticPr fontId="23"/>
  </si>
  <si>
    <r>
      <t>0009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3"/>
  </si>
  <si>
    <t>5AA-B34W</t>
    <phoneticPr fontId="23"/>
  </si>
  <si>
    <t>0007</t>
  </si>
  <si>
    <r>
      <t>840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850</t>
    </r>
    <phoneticPr fontId="8"/>
  </si>
  <si>
    <t>5BA-B33W</t>
    <phoneticPr fontId="8"/>
  </si>
  <si>
    <r>
      <t>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850</t>
    </r>
    <phoneticPr fontId="23"/>
  </si>
  <si>
    <t>5BA-B33W</t>
    <phoneticPr fontId="23"/>
  </si>
  <si>
    <t>ｅＫ</t>
  </si>
  <si>
    <t>三菱</t>
  </si>
  <si>
    <t>三菱自動車工業株式会社</t>
    <phoneticPr fontId="8"/>
  </si>
  <si>
    <r>
      <rPr>
        <sz val="8"/>
        <rFont val="ＭＳ Ｐゴシック"/>
        <family val="3"/>
        <charset val="128"/>
      </rPr>
      <t>ホンダ</t>
    </r>
    <phoneticPr fontId="8"/>
  </si>
  <si>
    <r>
      <rPr>
        <sz val="8"/>
        <rFont val="ＭＳ ゴシック"/>
        <family val="3"/>
        <charset val="128"/>
      </rPr>
      <t>Ｎ－ＯＮＥ</t>
    </r>
    <phoneticPr fontId="8"/>
  </si>
  <si>
    <r>
      <t>0006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0007</t>
    </r>
    <phoneticPr fontId="8"/>
  </si>
  <si>
    <r>
      <t>CVT
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</si>
  <si>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t>0008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0009</t>
    </r>
    <phoneticPr fontId="8"/>
  </si>
  <si>
    <r>
      <t>0004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0005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</si>
</sst>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"/>
    <numFmt numFmtId="178" formatCode="0_);[Red]\(0\)"/>
    <numFmt numFmtId="179" formatCode="0_ "/>
    <numFmt numFmtId="180" formatCode="0.0_ "/>
    <numFmt numFmtId="181" formatCode="0.0_);[Red]\(0.0\)"/>
  </numFmts>
  <fonts count="41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name val="Arial"/>
      <family val="2"/>
    </font>
    <font>
      <sz val="8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u/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color rgb="FFFF0000"/>
      <name val="Arial"/>
      <family val="2"/>
    </font>
    <font>
      <sz val="8"/>
      <color indexed="30"/>
      <name val="Arial"/>
      <family val="2"/>
    </font>
    <font>
      <sz val="8"/>
      <color indexed="30"/>
      <name val="ＭＳ Ｐ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2"/>
      <charset val="128"/>
    </font>
    <font>
      <sz val="8"/>
      <name val="Meiryo UI"/>
      <family val="3"/>
      <charset val="128"/>
    </font>
    <font>
      <sz val="8"/>
      <name val="游ゴシック"/>
      <family val="3"/>
      <charset val="128"/>
    </font>
    <font>
      <sz val="8"/>
      <name val="Yu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0" fontId="20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</cellStyleXfs>
  <cellXfs count="389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0" applyFont="1" applyAlignment="1"/>
    <xf numFmtId="0" fontId="6" fillId="0" borderId="0" xfId="1" applyFont="1"/>
    <xf numFmtId="0" fontId="5" fillId="0" borderId="1" xfId="1" applyFont="1" applyBorder="1"/>
    <xf numFmtId="0" fontId="9" fillId="0" borderId="0" xfId="1" applyFont="1"/>
    <xf numFmtId="0" fontId="5" fillId="0" borderId="0" xfId="1" applyFont="1" applyAlignment="1">
      <alignment horizontal="right"/>
    </xf>
    <xf numFmtId="0" fontId="5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176" fontId="5" fillId="0" borderId="28" xfId="1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177" fontId="16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6" fillId="0" borderId="29" xfId="1" applyNumberFormat="1" applyFont="1" applyBorder="1" applyAlignment="1">
      <alignment horizontal="center" vertical="center" wrapText="1"/>
    </xf>
    <xf numFmtId="177" fontId="17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7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28" xfId="1" applyFont="1" applyBorder="1" applyAlignment="1">
      <alignment vertical="center"/>
    </xf>
    <xf numFmtId="0" fontId="18" fillId="0" borderId="28" xfId="1" applyFont="1" applyBorder="1" applyAlignment="1">
      <alignment horizontal="center" vertical="center"/>
    </xf>
    <xf numFmtId="179" fontId="5" fillId="0" borderId="31" xfId="0" applyNumberFormat="1" applyFont="1" applyBorder="1" applyAlignment="1">
      <alignment horizontal="center" vertical="center"/>
    </xf>
    <xf numFmtId="179" fontId="5" fillId="0" borderId="28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22" xfId="1" applyFont="1" applyBorder="1" applyAlignment="1">
      <alignment horizontal="left" vertical="center"/>
    </xf>
    <xf numFmtId="0" fontId="5" fillId="0" borderId="2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vertical="center"/>
    </xf>
    <xf numFmtId="0" fontId="5" fillId="0" borderId="13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5" fillId="0" borderId="12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177" fontId="16" fillId="0" borderId="32" xfId="1" quotePrefix="1" applyNumberFormat="1" applyFont="1" applyBorder="1" applyAlignment="1" applyProtection="1">
      <alignment horizontal="center" vertical="center" wrapText="1"/>
      <protection locked="0"/>
    </xf>
    <xf numFmtId="178" fontId="16" fillId="0" borderId="33" xfId="1" applyNumberFormat="1" applyFont="1" applyBorder="1" applyAlignment="1">
      <alignment horizontal="center" vertical="center" wrapText="1"/>
    </xf>
    <xf numFmtId="0" fontId="5" fillId="3" borderId="0" xfId="1" applyFont="1" applyFill="1"/>
    <xf numFmtId="0" fontId="5" fillId="0" borderId="9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49" fontId="5" fillId="0" borderId="28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Protection="1">
      <alignment vertical="center"/>
      <protection locked="0"/>
    </xf>
    <xf numFmtId="179" fontId="5" fillId="4" borderId="28" xfId="0" applyNumberFormat="1" applyFont="1" applyFill="1" applyBorder="1" applyAlignment="1">
      <alignment horizontal="center" vertical="center"/>
    </xf>
    <xf numFmtId="179" fontId="5" fillId="4" borderId="31" xfId="0" applyNumberFormat="1" applyFont="1" applyFill="1" applyBorder="1" applyAlignment="1">
      <alignment horizontal="center" vertical="center"/>
    </xf>
    <xf numFmtId="0" fontId="18" fillId="4" borderId="28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vertical="center"/>
    </xf>
    <xf numFmtId="0" fontId="5" fillId="4" borderId="28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 wrapText="1"/>
    </xf>
    <xf numFmtId="177" fontId="16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6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6" fillId="4" borderId="33" xfId="1" applyNumberFormat="1" applyFont="1" applyFill="1" applyBorder="1" applyAlignment="1">
      <alignment horizontal="center" vertical="center" wrapText="1"/>
    </xf>
    <xf numFmtId="177" fontId="16" fillId="4" borderId="32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9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5" borderId="28" xfId="1" applyFont="1" applyFill="1" applyBorder="1" applyAlignment="1">
      <alignment horizontal="left" vertical="center"/>
    </xf>
    <xf numFmtId="0" fontId="5" fillId="5" borderId="13" xfId="1" applyFont="1" applyFill="1" applyBorder="1" applyAlignment="1">
      <alignment horizontal="left" vertical="center"/>
    </xf>
    <xf numFmtId="0" fontId="5" fillId="5" borderId="14" xfId="1" applyFont="1" applyFill="1" applyBorder="1" applyAlignment="1">
      <alignment vertical="center"/>
    </xf>
    <xf numFmtId="0" fontId="5" fillId="5" borderId="24" xfId="1" applyFont="1" applyFill="1" applyBorder="1" applyAlignment="1">
      <alignment vertical="center"/>
    </xf>
    <xf numFmtId="178" fontId="16" fillId="4" borderId="29" xfId="1" applyNumberFormat="1" applyFont="1" applyFill="1" applyBorder="1" applyAlignment="1">
      <alignment horizontal="center" vertical="center" wrapText="1"/>
    </xf>
    <xf numFmtId="177" fontId="16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5" borderId="22" xfId="1" applyFont="1" applyFill="1" applyBorder="1" applyAlignment="1">
      <alignment horizontal="left" vertical="center"/>
    </xf>
    <xf numFmtId="0" fontId="5" fillId="5" borderId="12" xfId="1" applyFont="1" applyFill="1" applyBorder="1" applyAlignment="1">
      <alignment vertical="center"/>
    </xf>
    <xf numFmtId="0" fontId="5" fillId="5" borderId="11" xfId="1" applyFont="1" applyFill="1" applyBorder="1" applyAlignment="1">
      <alignment vertical="center"/>
    </xf>
    <xf numFmtId="0" fontId="5" fillId="5" borderId="8" xfId="1" applyFont="1" applyFill="1" applyBorder="1" applyAlignment="1">
      <alignment horizontal="left" vertical="center"/>
    </xf>
    <xf numFmtId="0" fontId="5" fillId="5" borderId="6" xfId="1" applyFont="1" applyFill="1" applyBorder="1" applyAlignment="1">
      <alignment vertical="center"/>
    </xf>
    <xf numFmtId="0" fontId="7" fillId="0" borderId="3" xfId="1" applyFont="1" applyBorder="1" applyAlignment="1">
      <alignment horizontal="centerContinuous"/>
    </xf>
    <xf numFmtId="0" fontId="7" fillId="4" borderId="28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vertical="center"/>
    </xf>
    <xf numFmtId="0" fontId="7" fillId="4" borderId="28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left" vertical="center"/>
    </xf>
    <xf numFmtId="0" fontId="7" fillId="5" borderId="13" xfId="1" applyFont="1" applyFill="1" applyBorder="1" applyAlignment="1">
      <alignment horizontal="left" vertical="center"/>
    </xf>
    <xf numFmtId="0" fontId="7" fillId="5" borderId="14" xfId="1" applyFont="1" applyFill="1" applyBorder="1" applyAlignment="1">
      <alignment vertical="center"/>
    </xf>
    <xf numFmtId="0" fontId="7" fillId="5" borderId="24" xfId="1" applyFont="1" applyFill="1" applyBorder="1" applyAlignment="1">
      <alignment vertical="center"/>
    </xf>
    <xf numFmtId="0" fontId="7" fillId="5" borderId="8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vertical="center"/>
    </xf>
    <xf numFmtId="0" fontId="7" fillId="5" borderId="11" xfId="1" applyFont="1" applyFill="1" applyBorder="1" applyAlignment="1">
      <alignment vertical="center"/>
    </xf>
    <xf numFmtId="0" fontId="7" fillId="5" borderId="22" xfId="1" applyFont="1" applyFill="1" applyBorder="1" applyAlignment="1">
      <alignment horizontal="left" vertical="center"/>
    </xf>
    <xf numFmtId="0" fontId="7" fillId="5" borderId="12" xfId="1" applyFont="1" applyFill="1" applyBorder="1" applyAlignment="1">
      <alignment vertical="center"/>
    </xf>
    <xf numFmtId="0" fontId="7" fillId="5" borderId="5" xfId="1" applyFont="1" applyFill="1" applyBorder="1" applyAlignment="1">
      <alignment vertical="center"/>
    </xf>
    <xf numFmtId="0" fontId="11" fillId="0" borderId="0" xfId="1" applyFont="1"/>
    <xf numFmtId="0" fontId="5" fillId="0" borderId="0" xfId="2" applyFont="1"/>
    <xf numFmtId="0" fontId="5" fillId="0" borderId="0" xfId="3" applyFont="1" applyAlignment="1"/>
    <xf numFmtId="0" fontId="5" fillId="3" borderId="0" xfId="2" applyFont="1" applyFill="1"/>
    <xf numFmtId="0" fontId="5" fillId="0" borderId="0" xfId="2" applyFont="1" applyAlignment="1">
      <alignment vertical="center"/>
    </xf>
    <xf numFmtId="3" fontId="5" fillId="0" borderId="28" xfId="3" applyNumberFormat="1" applyFont="1" applyBorder="1" applyAlignment="1" applyProtection="1">
      <alignment horizontal="center" vertical="center"/>
      <protection locked="0"/>
    </xf>
    <xf numFmtId="0" fontId="5" fillId="0" borderId="28" xfId="2" applyFont="1" applyBorder="1"/>
    <xf numFmtId="179" fontId="5" fillId="4" borderId="28" xfId="3" applyNumberFormat="1" applyFont="1" applyFill="1" applyBorder="1" applyAlignment="1">
      <alignment horizontal="center" vertical="center"/>
    </xf>
    <xf numFmtId="179" fontId="5" fillId="4" borderId="31" xfId="3" applyNumberFormat="1" applyFont="1" applyFill="1" applyBorder="1" applyAlignment="1">
      <alignment horizontal="center" vertical="center"/>
    </xf>
    <xf numFmtId="0" fontId="7" fillId="4" borderId="28" xfId="2" applyFont="1" applyFill="1" applyBorder="1" applyAlignment="1">
      <alignment horizontal="center" vertical="center"/>
    </xf>
    <xf numFmtId="0" fontId="7" fillId="4" borderId="28" xfId="2" applyFont="1" applyFill="1" applyBorder="1" applyAlignment="1">
      <alignment vertical="center"/>
    </xf>
    <xf numFmtId="0" fontId="7" fillId="4" borderId="28" xfId="2" applyFont="1" applyFill="1" applyBorder="1" applyAlignment="1">
      <alignment horizontal="center" vertical="center" wrapText="1"/>
    </xf>
    <xf numFmtId="177" fontId="16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177" fontId="16" fillId="4" borderId="30" xfId="3" quotePrefix="1" applyNumberFormat="1" applyFont="1" applyFill="1" applyBorder="1" applyAlignment="1" applyProtection="1">
      <alignment horizontal="center" vertical="center" wrapText="1"/>
      <protection locked="0"/>
    </xf>
    <xf numFmtId="178" fontId="16" fillId="4" borderId="29" xfId="2" applyNumberFormat="1" applyFont="1" applyFill="1" applyBorder="1" applyAlignment="1">
      <alignment horizontal="center" vertical="center" wrapText="1"/>
    </xf>
    <xf numFmtId="177" fontId="16" fillId="4" borderId="30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9" xfId="2" applyFont="1" applyFill="1" applyBorder="1" applyAlignment="1" applyProtection="1">
      <alignment horizontal="center" vertical="center"/>
      <protection locked="0"/>
    </xf>
    <xf numFmtId="0" fontId="5" fillId="4" borderId="3" xfId="3" applyFont="1" applyFill="1" applyBorder="1" applyAlignment="1" applyProtection="1">
      <alignment horizontal="center" vertical="center" wrapText="1"/>
      <protection locked="0"/>
    </xf>
    <xf numFmtId="0" fontId="5" fillId="0" borderId="28" xfId="2" applyFont="1" applyBorder="1" applyAlignment="1" applyProtection="1">
      <alignment horizontal="center" vertical="center"/>
      <protection locked="0"/>
    </xf>
    <xf numFmtId="176" fontId="5" fillId="0" borderId="28" xfId="2" applyNumberFormat="1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 applyProtection="1">
      <alignment horizontal="left" vertical="center" wrapText="1"/>
      <protection locked="0"/>
    </xf>
    <xf numFmtId="0" fontId="7" fillId="5" borderId="28" xfId="2" applyFont="1" applyFill="1" applyBorder="1" applyAlignment="1">
      <alignment horizontal="left" vertical="center"/>
    </xf>
    <xf numFmtId="0" fontId="7" fillId="5" borderId="13" xfId="2" applyFont="1" applyFill="1" applyBorder="1" applyAlignment="1">
      <alignment horizontal="left" vertical="center"/>
    </xf>
    <xf numFmtId="0" fontId="7" fillId="5" borderId="14" xfId="2" applyFont="1" applyFill="1" applyBorder="1" applyAlignment="1">
      <alignment vertical="center"/>
    </xf>
    <xf numFmtId="0" fontId="7" fillId="5" borderId="24" xfId="2" applyFont="1" applyFill="1" applyBorder="1" applyAlignment="1">
      <alignment vertical="center"/>
    </xf>
    <xf numFmtId="0" fontId="7" fillId="5" borderId="22" xfId="2" applyFont="1" applyFill="1" applyBorder="1" applyAlignment="1">
      <alignment horizontal="left" vertical="center"/>
    </xf>
    <xf numFmtId="0" fontId="7" fillId="5" borderId="12" xfId="2" applyFont="1" applyFill="1" applyBorder="1" applyAlignment="1">
      <alignment vertical="center"/>
    </xf>
    <xf numFmtId="0" fontId="7" fillId="5" borderId="11" xfId="2" applyFont="1" applyFill="1" applyBorder="1" applyAlignment="1">
      <alignment vertical="center"/>
    </xf>
    <xf numFmtId="0" fontId="7" fillId="5" borderId="8" xfId="2" applyFont="1" applyFill="1" applyBorder="1" applyAlignment="1">
      <alignment horizontal="left" vertical="center"/>
    </xf>
    <xf numFmtId="0" fontId="7" fillId="5" borderId="6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vertical="center"/>
    </xf>
    <xf numFmtId="0" fontId="5" fillId="0" borderId="4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1" xfId="2" applyFont="1" applyBorder="1"/>
    <xf numFmtId="0" fontId="9" fillId="0" borderId="0" xfId="2" applyFont="1"/>
    <xf numFmtId="0" fontId="11" fillId="0" borderId="0" xfId="2" applyFont="1"/>
    <xf numFmtId="0" fontId="6" fillId="0" borderId="0" xfId="2" applyFont="1"/>
    <xf numFmtId="0" fontId="6" fillId="0" borderId="0" xfId="2" applyFont="1" applyAlignment="1">
      <alignment horizontal="right"/>
    </xf>
    <xf numFmtId="0" fontId="3" fillId="0" borderId="0" xfId="2" applyFont="1"/>
    <xf numFmtId="0" fontId="5" fillId="0" borderId="0" xfId="1" applyFont="1" applyAlignment="1">
      <alignment horizontal="center"/>
    </xf>
    <xf numFmtId="0" fontId="7" fillId="0" borderId="24" xfId="1" applyFont="1" applyBorder="1" applyAlignment="1">
      <alignment horizontal="center" vertical="center" wrapText="1"/>
    </xf>
    <xf numFmtId="180" fontId="21" fillId="0" borderId="28" xfId="1" applyNumberFormat="1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 wrapText="1"/>
    </xf>
    <xf numFmtId="0" fontId="5" fillId="0" borderId="0" xfId="4" applyFont="1">
      <alignment vertical="center"/>
    </xf>
    <xf numFmtId="3" fontId="5" fillId="0" borderId="28" xfId="1" applyNumberFormat="1" applyFont="1" applyBorder="1" applyAlignment="1" applyProtection="1">
      <alignment horizontal="center" vertical="center"/>
      <protection locked="0"/>
    </xf>
    <xf numFmtId="0" fontId="5" fillId="0" borderId="28" xfId="4" quotePrefix="1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181" fontId="17" fillId="0" borderId="0" xfId="4" applyNumberFormat="1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181" fontId="16" fillId="0" borderId="0" xfId="4" applyNumberFormat="1" applyFont="1" applyAlignment="1">
      <alignment horizontal="center" vertical="center" wrapText="1"/>
    </xf>
    <xf numFmtId="0" fontId="5" fillId="0" borderId="0" xfId="4" applyFont="1" applyAlignment="1">
      <alignment vertical="center" wrapText="1"/>
    </xf>
    <xf numFmtId="0" fontId="5" fillId="0" borderId="0" xfId="1" quotePrefix="1" applyFont="1" applyAlignment="1">
      <alignment horizontal="left"/>
    </xf>
    <xf numFmtId="179" fontId="5" fillId="4" borderId="28" xfId="5" applyNumberFormat="1" applyFont="1" applyFill="1" applyBorder="1" applyAlignment="1">
      <alignment horizontal="center" vertical="center"/>
    </xf>
    <xf numFmtId="179" fontId="5" fillId="4" borderId="31" xfId="5" applyNumberFormat="1" applyFont="1" applyFill="1" applyBorder="1" applyAlignment="1">
      <alignment horizontal="center" vertical="center"/>
    </xf>
    <xf numFmtId="181" fontId="5" fillId="0" borderId="4" xfId="4" applyNumberFormat="1" applyFont="1" applyBorder="1" applyAlignment="1">
      <alignment horizontal="center" vertical="center" wrapText="1"/>
    </xf>
    <xf numFmtId="1" fontId="16" fillId="0" borderId="34" xfId="4" applyNumberFormat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/>
      <protection locked="0"/>
    </xf>
    <xf numFmtId="49" fontId="5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/>
      <protection locked="0"/>
    </xf>
    <xf numFmtId="1" fontId="16" fillId="0" borderId="29" xfId="4" applyNumberFormat="1" applyFont="1" applyBorder="1" applyAlignment="1">
      <alignment horizontal="center" vertical="center" wrapText="1"/>
    </xf>
    <xf numFmtId="0" fontId="15" fillId="0" borderId="22" xfId="4" applyFont="1" applyBorder="1" applyAlignment="1">
      <alignment vertical="center" wrapText="1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6" xfId="1" quotePrefix="1" applyFont="1" applyBorder="1" applyAlignment="1" applyProtection="1">
      <alignment horizontal="left" vertical="center"/>
      <protection locked="0"/>
    </xf>
    <xf numFmtId="0" fontId="18" fillId="0" borderId="35" xfId="4" applyFont="1" applyBorder="1" applyAlignment="1">
      <alignment horizontal="center" vertical="center" wrapText="1"/>
    </xf>
    <xf numFmtId="181" fontId="16" fillId="0" borderId="30" xfId="4" applyNumberFormat="1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28" xfId="4" quotePrefix="1" applyFont="1" applyBorder="1" applyAlignment="1">
      <alignment horizontal="left" vertical="center" wrapText="1"/>
    </xf>
    <xf numFmtId="0" fontId="5" fillId="0" borderId="28" xfId="4" applyFont="1" applyBorder="1" applyAlignment="1">
      <alignment vertical="center" wrapText="1"/>
    </xf>
    <xf numFmtId="0" fontId="5" fillId="0" borderId="13" xfId="4" applyFont="1" applyBorder="1" applyAlignment="1">
      <alignment vertical="center" wrapText="1"/>
    </xf>
    <xf numFmtId="0" fontId="5" fillId="0" borderId="14" xfId="4" applyFont="1" applyBorder="1" applyAlignment="1">
      <alignment vertical="center" wrapText="1"/>
    </xf>
    <xf numFmtId="0" fontId="5" fillId="0" borderId="11" xfId="4" applyFont="1" applyBorder="1" applyAlignment="1">
      <alignment vertical="center" wrapText="1"/>
    </xf>
    <xf numFmtId="0" fontId="5" fillId="0" borderId="22" xfId="4" applyFont="1" applyBorder="1" applyAlignment="1">
      <alignment vertical="center" wrapText="1"/>
    </xf>
    <xf numFmtId="0" fontId="5" fillId="0" borderId="12" xfId="4" applyFont="1" applyBorder="1" applyAlignment="1">
      <alignment vertical="center" wrapText="1"/>
    </xf>
    <xf numFmtId="0" fontId="5" fillId="0" borderId="12" xfId="1" applyFont="1" applyBorder="1" applyAlignment="1" applyProtection="1">
      <alignment vertical="center"/>
      <protection locked="0"/>
    </xf>
    <xf numFmtId="0" fontId="18" fillId="0" borderId="3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8" xfId="4" applyFont="1" applyBorder="1" applyAlignment="1">
      <alignment vertical="center" wrapText="1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13" xfId="1" applyFont="1" applyBorder="1"/>
    <xf numFmtId="0" fontId="5" fillId="0" borderId="2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2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 wrapText="1"/>
    </xf>
    <xf numFmtId="0" fontId="9" fillId="0" borderId="0" xfId="1" quotePrefix="1" applyFont="1" applyAlignment="1">
      <alignment horizontal="left"/>
    </xf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vertical="center"/>
    </xf>
    <xf numFmtId="179" fontId="25" fillId="0" borderId="0" xfId="1" applyNumberFormat="1" applyFont="1" applyAlignment="1">
      <alignment horizontal="center" vertical="center"/>
    </xf>
    <xf numFmtId="0" fontId="28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left"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177" fontId="21" fillId="0" borderId="0" xfId="1" quotePrefix="1" applyNumberFormat="1" applyFont="1" applyAlignment="1" applyProtection="1">
      <alignment horizontal="center" vertical="center" wrapText="1"/>
      <protection locked="0"/>
    </xf>
    <xf numFmtId="178" fontId="21" fillId="0" borderId="0" xfId="1" applyNumberFormat="1" applyFont="1" applyAlignment="1">
      <alignment horizontal="center" vertical="center" wrapText="1"/>
    </xf>
    <xf numFmtId="176" fontId="25" fillId="0" borderId="0" xfId="1" applyNumberFormat="1" applyFont="1" applyAlignment="1" applyProtection="1">
      <alignment horizontal="center" vertical="center"/>
      <protection locked="0"/>
    </xf>
    <xf numFmtId="49" fontId="25" fillId="0" borderId="0" xfId="1" applyNumberFormat="1" applyFont="1" applyAlignment="1" applyProtection="1">
      <alignment horizontal="left" vertical="center" wrapText="1"/>
      <protection locked="0"/>
    </xf>
    <xf numFmtId="0" fontId="25" fillId="0" borderId="0" xfId="1" applyFont="1" applyAlignment="1" applyProtection="1">
      <alignment vertical="center"/>
      <protection locked="0"/>
    </xf>
    <xf numFmtId="0" fontId="29" fillId="0" borderId="0" xfId="1" applyFont="1" applyAlignment="1" applyProtection="1">
      <alignment vertical="center"/>
      <protection locked="0"/>
    </xf>
    <xf numFmtId="0" fontId="25" fillId="0" borderId="28" xfId="1" applyFont="1" applyBorder="1"/>
    <xf numFmtId="0" fontId="30" fillId="0" borderId="28" xfId="1" applyFont="1" applyBorder="1" applyAlignment="1" applyProtection="1">
      <alignment horizontal="center" vertical="center"/>
      <protection locked="0"/>
    </xf>
    <xf numFmtId="0" fontId="25" fillId="0" borderId="28" xfId="1" applyFont="1" applyBorder="1" applyAlignment="1" applyProtection="1">
      <alignment horizontal="center" vertical="center"/>
      <protection locked="0"/>
    </xf>
    <xf numFmtId="0" fontId="25" fillId="0" borderId="24" xfId="1" applyFont="1" applyBorder="1"/>
    <xf numFmtId="0" fontId="25" fillId="0" borderId="24" xfId="1" applyFont="1" applyBorder="1" applyAlignment="1" applyProtection="1">
      <alignment horizontal="center" vertical="center"/>
      <protection locked="0"/>
    </xf>
    <xf numFmtId="0" fontId="33" fillId="0" borderId="0" xfId="1" applyFont="1" applyAlignment="1">
      <alignment horizontal="right"/>
    </xf>
    <xf numFmtId="0" fontId="34" fillId="0" borderId="0" xfId="1" applyFont="1"/>
    <xf numFmtId="0" fontId="35" fillId="0" borderId="0" xfId="1" applyFont="1"/>
    <xf numFmtId="0" fontId="5" fillId="0" borderId="1" xfId="4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24" xfId="4" applyFont="1" applyBorder="1" applyAlignment="1">
      <alignment vertical="center" wrapText="1"/>
    </xf>
    <xf numFmtId="0" fontId="5" fillId="0" borderId="22" xfId="4" quotePrefix="1" applyFont="1" applyBorder="1" applyAlignment="1">
      <alignment horizontal="left" vertical="center" wrapText="1"/>
    </xf>
    <xf numFmtId="0" fontId="30" fillId="0" borderId="12" xfId="4" applyFont="1" applyBorder="1" applyAlignment="1">
      <alignment vertical="center" wrapText="1"/>
    </xf>
    <xf numFmtId="0" fontId="18" fillId="0" borderId="35" xfId="1" applyFont="1" applyBorder="1" applyAlignment="1">
      <alignment horizontal="center" vertical="center" wrapText="1"/>
    </xf>
    <xf numFmtId="181" fontId="16" fillId="0" borderId="30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8" xfId="1" applyFont="1" applyBorder="1" applyAlignment="1">
      <alignment vertical="center" wrapText="1"/>
    </xf>
    <xf numFmtId="0" fontId="5" fillId="0" borderId="22" xfId="1" quotePrefix="1" applyFont="1" applyBorder="1" applyAlignment="1">
      <alignment horizontal="left" vertical="center" wrapText="1"/>
    </xf>
    <xf numFmtId="0" fontId="5" fillId="0" borderId="11" xfId="4" applyFont="1" applyBorder="1" applyProtection="1">
      <alignment vertical="center"/>
      <protection locked="0"/>
    </xf>
    <xf numFmtId="0" fontId="18" fillId="0" borderId="35" xfId="7" applyFont="1" applyBorder="1" applyAlignment="1">
      <alignment horizontal="center" vertical="center" wrapText="1"/>
    </xf>
    <xf numFmtId="0" fontId="5" fillId="0" borderId="28" xfId="7" applyFont="1" applyBorder="1" applyAlignment="1">
      <alignment horizontal="center" vertical="center" wrapText="1"/>
    </xf>
    <xf numFmtId="181" fontId="16" fillId="0" borderId="30" xfId="7" applyNumberFormat="1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28" xfId="7" applyFont="1" applyBorder="1" applyAlignment="1">
      <alignment vertical="center" wrapText="1"/>
    </xf>
    <xf numFmtId="0" fontId="5" fillId="0" borderId="22" xfId="7" applyFont="1" applyBorder="1" applyAlignment="1">
      <alignment vertical="center" wrapText="1"/>
    </xf>
    <xf numFmtId="0" fontId="5" fillId="0" borderId="12" xfId="7" applyFont="1" applyBorder="1" applyAlignment="1">
      <alignment vertical="center" wrapText="1"/>
    </xf>
    <xf numFmtId="0" fontId="5" fillId="0" borderId="11" xfId="7" applyFont="1" applyBorder="1">
      <alignment vertical="center"/>
    </xf>
    <xf numFmtId="0" fontId="5" fillId="0" borderId="8" xfId="7" applyFont="1" applyBorder="1" applyAlignment="1">
      <alignment vertical="center" wrapText="1"/>
    </xf>
    <xf numFmtId="0" fontId="5" fillId="0" borderId="6" xfId="7" applyFont="1" applyBorder="1" applyAlignment="1">
      <alignment vertical="center" wrapText="1"/>
    </xf>
    <xf numFmtId="0" fontId="5" fillId="0" borderId="5" xfId="4" applyFont="1" applyBorder="1" applyAlignment="1">
      <alignment vertical="center" wrapText="1"/>
    </xf>
    <xf numFmtId="0" fontId="7" fillId="0" borderId="1" xfId="1" applyFont="1" applyBorder="1" applyProtection="1">
      <protection locked="0"/>
    </xf>
    <xf numFmtId="0" fontId="5" fillId="0" borderId="22" xfId="1" applyFont="1" applyBorder="1" applyAlignment="1" applyProtection="1">
      <alignment horizontal="left" vertical="center"/>
      <protection locked="0"/>
    </xf>
    <xf numFmtId="177" fontId="16" fillId="0" borderId="28" xfId="1" quotePrefix="1" applyNumberFormat="1" applyFont="1" applyBorder="1" applyAlignment="1" applyProtection="1">
      <alignment horizontal="center" vertical="center" wrapText="1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179" fontId="5" fillId="0" borderId="31" xfId="1" applyNumberFormat="1" applyFont="1" applyBorder="1" applyAlignment="1">
      <alignment horizontal="center" vertical="center"/>
    </xf>
    <xf numFmtId="179" fontId="5" fillId="0" borderId="28" xfId="1" applyNumberFormat="1" applyFont="1" applyBorder="1" applyAlignment="1">
      <alignment horizontal="center" vertical="center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177" fontId="16" fillId="0" borderId="4" xfId="1" quotePrefix="1" applyNumberFormat="1" applyFont="1" applyBorder="1" applyAlignment="1" applyProtection="1">
      <alignment horizontal="center" vertical="center" wrapText="1"/>
      <protection locked="0"/>
    </xf>
    <xf numFmtId="0" fontId="18" fillId="0" borderId="35" xfId="1" applyFont="1" applyBorder="1" applyAlignment="1" applyProtection="1">
      <alignment horizontal="center" vertical="center"/>
      <protection locked="0"/>
    </xf>
    <xf numFmtId="179" fontId="5" fillId="0" borderId="36" xfId="1" applyNumberFormat="1" applyFont="1" applyBorder="1" applyAlignment="1">
      <alignment horizontal="center" vertical="center"/>
    </xf>
    <xf numFmtId="0" fontId="7" fillId="0" borderId="12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vertical="center"/>
      <protection locked="0"/>
    </xf>
    <xf numFmtId="0" fontId="5" fillId="0" borderId="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9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0" fontId="7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5" fillId="0" borderId="2" xfId="1" applyFont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12" fillId="0" borderId="7" xfId="1" applyFont="1" applyBorder="1"/>
    <xf numFmtId="0" fontId="12" fillId="0" borderId="12" xfId="1" applyFont="1" applyBorder="1"/>
    <xf numFmtId="0" fontId="12" fillId="0" borderId="0" xfId="1" applyFont="1"/>
    <xf numFmtId="0" fontId="12" fillId="0" borderId="14" xfId="1" applyFont="1" applyBorder="1"/>
    <xf numFmtId="0" fontId="12" fillId="0" borderId="1" xfId="1" applyFont="1" applyBorder="1"/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31" fillId="0" borderId="28" xfId="6" applyFont="1" applyBorder="1" applyAlignment="1">
      <alignment horizontal="center" vertical="center" wrapText="1"/>
    </xf>
    <xf numFmtId="0" fontId="13" fillId="0" borderId="28" xfId="6" applyFont="1" applyBorder="1" applyAlignment="1">
      <alignment horizontal="center" vertical="center" wrapText="1"/>
    </xf>
    <xf numFmtId="0" fontId="13" fillId="0" borderId="37" xfId="6" applyFont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8" xfId="1" applyFont="1" applyFill="1" applyBorder="1" applyAlignment="1">
      <alignment horizontal="center"/>
    </xf>
    <xf numFmtId="0" fontId="5" fillId="0" borderId="6" xfId="1" applyFont="1" applyBorder="1" applyAlignment="1">
      <alignment horizontal="center" shrinkToFit="1"/>
    </xf>
    <xf numFmtId="0" fontId="7" fillId="0" borderId="1" xfId="1" applyFont="1" applyBorder="1" applyProtection="1">
      <protection locked="0"/>
    </xf>
    <xf numFmtId="0" fontId="5" fillId="0" borderId="1" xfId="1" applyFont="1" applyBorder="1" applyProtection="1">
      <protection locked="0"/>
    </xf>
    <xf numFmtId="0" fontId="7" fillId="0" borderId="11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21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5" fillId="6" borderId="10" xfId="1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/>
    </xf>
    <xf numFmtId="0" fontId="5" fillId="6" borderId="27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protection locked="0"/>
    </xf>
    <xf numFmtId="0" fontId="5" fillId="0" borderId="6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shrinkToFit="1"/>
    </xf>
    <xf numFmtId="0" fontId="5" fillId="0" borderId="7" xfId="2" applyFont="1" applyBorder="1" applyAlignment="1">
      <alignment horizontal="center" shrinkToFit="1"/>
    </xf>
    <xf numFmtId="0" fontId="5" fillId="0" borderId="8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5" fillId="0" borderId="1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9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7" fillId="0" borderId="10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24" xfId="3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0" fontId="7" fillId="0" borderId="1" xfId="2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right"/>
      <protection locked="0"/>
    </xf>
    <xf numFmtId="0" fontId="5" fillId="0" borderId="2" xfId="2" applyFont="1" applyBorder="1" applyAlignment="1">
      <alignment horizontal="right"/>
    </xf>
    <xf numFmtId="0" fontId="5" fillId="0" borderId="6" xfId="2" applyFont="1" applyBorder="1" applyAlignment="1">
      <alignment horizontal="center" vertical="center"/>
    </xf>
    <xf numFmtId="0" fontId="12" fillId="0" borderId="7" xfId="2" applyFont="1" applyBorder="1"/>
    <xf numFmtId="0" fontId="12" fillId="0" borderId="12" xfId="2" applyFont="1" applyBorder="1"/>
    <xf numFmtId="0" fontId="12" fillId="0" borderId="0" xfId="2" applyFont="1"/>
    <xf numFmtId="0" fontId="12" fillId="0" borderId="14" xfId="2" applyFont="1" applyBorder="1"/>
    <xf numFmtId="0" fontId="12" fillId="0" borderId="1" xfId="2" applyFont="1" applyBorder="1"/>
    <xf numFmtId="0" fontId="5" fillId="0" borderId="7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</cellXfs>
  <cellStyles count="8">
    <cellStyle name="標準" xfId="0" builtinId="0"/>
    <cellStyle name="標準 2" xfId="1" xr:uid="{93726932-E699-417B-8C9C-6226B3387E7F}"/>
    <cellStyle name="標準 2 2" xfId="4" xr:uid="{1BBF13E0-4FAB-42AD-8B7E-D45DA037E66B}"/>
    <cellStyle name="標準 2 3" xfId="2" xr:uid="{7391BADB-03B9-49E8-A7CD-11F062645BC8}"/>
    <cellStyle name="標準 2 3 2" xfId="7" xr:uid="{FA5BF728-3081-47DF-AECF-EE801DA9EDF5}"/>
    <cellStyle name="標準 3" xfId="5" xr:uid="{D10D9844-E2F2-43C5-B9F5-2F5B818B92E4}"/>
    <cellStyle name="標準 3 2" xfId="6" xr:uid="{F6F9F67E-DE18-4CDA-A09F-A6EBE5B4982C}"/>
    <cellStyle name="標準 99" xfId="3" xr:uid="{04BEA003-E852-4D19-93A5-5E31E57747FD}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6C3F-A9AC-4B65-BF16-69ADD24A6A56}">
  <sheetPr>
    <tabColor rgb="FF993366"/>
    <pageSetUpPr fitToPage="1"/>
  </sheetPr>
  <dimension ref="A1:X42"/>
  <sheetViews>
    <sheetView view="pageBreakPreview" zoomScale="85" zoomScaleNormal="55" zoomScaleSheetLayoutView="85" workbookViewId="0">
      <selection activeCell="C41" sqref="C41"/>
    </sheetView>
  </sheetViews>
  <sheetFormatPr defaultRowHeight="11.25"/>
  <cols>
    <col min="1" max="1" width="15.875" style="32" customWidth="1"/>
    <col min="2" max="2" width="3.875" style="2" bestFit="1" customWidth="1"/>
    <col min="3" max="3" width="23.625" style="2" customWidth="1"/>
    <col min="4" max="4" width="13.875" style="2" bestFit="1" customWidth="1"/>
    <col min="5" max="5" width="35.5" style="43" customWidth="1"/>
    <col min="6" max="6" width="13.125" style="2" bestFit="1" customWidth="1"/>
    <col min="7" max="7" width="6.8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14.375" style="2" bestFit="1" customWidth="1"/>
    <col min="16" max="16" width="10" style="2" bestFit="1" customWidth="1"/>
    <col min="17" max="17" width="6" style="2" customWidth="1"/>
    <col min="18" max="18" width="25.25" style="2" bestFit="1" customWidth="1"/>
    <col min="19" max="19" width="11" style="2" bestFit="1" customWidth="1"/>
    <col min="20" max="21" width="8.25" style="2" bestFit="1" customWidth="1"/>
    <col min="22" max="22" width="8.75" style="2"/>
    <col min="23" max="24" width="10.625" style="4" customWidth="1"/>
    <col min="25" max="256" width="8.75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6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8.75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6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8.75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6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8.75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6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8.75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6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8.75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6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8.75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6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8.75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6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8.75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6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8.75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6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8.75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6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8.75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6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8.75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6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8.75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6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8.75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6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8.75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6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8.75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6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8.75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6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8.75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6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8.75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6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8.75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6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8.75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6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8.75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6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8.75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6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8.75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6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8.75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6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8.75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6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8.75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6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8.75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6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8.75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6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8.75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6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8.75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6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8.75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6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8.75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6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8.75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6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8.75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6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8.75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6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8.75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6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8.75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6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8.75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6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8.75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6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8.75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6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8.75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6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8.75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6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8.75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6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8.75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6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8.75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6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8.75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6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8.75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6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8.75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6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8.75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6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8.75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6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8.75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6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8.75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6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8.75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6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8.75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6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8.75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6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8.75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6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8.75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6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8.75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6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8.75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6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8.75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6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8.75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6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8.75" style="2"/>
  </cols>
  <sheetData>
    <row r="1" spans="1:24" ht="21.75" customHeight="1">
      <c r="A1" s="1"/>
      <c r="B1" s="1"/>
      <c r="Q1" s="3"/>
    </row>
    <row r="2" spans="1:24" ht="15">
      <c r="A2" s="2"/>
      <c r="E2" s="2"/>
      <c r="F2" s="5"/>
      <c r="J2" s="282" t="s">
        <v>0</v>
      </c>
      <c r="K2" s="282"/>
      <c r="L2" s="282"/>
      <c r="M2" s="282"/>
      <c r="N2" s="282"/>
      <c r="O2" s="282"/>
      <c r="P2" s="6"/>
      <c r="Q2" s="283" t="s">
        <v>214</v>
      </c>
      <c r="R2" s="284"/>
      <c r="S2" s="284"/>
      <c r="T2" s="284"/>
      <c r="U2" s="284"/>
    </row>
    <row r="3" spans="1:24" ht="23.25" customHeight="1">
      <c r="A3" s="88" t="s">
        <v>213</v>
      </c>
      <c r="B3" s="7"/>
      <c r="E3" s="2"/>
      <c r="J3" s="6"/>
      <c r="Q3" s="8"/>
      <c r="R3" s="285" t="s">
        <v>3</v>
      </c>
      <c r="S3" s="285"/>
      <c r="T3" s="285"/>
      <c r="U3" s="285"/>
      <c r="W3" s="74" t="s">
        <v>157</v>
      </c>
      <c r="X3" s="10"/>
    </row>
    <row r="4" spans="1:24" ht="14.25" customHeight="1" thickBot="1">
      <c r="A4" s="262" t="s">
        <v>5</v>
      </c>
      <c r="B4" s="286" t="s">
        <v>6</v>
      </c>
      <c r="C4" s="287"/>
      <c r="D4" s="292"/>
      <c r="E4" s="294"/>
      <c r="F4" s="286" t="s">
        <v>7</v>
      </c>
      <c r="G4" s="296"/>
      <c r="H4" s="248" t="s">
        <v>212</v>
      </c>
      <c r="I4" s="266" t="s">
        <v>9</v>
      </c>
      <c r="J4" s="242" t="s">
        <v>10</v>
      </c>
      <c r="K4" s="245" t="s">
        <v>211</v>
      </c>
      <c r="L4" s="246"/>
      <c r="M4" s="246"/>
      <c r="N4" s="247"/>
      <c r="O4" s="248" t="s">
        <v>155</v>
      </c>
      <c r="P4" s="251" t="s">
        <v>210</v>
      </c>
      <c r="Q4" s="252"/>
      <c r="R4" s="253"/>
      <c r="S4" s="257" t="s">
        <v>14</v>
      </c>
      <c r="T4" s="259" t="s">
        <v>153</v>
      </c>
      <c r="U4" s="248" t="s">
        <v>152</v>
      </c>
      <c r="W4" s="267" t="s">
        <v>17</v>
      </c>
      <c r="X4" s="267" t="s">
        <v>209</v>
      </c>
    </row>
    <row r="5" spans="1:24" ht="11.25" customHeight="1">
      <c r="A5" s="263"/>
      <c r="B5" s="288"/>
      <c r="C5" s="289"/>
      <c r="D5" s="293"/>
      <c r="E5" s="295"/>
      <c r="F5" s="244"/>
      <c r="G5" s="278"/>
      <c r="H5" s="263"/>
      <c r="I5" s="263"/>
      <c r="J5" s="243"/>
      <c r="K5" s="269" t="s">
        <v>19</v>
      </c>
      <c r="L5" s="272" t="s">
        <v>208</v>
      </c>
      <c r="M5" s="275" t="s">
        <v>21</v>
      </c>
      <c r="N5" s="276" t="s">
        <v>22</v>
      </c>
      <c r="O5" s="249"/>
      <c r="P5" s="254"/>
      <c r="Q5" s="255"/>
      <c r="R5" s="256"/>
      <c r="S5" s="258"/>
      <c r="T5" s="260"/>
      <c r="U5" s="263"/>
      <c r="W5" s="267"/>
      <c r="X5" s="267"/>
    </row>
    <row r="6" spans="1:24" ht="11.25" customHeight="1">
      <c r="A6" s="263"/>
      <c r="B6" s="288"/>
      <c r="C6" s="289"/>
      <c r="D6" s="262" t="s">
        <v>23</v>
      </c>
      <c r="E6" s="265" t="s">
        <v>149</v>
      </c>
      <c r="F6" s="262" t="s">
        <v>23</v>
      </c>
      <c r="G6" s="266" t="s">
        <v>207</v>
      </c>
      <c r="H6" s="263"/>
      <c r="I6" s="263"/>
      <c r="J6" s="243"/>
      <c r="K6" s="270"/>
      <c r="L6" s="273"/>
      <c r="M6" s="270"/>
      <c r="N6" s="277"/>
      <c r="O6" s="249"/>
      <c r="P6" s="248" t="s">
        <v>148</v>
      </c>
      <c r="Q6" s="248" t="s">
        <v>147</v>
      </c>
      <c r="R6" s="262" t="s">
        <v>28</v>
      </c>
      <c r="S6" s="279" t="s">
        <v>146</v>
      </c>
      <c r="T6" s="260"/>
      <c r="U6" s="263"/>
      <c r="W6" s="267"/>
      <c r="X6" s="267"/>
    </row>
    <row r="7" spans="1:24" ht="12" customHeight="1">
      <c r="A7" s="263"/>
      <c r="B7" s="288"/>
      <c r="C7" s="289"/>
      <c r="D7" s="263"/>
      <c r="E7" s="263"/>
      <c r="F7" s="263"/>
      <c r="G7" s="263"/>
      <c r="H7" s="263"/>
      <c r="I7" s="263"/>
      <c r="J7" s="243"/>
      <c r="K7" s="270"/>
      <c r="L7" s="273"/>
      <c r="M7" s="270"/>
      <c r="N7" s="277"/>
      <c r="O7" s="249"/>
      <c r="P7" s="249"/>
      <c r="Q7" s="249"/>
      <c r="R7" s="263"/>
      <c r="S7" s="280"/>
      <c r="T7" s="260"/>
      <c r="U7" s="263"/>
      <c r="W7" s="267"/>
      <c r="X7" s="267"/>
    </row>
    <row r="8" spans="1:24" ht="11.25" customHeight="1">
      <c r="A8" s="264"/>
      <c r="B8" s="290"/>
      <c r="C8" s="291"/>
      <c r="D8" s="264"/>
      <c r="E8" s="264"/>
      <c r="F8" s="264"/>
      <c r="G8" s="264"/>
      <c r="H8" s="264"/>
      <c r="I8" s="264"/>
      <c r="J8" s="244"/>
      <c r="K8" s="271"/>
      <c r="L8" s="274"/>
      <c r="M8" s="271"/>
      <c r="N8" s="278"/>
      <c r="O8" s="250"/>
      <c r="P8" s="250"/>
      <c r="Q8" s="250"/>
      <c r="R8" s="264"/>
      <c r="S8" s="281"/>
      <c r="T8" s="261"/>
      <c r="U8" s="264"/>
      <c r="W8" s="268"/>
      <c r="X8" s="268"/>
    </row>
    <row r="9" spans="1:24" ht="24" customHeight="1">
      <c r="A9" s="87" t="s">
        <v>206</v>
      </c>
      <c r="B9" s="83"/>
      <c r="C9" s="82" t="s">
        <v>205</v>
      </c>
      <c r="D9" s="78" t="s">
        <v>203</v>
      </c>
      <c r="E9" s="15" t="s">
        <v>204</v>
      </c>
      <c r="F9" s="34" t="s">
        <v>110</v>
      </c>
      <c r="G9" s="17">
        <v>0.65800000000000003</v>
      </c>
      <c r="H9" s="34" t="s">
        <v>78</v>
      </c>
      <c r="I9" s="62">
        <v>650</v>
      </c>
      <c r="J9" s="61">
        <v>4</v>
      </c>
      <c r="K9" s="68">
        <v>35.200000000000003</v>
      </c>
      <c r="L9" s="67">
        <f t="shared" ref="L9:L33" si="0">IF(K9&gt;0,1/K9*34.6*67.1,"")</f>
        <v>65.956249999999997</v>
      </c>
      <c r="M9" s="58">
        <f t="shared" ref="M9:M33" si="1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57">
        <f t="shared" ref="N9:N33" si="2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75" t="s">
        <v>49</v>
      </c>
      <c r="P9" s="77" t="s">
        <v>79</v>
      </c>
      <c r="Q9" s="75" t="s">
        <v>38</v>
      </c>
      <c r="R9" s="76"/>
      <c r="S9" s="75" t="s">
        <v>109</v>
      </c>
      <c r="T9" s="52">
        <f t="shared" ref="T9:T33" si="3">IFERROR(IF(K9&lt;M9,"",(ROUNDDOWN(K9/M9*100,0))),"")</f>
        <v>161</v>
      </c>
      <c r="U9" s="51">
        <f t="shared" ref="U9:U33" si="4">IFERROR(IF(K9&lt;N9,"",(ROUNDDOWN(K9/N9*100,0))),"")</f>
        <v>143</v>
      </c>
      <c r="W9" s="30">
        <v>650</v>
      </c>
      <c r="X9" s="30"/>
    </row>
    <row r="10" spans="1:24" ht="24" customHeight="1">
      <c r="A10" s="84"/>
      <c r="B10" s="86"/>
      <c r="C10" s="85"/>
      <c r="D10" s="78" t="s">
        <v>203</v>
      </c>
      <c r="E10" s="15" t="s">
        <v>202</v>
      </c>
      <c r="F10" s="34" t="s">
        <v>110</v>
      </c>
      <c r="G10" s="17">
        <v>0.65800000000000003</v>
      </c>
      <c r="H10" s="34" t="s">
        <v>78</v>
      </c>
      <c r="I10" s="62">
        <v>670</v>
      </c>
      <c r="J10" s="61">
        <v>4</v>
      </c>
      <c r="K10" s="68">
        <v>34.200000000000003</v>
      </c>
      <c r="L10" s="67">
        <f t="shared" si="0"/>
        <v>67.884795321637412</v>
      </c>
      <c r="M10" s="58">
        <f t="shared" si="1"/>
        <v>21.8</v>
      </c>
      <c r="N10" s="57">
        <f t="shared" si="2"/>
        <v>24.6</v>
      </c>
      <c r="O10" s="75" t="s">
        <v>49</v>
      </c>
      <c r="P10" s="77" t="s">
        <v>79</v>
      </c>
      <c r="Q10" s="75" t="s">
        <v>38</v>
      </c>
      <c r="R10" s="76"/>
      <c r="S10" s="75" t="s">
        <v>109</v>
      </c>
      <c r="T10" s="52">
        <f t="shared" si="3"/>
        <v>156</v>
      </c>
      <c r="U10" s="51">
        <f t="shared" si="4"/>
        <v>139</v>
      </c>
      <c r="W10" s="30">
        <v>670</v>
      </c>
      <c r="X10" s="30"/>
    </row>
    <row r="11" spans="1:24" ht="24" customHeight="1">
      <c r="A11" s="84"/>
      <c r="B11" s="80"/>
      <c r="C11" s="79"/>
      <c r="D11" s="78" t="s">
        <v>201</v>
      </c>
      <c r="E11" s="15" t="s">
        <v>200</v>
      </c>
      <c r="F11" s="34" t="s">
        <v>110</v>
      </c>
      <c r="G11" s="17">
        <v>0.65800000000000003</v>
      </c>
      <c r="H11" s="34" t="s">
        <v>78</v>
      </c>
      <c r="I11" s="62" t="s">
        <v>199</v>
      </c>
      <c r="J11" s="61">
        <v>4</v>
      </c>
      <c r="K11" s="68">
        <v>32.200000000000003</v>
      </c>
      <c r="L11" s="67">
        <f t="shared" si="0"/>
        <v>72.101242236024831</v>
      </c>
      <c r="M11" s="58">
        <f t="shared" si="1"/>
        <v>21.8</v>
      </c>
      <c r="N11" s="57">
        <f t="shared" si="2"/>
        <v>24.6</v>
      </c>
      <c r="O11" s="75" t="s">
        <v>49</v>
      </c>
      <c r="P11" s="77" t="s">
        <v>79</v>
      </c>
      <c r="Q11" s="75" t="s">
        <v>41</v>
      </c>
      <c r="R11" s="76"/>
      <c r="S11" s="75" t="s">
        <v>109</v>
      </c>
      <c r="T11" s="52">
        <f t="shared" si="3"/>
        <v>147</v>
      </c>
      <c r="U11" s="51">
        <f t="shared" si="4"/>
        <v>130</v>
      </c>
      <c r="W11" s="30">
        <v>720</v>
      </c>
      <c r="X11" s="30">
        <v>740</v>
      </c>
    </row>
    <row r="12" spans="1:24" ht="24" customHeight="1">
      <c r="A12" s="84"/>
      <c r="B12" s="83"/>
      <c r="C12" s="82" t="s">
        <v>198</v>
      </c>
      <c r="D12" s="78" t="s">
        <v>196</v>
      </c>
      <c r="E12" s="15" t="s">
        <v>33</v>
      </c>
      <c r="F12" s="34" t="s">
        <v>110</v>
      </c>
      <c r="G12" s="17">
        <v>0.65800000000000003</v>
      </c>
      <c r="H12" s="34" t="s">
        <v>78</v>
      </c>
      <c r="I12" s="62" t="s">
        <v>197</v>
      </c>
      <c r="J12" s="61">
        <v>4</v>
      </c>
      <c r="K12" s="68">
        <v>25.7</v>
      </c>
      <c r="L12" s="67">
        <f t="shared" si="0"/>
        <v>90.336964980544749</v>
      </c>
      <c r="M12" s="58">
        <f t="shared" si="1"/>
        <v>20.8</v>
      </c>
      <c r="N12" s="57">
        <f t="shared" si="2"/>
        <v>23.7</v>
      </c>
      <c r="O12" s="75" t="s">
        <v>49</v>
      </c>
      <c r="P12" s="77" t="s">
        <v>79</v>
      </c>
      <c r="Q12" s="75" t="s">
        <v>38</v>
      </c>
      <c r="R12" s="76"/>
      <c r="S12" s="75" t="s">
        <v>109</v>
      </c>
      <c r="T12" s="52">
        <f t="shared" si="3"/>
        <v>123</v>
      </c>
      <c r="U12" s="51">
        <f t="shared" si="4"/>
        <v>108</v>
      </c>
      <c r="W12" s="30">
        <v>870</v>
      </c>
      <c r="X12" s="30">
        <v>880</v>
      </c>
    </row>
    <row r="13" spans="1:24" ht="24" customHeight="1">
      <c r="A13" s="84"/>
      <c r="B13" s="86"/>
      <c r="C13" s="85"/>
      <c r="D13" s="78" t="s">
        <v>196</v>
      </c>
      <c r="E13" s="15" t="s">
        <v>193</v>
      </c>
      <c r="F13" s="34" t="s">
        <v>110</v>
      </c>
      <c r="G13" s="17">
        <v>0.65800000000000003</v>
      </c>
      <c r="H13" s="34" t="s">
        <v>78</v>
      </c>
      <c r="I13" s="62">
        <v>900</v>
      </c>
      <c r="J13" s="61">
        <v>4</v>
      </c>
      <c r="K13" s="68">
        <v>25.2</v>
      </c>
      <c r="L13" s="67">
        <f t="shared" si="0"/>
        <v>92.129365079365073</v>
      </c>
      <c r="M13" s="58">
        <f t="shared" si="1"/>
        <v>20.8</v>
      </c>
      <c r="N13" s="57">
        <f t="shared" si="2"/>
        <v>23.7</v>
      </c>
      <c r="O13" s="75" t="s">
        <v>49</v>
      </c>
      <c r="P13" s="77" t="s">
        <v>45</v>
      </c>
      <c r="Q13" s="75" t="s">
        <v>38</v>
      </c>
      <c r="R13" s="76"/>
      <c r="S13" s="75" t="s">
        <v>109</v>
      </c>
      <c r="T13" s="52">
        <f t="shared" si="3"/>
        <v>121</v>
      </c>
      <c r="U13" s="51">
        <f t="shared" si="4"/>
        <v>106</v>
      </c>
      <c r="W13" s="30">
        <v>900</v>
      </c>
      <c r="X13" s="30"/>
    </row>
    <row r="14" spans="1:24" ht="24" customHeight="1">
      <c r="A14" s="84"/>
      <c r="B14" s="86"/>
      <c r="C14" s="85"/>
      <c r="D14" s="78" t="s">
        <v>194</v>
      </c>
      <c r="E14" s="15" t="s">
        <v>33</v>
      </c>
      <c r="F14" s="34" t="s">
        <v>110</v>
      </c>
      <c r="G14" s="17">
        <v>0.65800000000000003</v>
      </c>
      <c r="H14" s="34" t="s">
        <v>78</v>
      </c>
      <c r="I14" s="62" t="s">
        <v>195</v>
      </c>
      <c r="J14" s="61">
        <v>4</v>
      </c>
      <c r="K14" s="68">
        <v>24.7</v>
      </c>
      <c r="L14" s="67">
        <f t="shared" si="0"/>
        <v>93.994331983805665</v>
      </c>
      <c r="M14" s="58">
        <f t="shared" si="1"/>
        <v>20.8</v>
      </c>
      <c r="N14" s="57">
        <f t="shared" si="2"/>
        <v>23.7</v>
      </c>
      <c r="O14" s="75" t="s">
        <v>49</v>
      </c>
      <c r="P14" s="77" t="s">
        <v>79</v>
      </c>
      <c r="Q14" s="75" t="s">
        <v>41</v>
      </c>
      <c r="R14" s="76"/>
      <c r="S14" s="75" t="s">
        <v>109</v>
      </c>
      <c r="T14" s="52">
        <f t="shared" si="3"/>
        <v>118</v>
      </c>
      <c r="U14" s="51">
        <f t="shared" si="4"/>
        <v>104</v>
      </c>
      <c r="W14" s="30">
        <v>920</v>
      </c>
      <c r="X14" s="30">
        <v>930</v>
      </c>
    </row>
    <row r="15" spans="1:24" ht="24" customHeight="1">
      <c r="A15" s="84"/>
      <c r="B15" s="80"/>
      <c r="C15" s="79"/>
      <c r="D15" s="78" t="s">
        <v>194</v>
      </c>
      <c r="E15" s="15" t="s">
        <v>193</v>
      </c>
      <c r="F15" s="34" t="s">
        <v>110</v>
      </c>
      <c r="G15" s="17">
        <v>0.65800000000000003</v>
      </c>
      <c r="H15" s="34" t="s">
        <v>78</v>
      </c>
      <c r="I15" s="62">
        <v>950</v>
      </c>
      <c r="J15" s="61">
        <v>4</v>
      </c>
      <c r="K15" s="68">
        <v>24.5</v>
      </c>
      <c r="L15" s="67">
        <f t="shared" si="0"/>
        <v>94.761632653061199</v>
      </c>
      <c r="M15" s="58">
        <f t="shared" si="1"/>
        <v>20.8</v>
      </c>
      <c r="N15" s="57">
        <f t="shared" si="2"/>
        <v>23.7</v>
      </c>
      <c r="O15" s="75" t="s">
        <v>49</v>
      </c>
      <c r="P15" s="77" t="s">
        <v>45</v>
      </c>
      <c r="Q15" s="75" t="s">
        <v>41</v>
      </c>
      <c r="R15" s="76"/>
      <c r="S15" s="75" t="s">
        <v>109</v>
      </c>
      <c r="T15" s="52">
        <f t="shared" si="3"/>
        <v>117</v>
      </c>
      <c r="U15" s="51">
        <f t="shared" si="4"/>
        <v>103</v>
      </c>
      <c r="W15" s="30">
        <v>950</v>
      </c>
      <c r="X15" s="30"/>
    </row>
    <row r="16" spans="1:24" ht="24" customHeight="1">
      <c r="A16" s="84"/>
      <c r="B16" s="83"/>
      <c r="C16" s="82" t="s">
        <v>192</v>
      </c>
      <c r="D16" s="78" t="s">
        <v>182</v>
      </c>
      <c r="E16" s="15" t="s">
        <v>191</v>
      </c>
      <c r="F16" s="34" t="s">
        <v>110</v>
      </c>
      <c r="G16" s="17">
        <v>0.65800000000000003</v>
      </c>
      <c r="H16" s="34" t="s">
        <v>78</v>
      </c>
      <c r="I16" s="62" t="s">
        <v>190</v>
      </c>
      <c r="J16" s="61">
        <v>4</v>
      </c>
      <c r="K16" s="68">
        <v>25.2</v>
      </c>
      <c r="L16" s="67">
        <f t="shared" si="0"/>
        <v>92.129365079365073</v>
      </c>
      <c r="M16" s="58">
        <f t="shared" si="1"/>
        <v>20.8</v>
      </c>
      <c r="N16" s="57">
        <f t="shared" si="2"/>
        <v>23.7</v>
      </c>
      <c r="O16" s="75" t="s">
        <v>49</v>
      </c>
      <c r="P16" s="77" t="s">
        <v>45</v>
      </c>
      <c r="Q16" s="75" t="s">
        <v>38</v>
      </c>
      <c r="R16" s="76"/>
      <c r="S16" s="75" t="s">
        <v>109</v>
      </c>
      <c r="T16" s="52">
        <f t="shared" si="3"/>
        <v>121</v>
      </c>
      <c r="U16" s="51">
        <f t="shared" si="4"/>
        <v>106</v>
      </c>
      <c r="W16" s="30">
        <v>910</v>
      </c>
      <c r="X16" s="30">
        <v>920</v>
      </c>
    </row>
    <row r="17" spans="1:24" ht="24" customHeight="1">
      <c r="A17" s="84"/>
      <c r="B17" s="86"/>
      <c r="C17" s="85"/>
      <c r="D17" s="78" t="s">
        <v>182</v>
      </c>
      <c r="E17" s="15" t="s">
        <v>189</v>
      </c>
      <c r="F17" s="34" t="s">
        <v>110</v>
      </c>
      <c r="G17" s="17">
        <v>0.65800000000000003</v>
      </c>
      <c r="H17" s="34" t="s">
        <v>78</v>
      </c>
      <c r="I17" s="62" t="s">
        <v>188</v>
      </c>
      <c r="J17" s="61">
        <v>4</v>
      </c>
      <c r="K17" s="68">
        <v>24.8</v>
      </c>
      <c r="L17" s="67">
        <f t="shared" si="0"/>
        <v>93.615322580645156</v>
      </c>
      <c r="M17" s="58">
        <f t="shared" si="1"/>
        <v>20.8</v>
      </c>
      <c r="N17" s="57">
        <f t="shared" si="2"/>
        <v>23.7</v>
      </c>
      <c r="O17" s="75" t="s">
        <v>49</v>
      </c>
      <c r="P17" s="77" t="s">
        <v>45</v>
      </c>
      <c r="Q17" s="75" t="s">
        <v>38</v>
      </c>
      <c r="R17" s="76"/>
      <c r="S17" s="75" t="s">
        <v>109</v>
      </c>
      <c r="T17" s="52">
        <f t="shared" si="3"/>
        <v>119</v>
      </c>
      <c r="U17" s="51">
        <f t="shared" si="4"/>
        <v>104</v>
      </c>
      <c r="W17" s="30">
        <v>910</v>
      </c>
      <c r="X17" s="30">
        <v>930</v>
      </c>
    </row>
    <row r="18" spans="1:24" ht="24" customHeight="1">
      <c r="A18" s="84"/>
      <c r="B18" s="86"/>
      <c r="C18" s="85"/>
      <c r="D18" s="78" t="s">
        <v>182</v>
      </c>
      <c r="E18" s="15" t="s">
        <v>96</v>
      </c>
      <c r="F18" s="34" t="s">
        <v>110</v>
      </c>
      <c r="G18" s="17">
        <v>0.65800000000000003</v>
      </c>
      <c r="H18" s="34" t="s">
        <v>78</v>
      </c>
      <c r="I18" s="62">
        <v>970</v>
      </c>
      <c r="J18" s="61">
        <v>4</v>
      </c>
      <c r="K18" s="68">
        <v>24.2</v>
      </c>
      <c r="L18" s="67">
        <f t="shared" si="0"/>
        <v>95.936363636363637</v>
      </c>
      <c r="M18" s="58">
        <f t="shared" si="1"/>
        <v>20.8</v>
      </c>
      <c r="N18" s="57">
        <f t="shared" si="2"/>
        <v>23.7</v>
      </c>
      <c r="O18" s="75" t="s">
        <v>49</v>
      </c>
      <c r="P18" s="77" t="s">
        <v>45</v>
      </c>
      <c r="Q18" s="75" t="s">
        <v>38</v>
      </c>
      <c r="R18" s="76"/>
      <c r="S18" s="75" t="s">
        <v>109</v>
      </c>
      <c r="T18" s="52">
        <f t="shared" si="3"/>
        <v>116</v>
      </c>
      <c r="U18" s="51">
        <f t="shared" si="4"/>
        <v>102</v>
      </c>
      <c r="W18" s="30">
        <v>970</v>
      </c>
      <c r="X18" s="30"/>
    </row>
    <row r="19" spans="1:24" ht="24" customHeight="1">
      <c r="A19" s="84"/>
      <c r="B19" s="86"/>
      <c r="C19" s="85"/>
      <c r="D19" s="78" t="s">
        <v>182</v>
      </c>
      <c r="E19" s="15" t="s">
        <v>187</v>
      </c>
      <c r="F19" s="34" t="s">
        <v>110</v>
      </c>
      <c r="G19" s="17">
        <v>0.65800000000000003</v>
      </c>
      <c r="H19" s="34" t="s">
        <v>78</v>
      </c>
      <c r="I19" s="62">
        <v>980</v>
      </c>
      <c r="J19" s="61">
        <v>4</v>
      </c>
      <c r="K19" s="68">
        <v>23.4</v>
      </c>
      <c r="L19" s="67">
        <f t="shared" si="0"/>
        <v>99.21623931623931</v>
      </c>
      <c r="M19" s="58">
        <f t="shared" si="1"/>
        <v>20.5</v>
      </c>
      <c r="N19" s="57">
        <f t="shared" si="2"/>
        <v>23.4</v>
      </c>
      <c r="O19" s="75" t="s">
        <v>49</v>
      </c>
      <c r="P19" s="77" t="s">
        <v>45</v>
      </c>
      <c r="Q19" s="75" t="s">
        <v>38</v>
      </c>
      <c r="R19" s="76"/>
      <c r="S19" s="75" t="s">
        <v>109</v>
      </c>
      <c r="T19" s="52">
        <f t="shared" si="3"/>
        <v>114</v>
      </c>
      <c r="U19" s="51">
        <f t="shared" si="4"/>
        <v>100</v>
      </c>
      <c r="W19" s="30">
        <v>980</v>
      </c>
      <c r="X19" s="30"/>
    </row>
    <row r="20" spans="1:24" ht="24" customHeight="1">
      <c r="A20" s="84"/>
      <c r="B20" s="86"/>
      <c r="C20" s="85"/>
      <c r="D20" s="78" t="s">
        <v>182</v>
      </c>
      <c r="E20" s="15" t="s">
        <v>186</v>
      </c>
      <c r="F20" s="34" t="s">
        <v>110</v>
      </c>
      <c r="G20" s="17">
        <v>0.65800000000000003</v>
      </c>
      <c r="H20" s="34" t="s">
        <v>78</v>
      </c>
      <c r="I20" s="62" t="s">
        <v>185</v>
      </c>
      <c r="J20" s="61">
        <v>4</v>
      </c>
      <c r="K20" s="68">
        <v>26.4</v>
      </c>
      <c r="L20" s="67">
        <f t="shared" si="0"/>
        <v>87.941666666666677</v>
      </c>
      <c r="M20" s="58">
        <f t="shared" si="1"/>
        <v>20.8</v>
      </c>
      <c r="N20" s="57">
        <f t="shared" si="2"/>
        <v>23.7</v>
      </c>
      <c r="O20" s="75" t="s">
        <v>49</v>
      </c>
      <c r="P20" s="77" t="s">
        <v>79</v>
      </c>
      <c r="Q20" s="75" t="s">
        <v>38</v>
      </c>
      <c r="R20" s="76"/>
      <c r="S20" s="75" t="s">
        <v>109</v>
      </c>
      <c r="T20" s="52">
        <f t="shared" si="3"/>
        <v>126</v>
      </c>
      <c r="U20" s="51">
        <f t="shared" si="4"/>
        <v>111</v>
      </c>
      <c r="W20" s="30">
        <v>880</v>
      </c>
      <c r="X20" s="30">
        <v>960</v>
      </c>
    </row>
    <row r="21" spans="1:24" ht="24" customHeight="1">
      <c r="A21" s="84"/>
      <c r="B21" s="86"/>
      <c r="C21" s="85"/>
      <c r="D21" s="78" t="s">
        <v>182</v>
      </c>
      <c r="E21" s="15" t="s">
        <v>184</v>
      </c>
      <c r="F21" s="34" t="s">
        <v>110</v>
      </c>
      <c r="G21" s="17">
        <v>0.65800000000000003</v>
      </c>
      <c r="H21" s="34" t="s">
        <v>78</v>
      </c>
      <c r="I21" s="62" t="s">
        <v>183</v>
      </c>
      <c r="J21" s="61">
        <v>4</v>
      </c>
      <c r="K21" s="68">
        <v>24.3</v>
      </c>
      <c r="L21" s="67">
        <f t="shared" si="0"/>
        <v>95.541563786008226</v>
      </c>
      <c r="M21" s="58">
        <f t="shared" si="1"/>
        <v>20.8</v>
      </c>
      <c r="N21" s="57">
        <f t="shared" si="2"/>
        <v>23.7</v>
      </c>
      <c r="O21" s="75" t="s">
        <v>49</v>
      </c>
      <c r="P21" s="77" t="s">
        <v>45</v>
      </c>
      <c r="Q21" s="75" t="s">
        <v>38</v>
      </c>
      <c r="R21" s="76"/>
      <c r="S21" s="75" t="s">
        <v>109</v>
      </c>
      <c r="T21" s="52">
        <f t="shared" si="3"/>
        <v>116</v>
      </c>
      <c r="U21" s="51">
        <f t="shared" si="4"/>
        <v>102</v>
      </c>
      <c r="W21" s="30">
        <v>920</v>
      </c>
      <c r="X21" s="30">
        <v>940</v>
      </c>
    </row>
    <row r="22" spans="1:24" ht="24" customHeight="1">
      <c r="A22" s="84"/>
      <c r="B22" s="86"/>
      <c r="C22" s="85"/>
      <c r="D22" s="78" t="s">
        <v>182</v>
      </c>
      <c r="E22" s="15" t="s">
        <v>181</v>
      </c>
      <c r="F22" s="34" t="s">
        <v>110</v>
      </c>
      <c r="G22" s="17">
        <v>0.65800000000000003</v>
      </c>
      <c r="H22" s="34" t="s">
        <v>78</v>
      </c>
      <c r="I22" s="62">
        <v>980</v>
      </c>
      <c r="J22" s="61">
        <v>4</v>
      </c>
      <c r="K22" s="68">
        <v>23.7</v>
      </c>
      <c r="L22" s="67">
        <f t="shared" si="0"/>
        <v>97.960337552742601</v>
      </c>
      <c r="M22" s="58">
        <f t="shared" si="1"/>
        <v>20.5</v>
      </c>
      <c r="N22" s="57">
        <f t="shared" si="2"/>
        <v>23.4</v>
      </c>
      <c r="O22" s="75" t="s">
        <v>49</v>
      </c>
      <c r="P22" s="77" t="s">
        <v>45</v>
      </c>
      <c r="Q22" s="75" t="s">
        <v>38</v>
      </c>
      <c r="R22" s="76"/>
      <c r="S22" s="75" t="s">
        <v>109</v>
      </c>
      <c r="T22" s="52">
        <f t="shared" si="3"/>
        <v>115</v>
      </c>
      <c r="U22" s="51">
        <f t="shared" si="4"/>
        <v>101</v>
      </c>
      <c r="W22" s="30">
        <v>980</v>
      </c>
      <c r="X22" s="30"/>
    </row>
    <row r="23" spans="1:24" ht="24" customHeight="1">
      <c r="A23" s="84"/>
      <c r="B23" s="86"/>
      <c r="C23" s="85"/>
      <c r="D23" s="78" t="s">
        <v>177</v>
      </c>
      <c r="E23" s="15" t="s">
        <v>180</v>
      </c>
      <c r="F23" s="34" t="s">
        <v>110</v>
      </c>
      <c r="G23" s="17">
        <v>0.65800000000000003</v>
      </c>
      <c r="H23" s="34" t="s">
        <v>78</v>
      </c>
      <c r="I23" s="62" t="s">
        <v>179</v>
      </c>
      <c r="J23" s="61">
        <v>4</v>
      </c>
      <c r="K23" s="68">
        <v>23.8</v>
      </c>
      <c r="L23" s="67">
        <f t="shared" si="0"/>
        <v>97.548739495798301</v>
      </c>
      <c r="M23" s="58">
        <f t="shared" si="1"/>
        <v>20.8</v>
      </c>
      <c r="N23" s="57">
        <f t="shared" si="2"/>
        <v>23.7</v>
      </c>
      <c r="O23" s="75" t="s">
        <v>49</v>
      </c>
      <c r="P23" s="77" t="s">
        <v>45</v>
      </c>
      <c r="Q23" s="75" t="s">
        <v>41</v>
      </c>
      <c r="R23" s="76"/>
      <c r="S23" s="75" t="s">
        <v>109</v>
      </c>
      <c r="T23" s="52">
        <f t="shared" si="3"/>
        <v>114</v>
      </c>
      <c r="U23" s="51">
        <f t="shared" si="4"/>
        <v>100</v>
      </c>
      <c r="W23" s="30">
        <v>960</v>
      </c>
      <c r="X23" s="30">
        <v>970</v>
      </c>
    </row>
    <row r="24" spans="1:24" ht="24" customHeight="1">
      <c r="A24" s="84"/>
      <c r="B24" s="86"/>
      <c r="C24" s="85"/>
      <c r="D24" s="78" t="s">
        <v>177</v>
      </c>
      <c r="E24" s="15" t="s">
        <v>178</v>
      </c>
      <c r="F24" s="34" t="s">
        <v>110</v>
      </c>
      <c r="G24" s="17">
        <v>0.65800000000000003</v>
      </c>
      <c r="H24" s="34" t="s">
        <v>78</v>
      </c>
      <c r="I24" s="62">
        <v>980</v>
      </c>
      <c r="J24" s="61">
        <v>4</v>
      </c>
      <c r="K24" s="68">
        <v>22.3</v>
      </c>
      <c r="L24" s="67">
        <f t="shared" si="0"/>
        <v>104.11031390134528</v>
      </c>
      <c r="M24" s="58">
        <f t="shared" si="1"/>
        <v>20.5</v>
      </c>
      <c r="N24" s="57">
        <f t="shared" si="2"/>
        <v>23.4</v>
      </c>
      <c r="O24" s="75" t="s">
        <v>49</v>
      </c>
      <c r="P24" s="77" t="s">
        <v>45</v>
      </c>
      <c r="Q24" s="75" t="s">
        <v>41</v>
      </c>
      <c r="R24" s="76"/>
      <c r="S24" s="75" t="s">
        <v>109</v>
      </c>
      <c r="T24" s="52">
        <f t="shared" si="3"/>
        <v>108</v>
      </c>
      <c r="U24" s="51" t="str">
        <f t="shared" si="4"/>
        <v/>
      </c>
      <c r="W24" s="30">
        <v>980</v>
      </c>
      <c r="X24" s="30"/>
    </row>
    <row r="25" spans="1:24" ht="24" customHeight="1">
      <c r="A25" s="84"/>
      <c r="B25" s="80"/>
      <c r="C25" s="79"/>
      <c r="D25" s="78" t="s">
        <v>177</v>
      </c>
      <c r="E25" s="15" t="s">
        <v>176</v>
      </c>
      <c r="F25" s="34" t="s">
        <v>110</v>
      </c>
      <c r="G25" s="17">
        <v>0.65800000000000003</v>
      </c>
      <c r="H25" s="34" t="s">
        <v>78</v>
      </c>
      <c r="I25" s="62" t="s">
        <v>175</v>
      </c>
      <c r="J25" s="61">
        <v>4</v>
      </c>
      <c r="K25" s="68">
        <v>25.1</v>
      </c>
      <c r="L25" s="67">
        <f t="shared" si="0"/>
        <v>92.496414342629478</v>
      </c>
      <c r="M25" s="58">
        <f t="shared" si="1"/>
        <v>20.8</v>
      </c>
      <c r="N25" s="57">
        <f t="shared" si="2"/>
        <v>23.7</v>
      </c>
      <c r="O25" s="75" t="s">
        <v>49</v>
      </c>
      <c r="P25" s="77" t="s">
        <v>79</v>
      </c>
      <c r="Q25" s="75" t="s">
        <v>41</v>
      </c>
      <c r="R25" s="76"/>
      <c r="S25" s="75" t="s">
        <v>109</v>
      </c>
      <c r="T25" s="52">
        <f t="shared" si="3"/>
        <v>120</v>
      </c>
      <c r="U25" s="51">
        <f t="shared" si="4"/>
        <v>105</v>
      </c>
      <c r="W25" s="30">
        <v>930</v>
      </c>
      <c r="X25" s="30">
        <v>970</v>
      </c>
    </row>
    <row r="26" spans="1:24" ht="24" customHeight="1">
      <c r="A26" s="84"/>
      <c r="B26" s="83"/>
      <c r="C26" s="82" t="s">
        <v>174</v>
      </c>
      <c r="D26" s="78" t="s">
        <v>173</v>
      </c>
      <c r="E26" s="15" t="s">
        <v>171</v>
      </c>
      <c r="F26" s="34" t="s">
        <v>110</v>
      </c>
      <c r="G26" s="17">
        <v>0.65800000000000003</v>
      </c>
      <c r="H26" s="34" t="s">
        <v>78</v>
      </c>
      <c r="I26" s="62">
        <v>830</v>
      </c>
      <c r="J26" s="61">
        <v>4</v>
      </c>
      <c r="K26" s="68">
        <v>25.7</v>
      </c>
      <c r="L26" s="67">
        <f t="shared" si="0"/>
        <v>90.336964980544749</v>
      </c>
      <c r="M26" s="58">
        <f t="shared" si="1"/>
        <v>21</v>
      </c>
      <c r="N26" s="57">
        <f t="shared" si="2"/>
        <v>24.5</v>
      </c>
      <c r="O26" s="75" t="s">
        <v>49</v>
      </c>
      <c r="P26" s="77" t="s">
        <v>79</v>
      </c>
      <c r="Q26" s="75" t="s">
        <v>38</v>
      </c>
      <c r="R26" s="76"/>
      <c r="S26" s="75" t="s">
        <v>109</v>
      </c>
      <c r="T26" s="52">
        <f t="shared" si="3"/>
        <v>122</v>
      </c>
      <c r="U26" s="51">
        <f t="shared" si="4"/>
        <v>104</v>
      </c>
      <c r="W26" s="30">
        <v>830</v>
      </c>
      <c r="X26" s="30"/>
    </row>
    <row r="27" spans="1:24" ht="24" customHeight="1">
      <c r="A27" s="84"/>
      <c r="B27" s="86"/>
      <c r="C27" s="85"/>
      <c r="D27" s="78" t="s">
        <v>173</v>
      </c>
      <c r="E27" s="15" t="s">
        <v>172</v>
      </c>
      <c r="F27" s="34" t="s">
        <v>110</v>
      </c>
      <c r="G27" s="17">
        <v>0.65800000000000003</v>
      </c>
      <c r="H27" s="34" t="s">
        <v>78</v>
      </c>
      <c r="I27" s="62">
        <v>840</v>
      </c>
      <c r="J27" s="61">
        <v>4</v>
      </c>
      <c r="K27" s="68">
        <v>25.5</v>
      </c>
      <c r="L27" s="67">
        <f t="shared" si="0"/>
        <v>91.045490196078433</v>
      </c>
      <c r="M27" s="58">
        <f t="shared" si="1"/>
        <v>21</v>
      </c>
      <c r="N27" s="57">
        <f t="shared" si="2"/>
        <v>24.5</v>
      </c>
      <c r="O27" s="75" t="s">
        <v>49</v>
      </c>
      <c r="P27" s="77" t="s">
        <v>45</v>
      </c>
      <c r="Q27" s="75" t="s">
        <v>38</v>
      </c>
      <c r="R27" s="76"/>
      <c r="S27" s="75" t="s">
        <v>109</v>
      </c>
      <c r="T27" s="52">
        <f t="shared" si="3"/>
        <v>121</v>
      </c>
      <c r="U27" s="51">
        <f t="shared" si="4"/>
        <v>104</v>
      </c>
      <c r="W27" s="30">
        <v>840</v>
      </c>
      <c r="X27" s="30"/>
    </row>
    <row r="28" spans="1:24" ht="24" customHeight="1">
      <c r="A28" s="84"/>
      <c r="B28" s="86"/>
      <c r="C28" s="85"/>
      <c r="D28" s="78" t="s">
        <v>170</v>
      </c>
      <c r="E28" s="15" t="s">
        <v>171</v>
      </c>
      <c r="F28" s="34" t="s">
        <v>110</v>
      </c>
      <c r="G28" s="17">
        <v>0.65800000000000003</v>
      </c>
      <c r="H28" s="34" t="s">
        <v>78</v>
      </c>
      <c r="I28" s="62">
        <v>880</v>
      </c>
      <c r="J28" s="61">
        <v>4</v>
      </c>
      <c r="K28" s="68">
        <v>24.1</v>
      </c>
      <c r="L28" s="67">
        <f t="shared" si="0"/>
        <v>96.334439834024892</v>
      </c>
      <c r="M28" s="58">
        <f t="shared" si="1"/>
        <v>20.8</v>
      </c>
      <c r="N28" s="57">
        <f t="shared" si="2"/>
        <v>23.7</v>
      </c>
      <c r="O28" s="75" t="s">
        <v>49</v>
      </c>
      <c r="P28" s="77" t="s">
        <v>79</v>
      </c>
      <c r="Q28" s="75" t="s">
        <v>41</v>
      </c>
      <c r="R28" s="76"/>
      <c r="S28" s="75" t="s">
        <v>109</v>
      </c>
      <c r="T28" s="52">
        <f t="shared" si="3"/>
        <v>115</v>
      </c>
      <c r="U28" s="51">
        <f t="shared" si="4"/>
        <v>101</v>
      </c>
      <c r="W28" s="30">
        <v>880</v>
      </c>
      <c r="X28" s="30"/>
    </row>
    <row r="29" spans="1:24" ht="24" customHeight="1">
      <c r="A29" s="84"/>
      <c r="B29" s="80"/>
      <c r="C29" s="79"/>
      <c r="D29" s="78" t="s">
        <v>170</v>
      </c>
      <c r="E29" s="15" t="s">
        <v>169</v>
      </c>
      <c r="F29" s="34" t="s">
        <v>110</v>
      </c>
      <c r="G29" s="17">
        <v>0.65800000000000003</v>
      </c>
      <c r="H29" s="34" t="s">
        <v>78</v>
      </c>
      <c r="I29" s="62">
        <v>890</v>
      </c>
      <c r="J29" s="61">
        <v>4</v>
      </c>
      <c r="K29" s="68">
        <v>24.2</v>
      </c>
      <c r="L29" s="67">
        <f t="shared" si="0"/>
        <v>95.936363636363637</v>
      </c>
      <c r="M29" s="58">
        <f t="shared" si="1"/>
        <v>20.8</v>
      </c>
      <c r="N29" s="57">
        <f t="shared" si="2"/>
        <v>23.7</v>
      </c>
      <c r="O29" s="75" t="s">
        <v>49</v>
      </c>
      <c r="P29" s="77" t="s">
        <v>45</v>
      </c>
      <c r="Q29" s="75" t="s">
        <v>41</v>
      </c>
      <c r="R29" s="76"/>
      <c r="S29" s="75" t="s">
        <v>109</v>
      </c>
      <c r="T29" s="52">
        <f t="shared" si="3"/>
        <v>116</v>
      </c>
      <c r="U29" s="51">
        <f t="shared" si="4"/>
        <v>102</v>
      </c>
      <c r="W29" s="30">
        <v>890</v>
      </c>
      <c r="X29" s="30"/>
    </row>
    <row r="30" spans="1:24" ht="24" customHeight="1">
      <c r="A30" s="84"/>
      <c r="B30" s="83"/>
      <c r="C30" s="82" t="s">
        <v>168</v>
      </c>
      <c r="D30" s="78" t="s">
        <v>167</v>
      </c>
      <c r="E30" s="15" t="s">
        <v>165</v>
      </c>
      <c r="F30" s="34" t="s">
        <v>110</v>
      </c>
      <c r="G30" s="17">
        <v>0.65800000000000003</v>
      </c>
      <c r="H30" s="34" t="s">
        <v>78</v>
      </c>
      <c r="I30" s="62">
        <v>720</v>
      </c>
      <c r="J30" s="61">
        <v>4</v>
      </c>
      <c r="K30" s="68">
        <v>29.8</v>
      </c>
      <c r="L30" s="67">
        <f t="shared" si="0"/>
        <v>77.908053691275157</v>
      </c>
      <c r="M30" s="58">
        <f t="shared" si="1"/>
        <v>21.8</v>
      </c>
      <c r="N30" s="57">
        <f t="shared" si="2"/>
        <v>24.6</v>
      </c>
      <c r="O30" s="75" t="s">
        <v>49</v>
      </c>
      <c r="P30" s="77" t="s">
        <v>79</v>
      </c>
      <c r="Q30" s="75" t="s">
        <v>38</v>
      </c>
      <c r="R30" s="76"/>
      <c r="S30" s="75" t="s">
        <v>109</v>
      </c>
      <c r="T30" s="52">
        <f t="shared" si="3"/>
        <v>136</v>
      </c>
      <c r="U30" s="51">
        <f t="shared" si="4"/>
        <v>121</v>
      </c>
      <c r="W30" s="30">
        <v>720</v>
      </c>
      <c r="X30" s="30"/>
    </row>
    <row r="31" spans="1:24" ht="24" customHeight="1">
      <c r="A31" s="84"/>
      <c r="B31" s="80"/>
      <c r="C31" s="79"/>
      <c r="D31" s="78" t="s">
        <v>166</v>
      </c>
      <c r="E31" s="15" t="s">
        <v>165</v>
      </c>
      <c r="F31" s="34" t="s">
        <v>110</v>
      </c>
      <c r="G31" s="17">
        <v>0.65800000000000003</v>
      </c>
      <c r="H31" s="34" t="s">
        <v>78</v>
      </c>
      <c r="I31" s="62">
        <v>790</v>
      </c>
      <c r="J31" s="61">
        <v>4</v>
      </c>
      <c r="K31" s="68">
        <v>27</v>
      </c>
      <c r="L31" s="67">
        <f t="shared" si="0"/>
        <v>85.987407407407403</v>
      </c>
      <c r="M31" s="58">
        <f t="shared" si="1"/>
        <v>21</v>
      </c>
      <c r="N31" s="57">
        <f t="shared" si="2"/>
        <v>24.5</v>
      </c>
      <c r="O31" s="75" t="s">
        <v>49</v>
      </c>
      <c r="P31" s="77" t="s">
        <v>79</v>
      </c>
      <c r="Q31" s="75" t="s">
        <v>41</v>
      </c>
      <c r="R31" s="76"/>
      <c r="S31" s="75" t="s">
        <v>109</v>
      </c>
      <c r="T31" s="52">
        <f t="shared" si="3"/>
        <v>128</v>
      </c>
      <c r="U31" s="51">
        <f t="shared" si="4"/>
        <v>110</v>
      </c>
      <c r="W31" s="30">
        <v>790</v>
      </c>
      <c r="X31" s="30"/>
    </row>
    <row r="32" spans="1:24" ht="24" customHeight="1">
      <c r="A32" s="84"/>
      <c r="B32" s="83"/>
      <c r="C32" s="82" t="s">
        <v>164</v>
      </c>
      <c r="D32" s="78" t="s">
        <v>163</v>
      </c>
      <c r="E32" s="15" t="s">
        <v>160</v>
      </c>
      <c r="F32" s="34" t="s">
        <v>110</v>
      </c>
      <c r="G32" s="17">
        <v>0.65800000000000003</v>
      </c>
      <c r="H32" s="34" t="s">
        <v>78</v>
      </c>
      <c r="I32" s="62" t="s">
        <v>162</v>
      </c>
      <c r="J32" s="61">
        <v>4</v>
      </c>
      <c r="K32" s="68">
        <v>26.4</v>
      </c>
      <c r="L32" s="67">
        <f t="shared" si="0"/>
        <v>87.941666666666677</v>
      </c>
      <c r="M32" s="58">
        <f t="shared" si="1"/>
        <v>21</v>
      </c>
      <c r="N32" s="57">
        <f t="shared" si="2"/>
        <v>24.5</v>
      </c>
      <c r="O32" s="75" t="s">
        <v>49</v>
      </c>
      <c r="P32" s="77" t="s">
        <v>79</v>
      </c>
      <c r="Q32" s="75" t="s">
        <v>38</v>
      </c>
      <c r="R32" s="76"/>
      <c r="S32" s="75" t="s">
        <v>109</v>
      </c>
      <c r="T32" s="52">
        <f t="shared" si="3"/>
        <v>125</v>
      </c>
      <c r="U32" s="51">
        <f t="shared" si="4"/>
        <v>107</v>
      </c>
      <c r="W32" s="30">
        <v>820</v>
      </c>
      <c r="X32" s="30">
        <v>830</v>
      </c>
    </row>
    <row r="33" spans="1:24" ht="24" customHeight="1">
      <c r="A33" s="81"/>
      <c r="B33" s="80"/>
      <c r="C33" s="79"/>
      <c r="D33" s="78" t="s">
        <v>161</v>
      </c>
      <c r="E33" s="15" t="s">
        <v>160</v>
      </c>
      <c r="F33" s="34" t="s">
        <v>110</v>
      </c>
      <c r="G33" s="17">
        <v>0.65800000000000003</v>
      </c>
      <c r="H33" s="34" t="s">
        <v>78</v>
      </c>
      <c r="I33" s="62" t="s">
        <v>159</v>
      </c>
      <c r="J33" s="61">
        <v>4</v>
      </c>
      <c r="K33" s="68">
        <v>24</v>
      </c>
      <c r="L33" s="67">
        <f t="shared" si="0"/>
        <v>96.735833333333318</v>
      </c>
      <c r="M33" s="58">
        <f t="shared" si="1"/>
        <v>20.8</v>
      </c>
      <c r="N33" s="57">
        <f t="shared" si="2"/>
        <v>23.7</v>
      </c>
      <c r="O33" s="75" t="s">
        <v>49</v>
      </c>
      <c r="P33" s="77" t="s">
        <v>79</v>
      </c>
      <c r="Q33" s="75" t="s">
        <v>41</v>
      </c>
      <c r="R33" s="76"/>
      <c r="S33" s="75" t="s">
        <v>109</v>
      </c>
      <c r="T33" s="52">
        <f t="shared" si="3"/>
        <v>115</v>
      </c>
      <c r="U33" s="51">
        <f t="shared" si="4"/>
        <v>101</v>
      </c>
      <c r="W33" s="30">
        <v>880</v>
      </c>
      <c r="X33" s="30">
        <v>890</v>
      </c>
    </row>
    <row r="34" spans="1:24">
      <c r="E34" s="2"/>
    </row>
    <row r="35" spans="1:24">
      <c r="B35" s="2" t="s">
        <v>100</v>
      </c>
      <c r="E35" s="2"/>
    </row>
    <row r="36" spans="1:24">
      <c r="B36" s="2" t="s">
        <v>101</v>
      </c>
      <c r="E36" s="2"/>
    </row>
    <row r="37" spans="1:24">
      <c r="B37" s="2" t="s">
        <v>102</v>
      </c>
      <c r="E37" s="2"/>
    </row>
    <row r="38" spans="1:24">
      <c r="B38" s="2" t="s">
        <v>103</v>
      </c>
      <c r="E38" s="2"/>
    </row>
    <row r="39" spans="1:24">
      <c r="B39" s="2" t="s">
        <v>104</v>
      </c>
      <c r="E39" s="2"/>
    </row>
    <row r="40" spans="1:24">
      <c r="B40" s="2" t="s">
        <v>105</v>
      </c>
      <c r="E40" s="2"/>
    </row>
    <row r="41" spans="1:24">
      <c r="B41" s="2" t="s">
        <v>106</v>
      </c>
      <c r="E41" s="2"/>
    </row>
    <row r="42" spans="1:24">
      <c r="B42" s="2" t="s">
        <v>107</v>
      </c>
      <c r="E42" s="2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55" firstPageNumber="0" fitToHeight="0" orientation="landscape" r:id="rId1"/>
  <headerFooter alignWithMargins="0">
    <oddHeader>&amp;R様式1-6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60ED-8512-4477-9081-AACA5D6F83AA}">
  <sheetPr>
    <tabColor rgb="FF993366"/>
    <pageSetUpPr fitToPage="1"/>
  </sheetPr>
  <dimension ref="A1:X39"/>
  <sheetViews>
    <sheetView view="pageBreakPreview" zoomScale="80" zoomScaleNormal="55" zoomScaleSheetLayoutView="80" workbookViewId="0">
      <pane xSplit="3" ySplit="8" topLeftCell="F9" activePane="bottomRight" state="frozen"/>
      <selection activeCell="C41" sqref="C41"/>
      <selection pane="topRight" activeCell="C41" sqref="C41"/>
      <selection pane="bottomLeft" activeCell="C41" sqref="C41"/>
      <selection pane="bottomRight" activeCell="C41" sqref="C41"/>
    </sheetView>
  </sheetViews>
  <sheetFormatPr defaultColWidth="9" defaultRowHeight="11.25"/>
  <cols>
    <col min="1" max="1" width="15.875" style="177" customWidth="1"/>
    <col min="2" max="2" width="3.875" style="176" bestFit="1" customWidth="1"/>
    <col min="3" max="3" width="38.25" style="176" customWidth="1"/>
    <col min="4" max="4" width="13.875" style="176" bestFit="1" customWidth="1"/>
    <col min="5" max="5" width="17" style="176" customWidth="1"/>
    <col min="6" max="6" width="13.125" style="176" bestFit="1" customWidth="1"/>
    <col min="7" max="7" width="5.875" style="176" bestFit="1" customWidth="1"/>
    <col min="8" max="8" width="12.125" style="176" bestFit="1" customWidth="1"/>
    <col min="9" max="9" width="10.5" style="176" bestFit="1" customWidth="1"/>
    <col min="10" max="10" width="7" style="176" bestFit="1" customWidth="1"/>
    <col min="11" max="11" width="5.875" style="176" bestFit="1" customWidth="1"/>
    <col min="12" max="12" width="9.375" style="176" customWidth="1"/>
    <col min="13" max="13" width="8.5" style="176" bestFit="1" customWidth="1"/>
    <col min="14" max="14" width="8.625" style="176" bestFit="1" customWidth="1"/>
    <col min="15" max="15" width="14.375" style="176" bestFit="1" customWidth="1"/>
    <col min="16" max="16" width="10" style="176" bestFit="1" customWidth="1"/>
    <col min="17" max="17" width="6" style="176" customWidth="1"/>
    <col min="18" max="18" width="25.25" style="176" bestFit="1" customWidth="1"/>
    <col min="19" max="19" width="11" style="176" bestFit="1" customWidth="1"/>
    <col min="20" max="21" width="8.25" style="176" bestFit="1" customWidth="1"/>
    <col min="22" max="22" width="9" style="176"/>
    <col min="23" max="24" width="14.375" style="176" customWidth="1"/>
    <col min="25" max="16384" width="9" style="176"/>
  </cols>
  <sheetData>
    <row r="1" spans="1:24" ht="21.75" customHeight="1">
      <c r="A1" s="195"/>
      <c r="B1" s="195"/>
      <c r="Q1" s="194"/>
    </row>
    <row r="2" spans="1:24" ht="15">
      <c r="A2" s="2"/>
      <c r="B2" s="2"/>
      <c r="C2" s="2"/>
      <c r="D2" s="2"/>
      <c r="E2" s="2"/>
      <c r="F2" s="5"/>
      <c r="G2" s="2"/>
      <c r="H2" s="2"/>
      <c r="I2" s="2"/>
      <c r="J2" s="282" t="s">
        <v>0</v>
      </c>
      <c r="K2" s="282"/>
      <c r="L2" s="282"/>
      <c r="M2" s="282"/>
      <c r="N2" s="282"/>
      <c r="O2" s="282"/>
      <c r="P2" s="6"/>
      <c r="Q2" s="283" t="s">
        <v>347</v>
      </c>
      <c r="R2" s="284"/>
      <c r="S2" s="284"/>
      <c r="T2" s="284"/>
      <c r="U2" s="284"/>
    </row>
    <row r="3" spans="1:24" ht="23.25" customHeight="1">
      <c r="A3" s="88" t="s">
        <v>224</v>
      </c>
      <c r="B3" s="7"/>
      <c r="C3" s="2"/>
      <c r="D3" s="2"/>
      <c r="E3" s="2"/>
      <c r="F3" s="2"/>
      <c r="G3" s="2"/>
      <c r="H3" s="2"/>
      <c r="I3" s="2"/>
      <c r="J3" s="6"/>
      <c r="K3" s="2"/>
      <c r="L3" s="2"/>
      <c r="M3" s="2"/>
      <c r="N3" s="2"/>
      <c r="O3" s="2"/>
      <c r="P3" s="2"/>
      <c r="Q3" s="8"/>
      <c r="R3" s="285" t="s">
        <v>3</v>
      </c>
      <c r="S3" s="285"/>
      <c r="T3" s="285"/>
      <c r="U3" s="285"/>
      <c r="W3" s="120" t="s">
        <v>157</v>
      </c>
      <c r="X3" s="119"/>
    </row>
    <row r="4" spans="1:24" ht="14.25" customHeight="1" thickBot="1">
      <c r="A4" s="262" t="s">
        <v>5</v>
      </c>
      <c r="B4" s="286" t="s">
        <v>6</v>
      </c>
      <c r="C4" s="287"/>
      <c r="D4" s="292"/>
      <c r="E4" s="47"/>
      <c r="F4" s="286" t="s">
        <v>7</v>
      </c>
      <c r="G4" s="296"/>
      <c r="H4" s="266" t="s">
        <v>309</v>
      </c>
      <c r="I4" s="266" t="s">
        <v>9</v>
      </c>
      <c r="J4" s="242" t="s">
        <v>10</v>
      </c>
      <c r="K4" s="300" t="s">
        <v>11</v>
      </c>
      <c r="L4" s="301"/>
      <c r="M4" s="301"/>
      <c r="N4" s="302"/>
      <c r="O4" s="47"/>
      <c r="P4" s="303"/>
      <c r="Q4" s="252"/>
      <c r="R4" s="253"/>
      <c r="S4" s="44"/>
      <c r="T4" s="259" t="s">
        <v>153</v>
      </c>
      <c r="U4" s="248" t="s">
        <v>152</v>
      </c>
      <c r="W4" s="297" t="s">
        <v>346</v>
      </c>
      <c r="X4" s="297" t="s">
        <v>345</v>
      </c>
    </row>
    <row r="5" spans="1:24" ht="11.25" customHeight="1">
      <c r="A5" s="263"/>
      <c r="B5" s="288"/>
      <c r="C5" s="289"/>
      <c r="D5" s="293"/>
      <c r="E5" s="48"/>
      <c r="F5" s="244"/>
      <c r="G5" s="278"/>
      <c r="H5" s="263"/>
      <c r="I5" s="263"/>
      <c r="J5" s="243"/>
      <c r="K5" s="269" t="s">
        <v>19</v>
      </c>
      <c r="L5" s="272" t="s">
        <v>20</v>
      </c>
      <c r="M5" s="275" t="s">
        <v>21</v>
      </c>
      <c r="N5" s="276" t="s">
        <v>22</v>
      </c>
      <c r="O5" s="171" t="s">
        <v>304</v>
      </c>
      <c r="P5" s="254" t="s">
        <v>303</v>
      </c>
      <c r="Q5" s="255"/>
      <c r="R5" s="256"/>
      <c r="S5" s="45" t="s">
        <v>14</v>
      </c>
      <c r="T5" s="260"/>
      <c r="U5" s="263"/>
      <c r="W5" s="298"/>
      <c r="X5" s="298"/>
    </row>
    <row r="6" spans="1:24" ht="11.25" customHeight="1">
      <c r="A6" s="263"/>
      <c r="B6" s="288"/>
      <c r="C6" s="289"/>
      <c r="D6" s="262" t="s">
        <v>23</v>
      </c>
      <c r="E6" s="265" t="s">
        <v>149</v>
      </c>
      <c r="F6" s="262" t="s">
        <v>23</v>
      </c>
      <c r="G6" s="266" t="s">
        <v>302</v>
      </c>
      <c r="H6" s="263"/>
      <c r="I6" s="263"/>
      <c r="J6" s="243"/>
      <c r="K6" s="270"/>
      <c r="L6" s="273"/>
      <c r="M6" s="270"/>
      <c r="N6" s="277"/>
      <c r="O6" s="170" t="s">
        <v>301</v>
      </c>
      <c r="P6" s="170" t="s">
        <v>300</v>
      </c>
      <c r="Q6" s="170"/>
      <c r="R6" s="170"/>
      <c r="S6" s="128" t="s">
        <v>299</v>
      </c>
      <c r="T6" s="260"/>
      <c r="U6" s="263"/>
      <c r="W6" s="298"/>
      <c r="X6" s="298"/>
    </row>
    <row r="7" spans="1:24" ht="12" customHeight="1">
      <c r="A7" s="263"/>
      <c r="B7" s="288"/>
      <c r="C7" s="289"/>
      <c r="D7" s="263"/>
      <c r="E7" s="263"/>
      <c r="F7" s="263"/>
      <c r="G7" s="263"/>
      <c r="H7" s="263"/>
      <c r="I7" s="263"/>
      <c r="J7" s="243"/>
      <c r="K7" s="270"/>
      <c r="L7" s="273"/>
      <c r="M7" s="270"/>
      <c r="N7" s="277"/>
      <c r="O7" s="170" t="s">
        <v>298</v>
      </c>
      <c r="P7" s="170" t="s">
        <v>297</v>
      </c>
      <c r="Q7" s="170" t="s">
        <v>296</v>
      </c>
      <c r="R7" s="170" t="s">
        <v>28</v>
      </c>
      <c r="S7" s="128" t="s">
        <v>295</v>
      </c>
      <c r="T7" s="260"/>
      <c r="U7" s="263"/>
      <c r="W7" s="298"/>
      <c r="X7" s="298"/>
    </row>
    <row r="8" spans="1:24" ht="11.25" customHeight="1">
      <c r="A8" s="264"/>
      <c r="B8" s="290"/>
      <c r="C8" s="291"/>
      <c r="D8" s="264"/>
      <c r="E8" s="264"/>
      <c r="F8" s="264"/>
      <c r="G8" s="264"/>
      <c r="H8" s="264"/>
      <c r="I8" s="264"/>
      <c r="J8" s="244"/>
      <c r="K8" s="271"/>
      <c r="L8" s="274"/>
      <c r="M8" s="271"/>
      <c r="N8" s="278"/>
      <c r="O8" s="48" t="s">
        <v>294</v>
      </c>
      <c r="P8" s="48" t="s">
        <v>293</v>
      </c>
      <c r="Q8" s="48" t="s">
        <v>292</v>
      </c>
      <c r="R8" s="169"/>
      <c r="S8" s="46" t="s">
        <v>291</v>
      </c>
      <c r="T8" s="261"/>
      <c r="U8" s="264"/>
      <c r="W8" s="299"/>
      <c r="X8" s="299"/>
    </row>
    <row r="9" spans="1:24" ht="24" customHeight="1">
      <c r="A9" s="168" t="s">
        <v>442</v>
      </c>
      <c r="B9" s="163"/>
      <c r="C9" s="223" t="s">
        <v>344</v>
      </c>
      <c r="D9" s="148" t="s">
        <v>341</v>
      </c>
      <c r="E9" s="49" t="s">
        <v>343</v>
      </c>
      <c r="F9" s="16" t="s">
        <v>324</v>
      </c>
      <c r="G9" s="17">
        <v>0.65800000000000003</v>
      </c>
      <c r="H9" s="16" t="s">
        <v>78</v>
      </c>
      <c r="I9" s="34">
        <v>850</v>
      </c>
      <c r="J9" s="146" t="s">
        <v>322</v>
      </c>
      <c r="K9" s="20">
        <v>29</v>
      </c>
      <c r="L9" s="21">
        <v>80.057241379310341</v>
      </c>
      <c r="M9" s="20">
        <v>21</v>
      </c>
      <c r="N9" s="224">
        <v>24.5</v>
      </c>
      <c r="O9" s="34" t="s">
        <v>49</v>
      </c>
      <c r="P9" s="16" t="s">
        <v>79</v>
      </c>
      <c r="Q9" s="34" t="s">
        <v>38</v>
      </c>
      <c r="R9" s="148"/>
      <c r="S9" s="225" t="s">
        <v>115</v>
      </c>
      <c r="T9" s="226">
        <v>138</v>
      </c>
      <c r="U9" s="227">
        <v>118</v>
      </c>
      <c r="W9" s="193">
        <v>850</v>
      </c>
      <c r="X9" s="192"/>
    </row>
    <row r="10" spans="1:24" ht="24" customHeight="1">
      <c r="A10" s="228"/>
      <c r="B10" s="229"/>
      <c r="C10" s="230"/>
      <c r="D10" s="148" t="s">
        <v>339</v>
      </c>
      <c r="E10" s="49" t="s">
        <v>343</v>
      </c>
      <c r="F10" s="16" t="s">
        <v>324</v>
      </c>
      <c r="G10" s="17">
        <v>0.65800000000000003</v>
      </c>
      <c r="H10" s="16" t="s">
        <v>78</v>
      </c>
      <c r="I10" s="34">
        <v>910</v>
      </c>
      <c r="J10" s="146" t="s">
        <v>322</v>
      </c>
      <c r="K10" s="20">
        <v>25.4</v>
      </c>
      <c r="L10" s="21">
        <v>91.403937007874006</v>
      </c>
      <c r="M10" s="20">
        <v>20.8</v>
      </c>
      <c r="N10" s="224">
        <v>23.7</v>
      </c>
      <c r="O10" s="34" t="s">
        <v>49</v>
      </c>
      <c r="P10" s="16" t="s">
        <v>79</v>
      </c>
      <c r="Q10" s="34" t="s">
        <v>41</v>
      </c>
      <c r="R10" s="148"/>
      <c r="S10" s="225" t="s">
        <v>115</v>
      </c>
      <c r="T10" s="226">
        <v>122</v>
      </c>
      <c r="U10" s="227">
        <v>107</v>
      </c>
      <c r="W10" s="191">
        <v>910</v>
      </c>
      <c r="X10" s="189"/>
    </row>
    <row r="11" spans="1:24" ht="24" customHeight="1">
      <c r="A11" s="228"/>
      <c r="B11" s="163"/>
      <c r="C11" s="223" t="s">
        <v>342</v>
      </c>
      <c r="D11" s="148" t="s">
        <v>341</v>
      </c>
      <c r="E11" s="49" t="s">
        <v>340</v>
      </c>
      <c r="F11" s="16" t="s">
        <v>324</v>
      </c>
      <c r="G11" s="17">
        <v>0.65800000000000003</v>
      </c>
      <c r="H11" s="16" t="s">
        <v>78</v>
      </c>
      <c r="I11" s="34">
        <v>850</v>
      </c>
      <c r="J11" s="146" t="s">
        <v>322</v>
      </c>
      <c r="K11" s="20">
        <v>29</v>
      </c>
      <c r="L11" s="21">
        <v>80.057241379310341</v>
      </c>
      <c r="M11" s="20">
        <v>21</v>
      </c>
      <c r="N11" s="224">
        <v>24.5</v>
      </c>
      <c r="O11" s="34" t="s">
        <v>49</v>
      </c>
      <c r="P11" s="16" t="s">
        <v>79</v>
      </c>
      <c r="Q11" s="34" t="s">
        <v>38</v>
      </c>
      <c r="R11" s="148"/>
      <c r="S11" s="225" t="s">
        <v>115</v>
      </c>
      <c r="T11" s="226">
        <v>138</v>
      </c>
      <c r="U11" s="227">
        <v>118</v>
      </c>
      <c r="W11" s="191">
        <v>850</v>
      </c>
      <c r="X11" s="189"/>
    </row>
    <row r="12" spans="1:24" ht="24" customHeight="1">
      <c r="A12" s="228"/>
      <c r="B12" s="163"/>
      <c r="C12" s="223"/>
      <c r="D12" s="148" t="s">
        <v>341</v>
      </c>
      <c r="E12" s="49" t="s">
        <v>338</v>
      </c>
      <c r="F12" s="16" t="s">
        <v>324</v>
      </c>
      <c r="G12" s="17">
        <v>0.65800000000000003</v>
      </c>
      <c r="H12" s="16" t="s">
        <v>78</v>
      </c>
      <c r="I12" s="34">
        <v>870</v>
      </c>
      <c r="J12" s="146" t="s">
        <v>322</v>
      </c>
      <c r="K12" s="20">
        <v>25.2</v>
      </c>
      <c r="L12" s="21">
        <v>92.129365079365073</v>
      </c>
      <c r="M12" s="20">
        <v>20.8</v>
      </c>
      <c r="N12" s="224">
        <v>23.7</v>
      </c>
      <c r="O12" s="34" t="s">
        <v>49</v>
      </c>
      <c r="P12" s="16" t="s">
        <v>45</v>
      </c>
      <c r="Q12" s="34" t="s">
        <v>38</v>
      </c>
      <c r="R12" s="148"/>
      <c r="S12" s="225" t="s">
        <v>115</v>
      </c>
      <c r="T12" s="226">
        <v>121</v>
      </c>
      <c r="U12" s="227">
        <v>106</v>
      </c>
      <c r="W12" s="191">
        <v>870</v>
      </c>
      <c r="X12" s="189"/>
    </row>
    <row r="13" spans="1:24" ht="24" customHeight="1">
      <c r="A13" s="228"/>
      <c r="B13" s="163"/>
      <c r="C13" s="223"/>
      <c r="D13" s="148" t="s">
        <v>339</v>
      </c>
      <c r="E13" s="49" t="s">
        <v>340</v>
      </c>
      <c r="F13" s="16" t="s">
        <v>324</v>
      </c>
      <c r="G13" s="17">
        <v>0.65800000000000003</v>
      </c>
      <c r="H13" s="16" t="s">
        <v>78</v>
      </c>
      <c r="I13" s="34">
        <v>920</v>
      </c>
      <c r="J13" s="146" t="s">
        <v>322</v>
      </c>
      <c r="K13" s="20">
        <v>25.4</v>
      </c>
      <c r="L13" s="21">
        <v>91.403937007874006</v>
      </c>
      <c r="M13" s="20">
        <v>20.8</v>
      </c>
      <c r="N13" s="224">
        <v>23.7</v>
      </c>
      <c r="O13" s="34" t="s">
        <v>49</v>
      </c>
      <c r="P13" s="16" t="s">
        <v>79</v>
      </c>
      <c r="Q13" s="34" t="s">
        <v>41</v>
      </c>
      <c r="R13" s="148"/>
      <c r="S13" s="225" t="s">
        <v>115</v>
      </c>
      <c r="T13" s="226">
        <v>122</v>
      </c>
      <c r="U13" s="227">
        <v>107</v>
      </c>
      <c r="W13" s="191">
        <v>920</v>
      </c>
      <c r="X13" s="189"/>
    </row>
    <row r="14" spans="1:24" ht="24" customHeight="1">
      <c r="A14" s="228"/>
      <c r="B14" s="229"/>
      <c r="C14" s="230"/>
      <c r="D14" s="148" t="s">
        <v>339</v>
      </c>
      <c r="E14" s="49" t="s">
        <v>338</v>
      </c>
      <c r="F14" s="16" t="s">
        <v>324</v>
      </c>
      <c r="G14" s="17">
        <v>0.65800000000000003</v>
      </c>
      <c r="H14" s="16" t="s">
        <v>78</v>
      </c>
      <c r="I14" s="34">
        <v>930</v>
      </c>
      <c r="J14" s="146" t="s">
        <v>322</v>
      </c>
      <c r="K14" s="20">
        <v>23.8</v>
      </c>
      <c r="L14" s="21">
        <v>97.548739495798301</v>
      </c>
      <c r="M14" s="20">
        <v>20.8</v>
      </c>
      <c r="N14" s="224">
        <v>23.7</v>
      </c>
      <c r="O14" s="34" t="s">
        <v>49</v>
      </c>
      <c r="P14" s="16" t="s">
        <v>45</v>
      </c>
      <c r="Q14" s="34" t="s">
        <v>41</v>
      </c>
      <c r="R14" s="148"/>
      <c r="S14" s="225" t="s">
        <v>115</v>
      </c>
      <c r="T14" s="226">
        <v>114</v>
      </c>
      <c r="U14" s="227">
        <v>100</v>
      </c>
      <c r="W14" s="191">
        <v>930</v>
      </c>
      <c r="X14" s="189"/>
    </row>
    <row r="15" spans="1:24" ht="24" customHeight="1">
      <c r="A15" s="228"/>
      <c r="B15" s="163"/>
      <c r="C15" s="231" t="s">
        <v>443</v>
      </c>
      <c r="D15" s="148" t="s">
        <v>337</v>
      </c>
      <c r="E15" s="49" t="s">
        <v>444</v>
      </c>
      <c r="F15" s="16" t="s">
        <v>324</v>
      </c>
      <c r="G15" s="17">
        <v>0.65800000000000003</v>
      </c>
      <c r="H15" s="16" t="s">
        <v>445</v>
      </c>
      <c r="I15" s="34">
        <v>840</v>
      </c>
      <c r="J15" s="146" t="s">
        <v>322</v>
      </c>
      <c r="K15" s="20">
        <v>28.8</v>
      </c>
      <c r="L15" s="21">
        <f>IF(K15&gt;0,1/K15*34.6*67.1,"")</f>
        <v>80.613194444444446</v>
      </c>
      <c r="M15" s="20">
        <v>21</v>
      </c>
      <c r="N15" s="224">
        <v>24.5</v>
      </c>
      <c r="O15" s="34" t="s">
        <v>332</v>
      </c>
      <c r="P15" s="16" t="s">
        <v>37</v>
      </c>
      <c r="Q15" s="34" t="s">
        <v>38</v>
      </c>
      <c r="R15" s="148"/>
      <c r="S15" s="225" t="s">
        <v>115</v>
      </c>
      <c r="T15" s="226">
        <f>IF(K15&lt;&gt;0, IF(K15&gt;=M15,ROUNDDOWN(K15/M15*100,0),""),"")</f>
        <v>137</v>
      </c>
      <c r="U15" s="227">
        <f>IF(K15&lt;&gt;0, IF(K15&gt;=N15,ROUNDDOWN(K15/N15*100,0),""),"")</f>
        <v>117</v>
      </c>
      <c r="W15" s="191">
        <v>840</v>
      </c>
      <c r="X15" s="189"/>
    </row>
    <row r="16" spans="1:24" ht="24" customHeight="1">
      <c r="A16" s="228"/>
      <c r="B16" s="163"/>
      <c r="C16" s="223"/>
      <c r="D16" s="148" t="s">
        <v>337</v>
      </c>
      <c r="E16" s="49" t="s">
        <v>446</v>
      </c>
      <c r="F16" s="16" t="s">
        <v>324</v>
      </c>
      <c r="G16" s="17">
        <v>0.65800000000000003</v>
      </c>
      <c r="H16" s="16" t="s">
        <v>445</v>
      </c>
      <c r="I16" s="34">
        <v>860</v>
      </c>
      <c r="J16" s="146" t="s">
        <v>322</v>
      </c>
      <c r="K16" s="20">
        <v>25.6</v>
      </c>
      <c r="L16" s="21">
        <f>IF(K16&gt;0,1/K16*34.6*67.1,"")</f>
        <v>90.689843749999994</v>
      </c>
      <c r="M16" s="20">
        <v>20.8</v>
      </c>
      <c r="N16" s="224">
        <v>23.7</v>
      </c>
      <c r="O16" s="34" t="s">
        <v>332</v>
      </c>
      <c r="P16" s="16" t="s">
        <v>331</v>
      </c>
      <c r="Q16" s="34" t="s">
        <v>38</v>
      </c>
      <c r="R16" s="148"/>
      <c r="S16" s="225" t="s">
        <v>115</v>
      </c>
      <c r="T16" s="226">
        <f>IF(K16&lt;&gt;0, IF(K16&gt;=M16,ROUNDDOWN(K16/M16*100,0),""),"")</f>
        <v>123</v>
      </c>
      <c r="U16" s="227">
        <f>IF(K16&lt;&gt;0, IF(K16&gt;=N16,ROUNDDOWN(K16/N16*100,0),""),"")</f>
        <v>108</v>
      </c>
      <c r="W16" s="191">
        <v>860</v>
      </c>
      <c r="X16" s="189"/>
    </row>
    <row r="17" spans="1:24" ht="24" customHeight="1">
      <c r="A17" s="228"/>
      <c r="B17" s="163"/>
      <c r="C17" s="223"/>
      <c r="D17" s="148" t="s">
        <v>337</v>
      </c>
      <c r="E17" s="49" t="s">
        <v>336</v>
      </c>
      <c r="F17" s="16" t="s">
        <v>324</v>
      </c>
      <c r="G17" s="17">
        <v>0.65800000000000003</v>
      </c>
      <c r="H17" s="16" t="s">
        <v>335</v>
      </c>
      <c r="I17" s="34">
        <v>840</v>
      </c>
      <c r="J17" s="146" t="s">
        <v>322</v>
      </c>
      <c r="K17" s="20">
        <v>22</v>
      </c>
      <c r="L17" s="21">
        <f>IF(K17&gt;0,1/K17*34.6*67.1,"")</f>
        <v>105.52999999999999</v>
      </c>
      <c r="M17" s="20">
        <v>21</v>
      </c>
      <c r="N17" s="224">
        <v>24.5</v>
      </c>
      <c r="O17" s="34" t="s">
        <v>332</v>
      </c>
      <c r="P17" s="16" t="s">
        <v>331</v>
      </c>
      <c r="Q17" s="34" t="s">
        <v>38</v>
      </c>
      <c r="R17" s="148"/>
      <c r="S17" s="225" t="s">
        <v>115</v>
      </c>
      <c r="T17" s="226">
        <f>IF(K17&lt;&gt;0, IF(K17&gt;=M17,ROUNDDOWN(K17/M17*100,0),""),"")</f>
        <v>104</v>
      </c>
      <c r="U17" s="227" t="str">
        <f>IF(K17&lt;&gt;0, IF(K17&gt;=N17,ROUNDDOWN(K17/N17*100,0),""),"")</f>
        <v/>
      </c>
      <c r="W17" s="191">
        <v>840</v>
      </c>
      <c r="X17" s="189"/>
    </row>
    <row r="18" spans="1:24" ht="24" customHeight="1">
      <c r="A18" s="228"/>
      <c r="B18" s="163"/>
      <c r="C18" s="223"/>
      <c r="D18" s="148" t="s">
        <v>334</v>
      </c>
      <c r="E18" s="49" t="s">
        <v>447</v>
      </c>
      <c r="F18" s="16" t="s">
        <v>324</v>
      </c>
      <c r="G18" s="17">
        <v>0.65800000000000003</v>
      </c>
      <c r="H18" s="16" t="s">
        <v>445</v>
      </c>
      <c r="I18" s="34">
        <v>900</v>
      </c>
      <c r="J18" s="146" t="s">
        <v>322</v>
      </c>
      <c r="K18" s="20">
        <v>25.4</v>
      </c>
      <c r="L18" s="21">
        <f>IF(K18&gt;0,1/K18*34.6*67.1,"")</f>
        <v>91.403937007874006</v>
      </c>
      <c r="M18" s="20">
        <v>20.8</v>
      </c>
      <c r="N18" s="224">
        <v>23.7</v>
      </c>
      <c r="O18" s="34" t="s">
        <v>332</v>
      </c>
      <c r="P18" s="16" t="s">
        <v>37</v>
      </c>
      <c r="Q18" s="34" t="s">
        <v>41</v>
      </c>
      <c r="R18" s="148"/>
      <c r="S18" s="225" t="s">
        <v>115</v>
      </c>
      <c r="T18" s="226">
        <f>IF(K18&lt;&gt;0, IF(K18&gt;=M18,ROUNDDOWN(K18/M18*100,0),""),"")</f>
        <v>122</v>
      </c>
      <c r="U18" s="227">
        <f>IF(K18&lt;&gt;0, IF(K18&gt;=N18,ROUNDDOWN(K18/N18*100,0),""),"")</f>
        <v>107</v>
      </c>
      <c r="W18" s="191">
        <v>900</v>
      </c>
      <c r="X18" s="189"/>
    </row>
    <row r="19" spans="1:24" ht="24" customHeight="1">
      <c r="A19" s="228"/>
      <c r="B19" s="229"/>
      <c r="C19" s="230"/>
      <c r="D19" s="148" t="s">
        <v>334</v>
      </c>
      <c r="E19" s="49" t="s">
        <v>333</v>
      </c>
      <c r="F19" s="16" t="s">
        <v>324</v>
      </c>
      <c r="G19" s="17">
        <v>0.65800000000000003</v>
      </c>
      <c r="H19" s="16" t="s">
        <v>445</v>
      </c>
      <c r="I19" s="34">
        <v>920</v>
      </c>
      <c r="J19" s="146" t="s">
        <v>322</v>
      </c>
      <c r="K19" s="20">
        <v>23.8</v>
      </c>
      <c r="L19" s="21">
        <f>IF(K19&gt;0,1/K19*34.6*67.1,"")</f>
        <v>97.548739495798301</v>
      </c>
      <c r="M19" s="20">
        <v>20.8</v>
      </c>
      <c r="N19" s="224">
        <v>23.7</v>
      </c>
      <c r="O19" s="34" t="s">
        <v>332</v>
      </c>
      <c r="P19" s="16" t="s">
        <v>331</v>
      </c>
      <c r="Q19" s="34" t="s">
        <v>41</v>
      </c>
      <c r="R19" s="148"/>
      <c r="S19" s="225" t="s">
        <v>115</v>
      </c>
      <c r="T19" s="226">
        <f>IF(K19&lt;&gt;0, IF(K19&gt;=M19,ROUNDDOWN(K19/M19*100,0),""),"")</f>
        <v>114</v>
      </c>
      <c r="U19" s="227">
        <f>IF(K19&lt;&gt;0, IF(K19&gt;=N19,ROUNDDOWN(K19/N19*100,0),""),"")</f>
        <v>100</v>
      </c>
      <c r="W19" s="191">
        <v>920</v>
      </c>
      <c r="X19" s="189"/>
    </row>
    <row r="20" spans="1:24" ht="24" customHeight="1">
      <c r="A20" s="232"/>
      <c r="B20" s="233"/>
      <c r="C20" s="234" t="s">
        <v>330</v>
      </c>
      <c r="D20" s="148" t="s">
        <v>328</v>
      </c>
      <c r="E20" s="49" t="s">
        <v>76</v>
      </c>
      <c r="F20" s="16" t="s">
        <v>324</v>
      </c>
      <c r="G20" s="17">
        <v>0.65800000000000003</v>
      </c>
      <c r="H20" s="16" t="s">
        <v>323</v>
      </c>
      <c r="I20" s="34">
        <v>910</v>
      </c>
      <c r="J20" s="235" t="s">
        <v>322</v>
      </c>
      <c r="K20" s="20">
        <v>26.1</v>
      </c>
      <c r="L20" s="21">
        <v>88.95249042145592</v>
      </c>
      <c r="M20" s="236">
        <v>20.8</v>
      </c>
      <c r="N20" s="224">
        <v>23.7</v>
      </c>
      <c r="O20" s="34" t="s">
        <v>49</v>
      </c>
      <c r="P20" s="16" t="s">
        <v>79</v>
      </c>
      <c r="Q20" s="34" t="s">
        <v>38</v>
      </c>
      <c r="R20" s="148"/>
      <c r="S20" s="237" t="s">
        <v>115</v>
      </c>
      <c r="T20" s="238">
        <v>125</v>
      </c>
      <c r="U20" s="227">
        <v>110</v>
      </c>
      <c r="W20" s="191">
        <v>910</v>
      </c>
      <c r="X20" s="189"/>
    </row>
    <row r="21" spans="1:24" ht="24" customHeight="1">
      <c r="A21" s="232"/>
      <c r="B21" s="239"/>
      <c r="C21" s="231"/>
      <c r="D21" s="148" t="s">
        <v>328</v>
      </c>
      <c r="E21" s="49" t="s">
        <v>56</v>
      </c>
      <c r="F21" s="16" t="s">
        <v>324</v>
      </c>
      <c r="G21" s="17">
        <v>0.65800000000000003</v>
      </c>
      <c r="H21" s="16" t="s">
        <v>323</v>
      </c>
      <c r="I21" s="34">
        <v>960</v>
      </c>
      <c r="J21" s="235" t="s">
        <v>322</v>
      </c>
      <c r="K21" s="20">
        <v>25.9</v>
      </c>
      <c r="L21" s="21">
        <v>89.639382239382229</v>
      </c>
      <c r="M21" s="236">
        <v>20.8</v>
      </c>
      <c r="N21" s="224">
        <v>23.7</v>
      </c>
      <c r="O21" s="34" t="s">
        <v>49</v>
      </c>
      <c r="P21" s="16" t="s">
        <v>79</v>
      </c>
      <c r="Q21" s="34" t="s">
        <v>38</v>
      </c>
      <c r="R21" s="148"/>
      <c r="S21" s="237" t="s">
        <v>115</v>
      </c>
      <c r="T21" s="238">
        <v>124</v>
      </c>
      <c r="U21" s="227">
        <v>109</v>
      </c>
      <c r="W21" s="190">
        <v>960</v>
      </c>
      <c r="X21" s="189"/>
    </row>
    <row r="22" spans="1:24" ht="24" customHeight="1">
      <c r="A22" s="232"/>
      <c r="B22" s="239"/>
      <c r="C22" s="231"/>
      <c r="D22" s="148" t="s">
        <v>325</v>
      </c>
      <c r="E22" s="49" t="s">
        <v>76</v>
      </c>
      <c r="F22" s="16" t="s">
        <v>324</v>
      </c>
      <c r="G22" s="17">
        <v>0.65800000000000003</v>
      </c>
      <c r="H22" s="16" t="s">
        <v>323</v>
      </c>
      <c r="I22" s="34">
        <v>980</v>
      </c>
      <c r="J22" s="235" t="s">
        <v>322</v>
      </c>
      <c r="K22" s="20">
        <v>23.6</v>
      </c>
      <c r="L22" s="21">
        <v>98.375423728813558</v>
      </c>
      <c r="M22" s="236">
        <v>20.5</v>
      </c>
      <c r="N22" s="224">
        <v>23.4</v>
      </c>
      <c r="O22" s="34" t="s">
        <v>49</v>
      </c>
      <c r="P22" s="16" t="s">
        <v>79</v>
      </c>
      <c r="Q22" s="34" t="s">
        <v>41</v>
      </c>
      <c r="R22" s="148"/>
      <c r="S22" s="237" t="s">
        <v>115</v>
      </c>
      <c r="T22" s="238">
        <v>115</v>
      </c>
      <c r="U22" s="227">
        <v>100</v>
      </c>
      <c r="W22" s="191">
        <v>980</v>
      </c>
      <c r="X22" s="189"/>
    </row>
    <row r="23" spans="1:24" ht="24" customHeight="1">
      <c r="A23" s="232"/>
      <c r="B23" s="240"/>
      <c r="C23" s="241"/>
      <c r="D23" s="148" t="s">
        <v>325</v>
      </c>
      <c r="E23" s="49" t="s">
        <v>56</v>
      </c>
      <c r="F23" s="16" t="s">
        <v>324</v>
      </c>
      <c r="G23" s="17">
        <v>0.65800000000000003</v>
      </c>
      <c r="H23" s="16" t="s">
        <v>323</v>
      </c>
      <c r="I23" s="34">
        <v>1020</v>
      </c>
      <c r="J23" s="235" t="s">
        <v>322</v>
      </c>
      <c r="K23" s="20">
        <v>23.4</v>
      </c>
      <c r="L23" s="21">
        <v>99.21623931623931</v>
      </c>
      <c r="M23" s="236">
        <v>20.5</v>
      </c>
      <c r="N23" s="224">
        <v>23.4</v>
      </c>
      <c r="O23" s="34" t="s">
        <v>49</v>
      </c>
      <c r="P23" s="16" t="s">
        <v>79</v>
      </c>
      <c r="Q23" s="34" t="s">
        <v>41</v>
      </c>
      <c r="R23" s="148"/>
      <c r="S23" s="237" t="s">
        <v>115</v>
      </c>
      <c r="T23" s="238">
        <v>114</v>
      </c>
      <c r="U23" s="227">
        <v>100</v>
      </c>
      <c r="W23" s="190">
        <v>1020</v>
      </c>
      <c r="X23" s="189"/>
    </row>
    <row r="24" spans="1:24" ht="24" customHeight="1">
      <c r="A24" s="232"/>
      <c r="B24" s="233"/>
      <c r="C24" s="234" t="s">
        <v>329</v>
      </c>
      <c r="D24" s="148" t="s">
        <v>328</v>
      </c>
      <c r="E24" s="49" t="s">
        <v>327</v>
      </c>
      <c r="F24" s="16" t="s">
        <v>324</v>
      </c>
      <c r="G24" s="17">
        <v>0.65800000000000003</v>
      </c>
      <c r="H24" s="16" t="s">
        <v>323</v>
      </c>
      <c r="I24" s="34">
        <v>920</v>
      </c>
      <c r="J24" s="235" t="s">
        <v>322</v>
      </c>
      <c r="K24" s="20">
        <v>26.1</v>
      </c>
      <c r="L24" s="21">
        <v>88.95249042145592</v>
      </c>
      <c r="M24" s="236">
        <v>20.8</v>
      </c>
      <c r="N24" s="224">
        <v>23.7</v>
      </c>
      <c r="O24" s="34" t="s">
        <v>49</v>
      </c>
      <c r="P24" s="16" t="s">
        <v>79</v>
      </c>
      <c r="Q24" s="34" t="s">
        <v>38</v>
      </c>
      <c r="R24" s="148"/>
      <c r="S24" s="237" t="s">
        <v>115</v>
      </c>
      <c r="T24" s="238">
        <v>125</v>
      </c>
      <c r="U24" s="227">
        <v>110</v>
      </c>
      <c r="W24" s="191">
        <v>920</v>
      </c>
      <c r="X24" s="189"/>
    </row>
    <row r="25" spans="1:24" ht="24" customHeight="1">
      <c r="A25" s="232"/>
      <c r="B25" s="239"/>
      <c r="C25" s="231"/>
      <c r="D25" s="148" t="s">
        <v>328</v>
      </c>
      <c r="E25" s="49" t="s">
        <v>193</v>
      </c>
      <c r="F25" s="16" t="s">
        <v>324</v>
      </c>
      <c r="G25" s="17">
        <v>0.65800000000000003</v>
      </c>
      <c r="H25" s="16" t="s">
        <v>323</v>
      </c>
      <c r="I25" s="34">
        <v>940</v>
      </c>
      <c r="J25" s="235" t="s">
        <v>322</v>
      </c>
      <c r="K25" s="20">
        <v>24.5</v>
      </c>
      <c r="L25" s="21">
        <v>94.761632653061199</v>
      </c>
      <c r="M25" s="236">
        <v>20.8</v>
      </c>
      <c r="N25" s="224">
        <v>23.7</v>
      </c>
      <c r="O25" s="34" t="s">
        <v>49</v>
      </c>
      <c r="P25" s="16" t="s">
        <v>45</v>
      </c>
      <c r="Q25" s="34" t="s">
        <v>38</v>
      </c>
      <c r="R25" s="148"/>
      <c r="S25" s="237" t="s">
        <v>115</v>
      </c>
      <c r="T25" s="238">
        <v>117</v>
      </c>
      <c r="U25" s="227">
        <v>103</v>
      </c>
      <c r="W25" s="191">
        <v>940</v>
      </c>
      <c r="X25" s="189"/>
    </row>
    <row r="26" spans="1:24" ht="24" customHeight="1">
      <c r="A26" s="232"/>
      <c r="B26" s="239"/>
      <c r="C26" s="231"/>
      <c r="D26" s="148" t="s">
        <v>328</v>
      </c>
      <c r="E26" s="49" t="s">
        <v>96</v>
      </c>
      <c r="F26" s="16" t="s">
        <v>324</v>
      </c>
      <c r="G26" s="17">
        <v>0.65800000000000003</v>
      </c>
      <c r="H26" s="16" t="s">
        <v>323</v>
      </c>
      <c r="I26" s="34">
        <v>960</v>
      </c>
      <c r="J26" s="235" t="s">
        <v>322</v>
      </c>
      <c r="K26" s="20">
        <v>25.9</v>
      </c>
      <c r="L26" s="21">
        <v>89.639382239382229</v>
      </c>
      <c r="M26" s="236">
        <v>20.8</v>
      </c>
      <c r="N26" s="224">
        <v>23.7</v>
      </c>
      <c r="O26" s="34" t="s">
        <v>49</v>
      </c>
      <c r="P26" s="16" t="s">
        <v>79</v>
      </c>
      <c r="Q26" s="34" t="s">
        <v>38</v>
      </c>
      <c r="R26" s="148"/>
      <c r="S26" s="237" t="s">
        <v>115</v>
      </c>
      <c r="T26" s="238">
        <v>124</v>
      </c>
      <c r="U26" s="227">
        <v>109</v>
      </c>
      <c r="W26" s="190">
        <v>960</v>
      </c>
      <c r="X26" s="189"/>
    </row>
    <row r="27" spans="1:24" ht="24" customHeight="1">
      <c r="A27" s="232"/>
      <c r="B27" s="239"/>
      <c r="C27" s="231"/>
      <c r="D27" s="148" t="s">
        <v>325</v>
      </c>
      <c r="E27" s="49" t="s">
        <v>327</v>
      </c>
      <c r="F27" s="16" t="s">
        <v>324</v>
      </c>
      <c r="G27" s="17">
        <v>0.65800000000000003</v>
      </c>
      <c r="H27" s="16" t="s">
        <v>323</v>
      </c>
      <c r="I27" s="34">
        <v>980</v>
      </c>
      <c r="J27" s="235" t="s">
        <v>322</v>
      </c>
      <c r="K27" s="20">
        <v>23.6</v>
      </c>
      <c r="L27" s="21">
        <v>98.375423728813558</v>
      </c>
      <c r="M27" s="236">
        <v>20.5</v>
      </c>
      <c r="N27" s="224">
        <v>23.4</v>
      </c>
      <c r="O27" s="34" t="s">
        <v>49</v>
      </c>
      <c r="P27" s="16" t="s">
        <v>79</v>
      </c>
      <c r="Q27" s="34" t="s">
        <v>41</v>
      </c>
      <c r="R27" s="148"/>
      <c r="S27" s="237" t="s">
        <v>115</v>
      </c>
      <c r="T27" s="238">
        <v>115</v>
      </c>
      <c r="U27" s="227">
        <v>100</v>
      </c>
      <c r="W27" s="191">
        <v>980</v>
      </c>
      <c r="X27" s="189"/>
    </row>
    <row r="28" spans="1:24" ht="24" customHeight="1">
      <c r="A28" s="231"/>
      <c r="B28" s="239"/>
      <c r="C28" s="231"/>
      <c r="D28" s="148" t="s">
        <v>325</v>
      </c>
      <c r="E28" s="49" t="s">
        <v>193</v>
      </c>
      <c r="F28" s="16" t="s">
        <v>324</v>
      </c>
      <c r="G28" s="17">
        <v>0.65800000000000003</v>
      </c>
      <c r="H28" s="16" t="s">
        <v>323</v>
      </c>
      <c r="I28" s="34">
        <v>1000</v>
      </c>
      <c r="J28" s="235" t="s">
        <v>322</v>
      </c>
      <c r="K28" s="20">
        <v>21.9</v>
      </c>
      <c r="L28" s="21">
        <v>106.01187214611873</v>
      </c>
      <c r="M28" s="236">
        <v>20.5</v>
      </c>
      <c r="N28" s="224">
        <v>23.4</v>
      </c>
      <c r="O28" s="34" t="s">
        <v>49</v>
      </c>
      <c r="P28" s="16" t="s">
        <v>45</v>
      </c>
      <c r="Q28" s="34" t="s">
        <v>41</v>
      </c>
      <c r="R28" s="148"/>
      <c r="S28" s="237" t="s">
        <v>115</v>
      </c>
      <c r="T28" s="238">
        <v>106</v>
      </c>
      <c r="U28" s="227" t="s">
        <v>326</v>
      </c>
      <c r="W28" s="191">
        <v>1000</v>
      </c>
      <c r="X28" s="189"/>
    </row>
    <row r="29" spans="1:24" ht="24" customHeight="1">
      <c r="A29" s="241"/>
      <c r="B29" s="240"/>
      <c r="C29" s="241"/>
      <c r="D29" s="148" t="s">
        <v>325</v>
      </c>
      <c r="E29" s="49" t="s">
        <v>96</v>
      </c>
      <c r="F29" s="16" t="s">
        <v>324</v>
      </c>
      <c r="G29" s="17">
        <v>0.65800000000000003</v>
      </c>
      <c r="H29" s="16" t="s">
        <v>323</v>
      </c>
      <c r="I29" s="34">
        <v>1030</v>
      </c>
      <c r="J29" s="235" t="s">
        <v>322</v>
      </c>
      <c r="K29" s="20">
        <v>23.4</v>
      </c>
      <c r="L29" s="21">
        <v>99.21623931623931</v>
      </c>
      <c r="M29" s="236">
        <v>20.5</v>
      </c>
      <c r="N29" s="224">
        <v>23.4</v>
      </c>
      <c r="O29" s="34" t="s">
        <v>49</v>
      </c>
      <c r="P29" s="16" t="s">
        <v>79</v>
      </c>
      <c r="Q29" s="34" t="s">
        <v>41</v>
      </c>
      <c r="R29" s="148"/>
      <c r="S29" s="237" t="s">
        <v>115</v>
      </c>
      <c r="T29" s="238">
        <v>114</v>
      </c>
      <c r="U29" s="227">
        <v>100</v>
      </c>
      <c r="W29" s="190">
        <v>1030</v>
      </c>
      <c r="X29" s="189"/>
    </row>
    <row r="30" spans="1:24" ht="24" customHeight="1">
      <c r="A30" s="187"/>
      <c r="B30" s="188"/>
      <c r="C30" s="187"/>
      <c r="D30" s="180"/>
      <c r="E30" s="186"/>
      <c r="F30" s="182"/>
      <c r="G30" s="185"/>
      <c r="H30" s="182"/>
      <c r="I30" s="181"/>
      <c r="J30" s="181"/>
      <c r="K30" s="183"/>
      <c r="L30" s="184"/>
      <c r="M30" s="183"/>
      <c r="N30" s="183"/>
      <c r="O30" s="181"/>
      <c r="P30" s="182"/>
      <c r="Q30" s="181"/>
      <c r="R30" s="180"/>
      <c r="S30" s="179"/>
      <c r="T30" s="178"/>
      <c r="U30" s="178"/>
    </row>
    <row r="32" spans="1:24">
      <c r="B32" s="176" t="s">
        <v>321</v>
      </c>
    </row>
    <row r="33" spans="2:2">
      <c r="B33" s="176" t="s">
        <v>320</v>
      </c>
    </row>
    <row r="34" spans="2:2">
      <c r="B34" s="176" t="s">
        <v>319</v>
      </c>
    </row>
    <row r="35" spans="2:2">
      <c r="B35" s="176" t="s">
        <v>318</v>
      </c>
    </row>
    <row r="36" spans="2:2">
      <c r="B36" s="176" t="s">
        <v>317</v>
      </c>
    </row>
    <row r="37" spans="2:2">
      <c r="B37" s="176" t="s">
        <v>316</v>
      </c>
    </row>
    <row r="38" spans="2:2">
      <c r="B38" s="176" t="s">
        <v>315</v>
      </c>
    </row>
    <row r="39" spans="2:2">
      <c r="B39" s="176" t="s">
        <v>314</v>
      </c>
    </row>
  </sheetData>
  <sheetProtection selectLockedCells="1"/>
  <mergeCells count="25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X4:X8"/>
    <mergeCell ref="K5:K8"/>
    <mergeCell ref="L5:L8"/>
    <mergeCell ref="M5:M8"/>
    <mergeCell ref="N5:N8"/>
    <mergeCell ref="K4:N4"/>
    <mergeCell ref="P4:R4"/>
    <mergeCell ref="T4:T8"/>
    <mergeCell ref="U4:U8"/>
    <mergeCell ref="W4:W8"/>
    <mergeCell ref="P5:R5"/>
    <mergeCell ref="D6:D8"/>
    <mergeCell ref="E6:E8"/>
    <mergeCell ref="F6:F8"/>
    <mergeCell ref="G6:G8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48" firstPageNumber="0" fitToHeight="0" orientation="landscape" r:id="rId1"/>
  <headerFooter alignWithMargins="0">
    <oddHeader>&amp;R様式1-6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D407-6993-4A87-BB7E-3974702DFBF0}">
  <sheetPr>
    <tabColor rgb="FF993366"/>
    <pageSetUpPr fitToPage="1"/>
  </sheetPr>
  <dimension ref="A1:X31"/>
  <sheetViews>
    <sheetView view="pageBreakPreview" zoomScale="85" zoomScaleNormal="55" zoomScaleSheetLayoutView="85" workbookViewId="0">
      <selection activeCell="C41" sqref="C41"/>
    </sheetView>
  </sheetViews>
  <sheetFormatPr defaultRowHeight="11.25"/>
  <cols>
    <col min="1" max="1" width="15.875" style="3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7" style="43" customWidth="1"/>
    <col min="6" max="6" width="13.125" style="2" bestFit="1" customWidth="1"/>
    <col min="7" max="7" width="6.8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14.375" style="2" bestFit="1" customWidth="1"/>
    <col min="16" max="16" width="10" style="2" bestFit="1" customWidth="1"/>
    <col min="17" max="17" width="6" style="2" customWidth="1"/>
    <col min="18" max="18" width="25.25" style="2" bestFit="1" customWidth="1"/>
    <col min="19" max="19" width="11" style="2" bestFit="1" customWidth="1"/>
    <col min="20" max="21" width="8.25" style="2" bestFit="1" customWidth="1"/>
    <col min="22" max="22" width="8.75" style="2"/>
    <col min="23" max="24" width="10.625" style="4" customWidth="1"/>
    <col min="25" max="256" width="8.75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6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8.75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6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8.75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6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8.75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6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8.75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6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8.75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6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8.75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6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8.75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6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8.75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6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8.75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6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8.75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6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8.75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6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8.75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6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8.75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6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8.75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6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8.75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6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8.75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6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8.75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6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8.75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6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8.75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6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8.75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6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8.75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6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8.75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6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8.75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6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8.75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6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8.75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6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8.75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6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8.75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6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8.75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6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8.75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6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8.75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6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8.75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6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8.75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6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8.75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6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8.75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6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8.75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6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8.75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6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8.75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6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8.75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6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8.75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6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8.75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6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8.75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6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8.75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6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8.75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6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8.75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6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8.75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6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8.75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6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8.75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6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8.75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6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8.75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6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8.75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6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8.75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6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8.75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6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8.75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6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8.75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6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8.75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6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8.75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6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8.75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6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8.75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6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8.75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6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8.75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6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8.75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6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8.75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6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8.75" style="2"/>
  </cols>
  <sheetData>
    <row r="1" spans="1:24" ht="21.75" customHeight="1">
      <c r="A1" s="1"/>
      <c r="B1" s="1"/>
      <c r="Q1" s="3"/>
    </row>
    <row r="2" spans="1:24" ht="15">
      <c r="A2" s="2"/>
      <c r="E2" s="2"/>
      <c r="F2" s="5"/>
      <c r="J2" s="282" t="s">
        <v>0</v>
      </c>
      <c r="K2" s="282"/>
      <c r="L2" s="282"/>
      <c r="M2" s="282"/>
      <c r="N2" s="282"/>
      <c r="O2" s="282"/>
      <c r="P2" s="6"/>
      <c r="Q2" s="304" t="s">
        <v>379</v>
      </c>
      <c r="R2" s="305"/>
      <c r="S2" s="305"/>
      <c r="T2" s="305"/>
      <c r="U2" s="305"/>
    </row>
    <row r="3" spans="1:24" ht="23.25" customHeight="1">
      <c r="A3" s="196" t="s">
        <v>2</v>
      </c>
      <c r="B3" s="7"/>
      <c r="E3" s="2"/>
      <c r="J3" s="6"/>
      <c r="Q3" s="8"/>
      <c r="R3" s="285" t="s">
        <v>3</v>
      </c>
      <c r="S3" s="285"/>
      <c r="T3" s="285"/>
      <c r="U3" s="285"/>
      <c r="W3" s="74" t="s">
        <v>157</v>
      </c>
      <c r="X3" s="10"/>
    </row>
    <row r="4" spans="1:24" ht="14.25" customHeight="1" thickBot="1">
      <c r="A4" s="262" t="s">
        <v>5</v>
      </c>
      <c r="B4" s="286" t="s">
        <v>6</v>
      </c>
      <c r="C4" s="287"/>
      <c r="D4" s="292"/>
      <c r="E4" s="294"/>
      <c r="F4" s="286" t="s">
        <v>7</v>
      </c>
      <c r="G4" s="296"/>
      <c r="H4" s="248" t="s">
        <v>212</v>
      </c>
      <c r="I4" s="266" t="s">
        <v>9</v>
      </c>
      <c r="J4" s="242" t="s">
        <v>10</v>
      </c>
      <c r="K4" s="245" t="s">
        <v>211</v>
      </c>
      <c r="L4" s="246"/>
      <c r="M4" s="246"/>
      <c r="N4" s="247"/>
      <c r="O4" s="248" t="s">
        <v>155</v>
      </c>
      <c r="P4" s="251" t="s">
        <v>210</v>
      </c>
      <c r="Q4" s="252"/>
      <c r="R4" s="253"/>
      <c r="S4" s="257" t="s">
        <v>14</v>
      </c>
      <c r="T4" s="259" t="s">
        <v>153</v>
      </c>
      <c r="U4" s="248" t="s">
        <v>152</v>
      </c>
      <c r="W4" s="267" t="s">
        <v>17</v>
      </c>
      <c r="X4" s="267" t="s">
        <v>209</v>
      </c>
    </row>
    <row r="5" spans="1:24" ht="11.25" customHeight="1">
      <c r="A5" s="263"/>
      <c r="B5" s="288"/>
      <c r="C5" s="289"/>
      <c r="D5" s="293"/>
      <c r="E5" s="295"/>
      <c r="F5" s="244"/>
      <c r="G5" s="278"/>
      <c r="H5" s="263"/>
      <c r="I5" s="263"/>
      <c r="J5" s="243"/>
      <c r="K5" s="269" t="s">
        <v>19</v>
      </c>
      <c r="L5" s="272" t="s">
        <v>208</v>
      </c>
      <c r="M5" s="275" t="s">
        <v>21</v>
      </c>
      <c r="N5" s="276" t="s">
        <v>22</v>
      </c>
      <c r="O5" s="249"/>
      <c r="P5" s="254"/>
      <c r="Q5" s="255"/>
      <c r="R5" s="256"/>
      <c r="S5" s="258"/>
      <c r="T5" s="260"/>
      <c r="U5" s="263"/>
      <c r="W5" s="267"/>
      <c r="X5" s="267"/>
    </row>
    <row r="6" spans="1:24" ht="11.25" customHeight="1">
      <c r="A6" s="263"/>
      <c r="B6" s="288"/>
      <c r="C6" s="289"/>
      <c r="D6" s="262" t="s">
        <v>23</v>
      </c>
      <c r="E6" s="265" t="s">
        <v>149</v>
      </c>
      <c r="F6" s="262" t="s">
        <v>23</v>
      </c>
      <c r="G6" s="266" t="s">
        <v>207</v>
      </c>
      <c r="H6" s="263"/>
      <c r="I6" s="263"/>
      <c r="J6" s="243"/>
      <c r="K6" s="270"/>
      <c r="L6" s="273"/>
      <c r="M6" s="270"/>
      <c r="N6" s="277"/>
      <c r="O6" s="249"/>
      <c r="P6" s="248" t="s">
        <v>148</v>
      </c>
      <c r="Q6" s="248" t="s">
        <v>147</v>
      </c>
      <c r="R6" s="262" t="s">
        <v>28</v>
      </c>
      <c r="S6" s="279" t="s">
        <v>146</v>
      </c>
      <c r="T6" s="260"/>
      <c r="U6" s="263"/>
      <c r="W6" s="267"/>
      <c r="X6" s="267"/>
    </row>
    <row r="7" spans="1:24" ht="12" customHeight="1">
      <c r="A7" s="263"/>
      <c r="B7" s="288"/>
      <c r="C7" s="289"/>
      <c r="D7" s="263"/>
      <c r="E7" s="263"/>
      <c r="F7" s="263"/>
      <c r="G7" s="263"/>
      <c r="H7" s="263"/>
      <c r="I7" s="263"/>
      <c r="J7" s="243"/>
      <c r="K7" s="270"/>
      <c r="L7" s="273"/>
      <c r="M7" s="270"/>
      <c r="N7" s="277"/>
      <c r="O7" s="249"/>
      <c r="P7" s="249"/>
      <c r="Q7" s="249"/>
      <c r="R7" s="263"/>
      <c r="S7" s="280"/>
      <c r="T7" s="260"/>
      <c r="U7" s="263"/>
      <c r="W7" s="267"/>
      <c r="X7" s="267"/>
    </row>
    <row r="8" spans="1:24" ht="11.25" customHeight="1">
      <c r="A8" s="264"/>
      <c r="B8" s="290"/>
      <c r="C8" s="291"/>
      <c r="D8" s="264"/>
      <c r="E8" s="264"/>
      <c r="F8" s="264"/>
      <c r="G8" s="264"/>
      <c r="H8" s="264"/>
      <c r="I8" s="264"/>
      <c r="J8" s="244"/>
      <c r="K8" s="271"/>
      <c r="L8" s="274"/>
      <c r="M8" s="271"/>
      <c r="N8" s="278"/>
      <c r="O8" s="250"/>
      <c r="P8" s="250"/>
      <c r="Q8" s="250"/>
      <c r="R8" s="264"/>
      <c r="S8" s="281"/>
      <c r="T8" s="261"/>
      <c r="U8" s="264"/>
      <c r="W8" s="268"/>
      <c r="X8" s="268"/>
    </row>
    <row r="9" spans="1:24" ht="24" customHeight="1">
      <c r="A9" s="87" t="s">
        <v>378</v>
      </c>
      <c r="B9" s="83" t="s">
        <v>254</v>
      </c>
      <c r="C9" s="82" t="s">
        <v>377</v>
      </c>
      <c r="D9" s="78" t="s">
        <v>376</v>
      </c>
      <c r="E9" s="15" t="s">
        <v>33</v>
      </c>
      <c r="F9" s="34" t="s">
        <v>77</v>
      </c>
      <c r="G9" s="17">
        <v>0.65700000000000003</v>
      </c>
      <c r="H9" s="34" t="s">
        <v>78</v>
      </c>
      <c r="I9" s="62" t="str">
        <f t="shared" ref="I9:I28" si="0">IF(W9="","",(IF(X9-W9&gt;0,CONCATENATE(TEXT(W9,"#,##0"),"~",TEXT(X9,"#,##0")),TEXT(W9,"#,##0"))))</f>
        <v>700~710</v>
      </c>
      <c r="J9" s="61">
        <v>4</v>
      </c>
      <c r="K9" s="68">
        <v>33.1</v>
      </c>
      <c r="L9" s="67">
        <f t="shared" ref="L9:L28" si="1">IF(K9&gt;0,1/K9*34.6*67.1,"")</f>
        <v>70.140785498489421</v>
      </c>
      <c r="M9" s="58">
        <f t="shared" ref="M9:M28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57">
        <f t="shared" ref="N9:N28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75" t="s">
        <v>36</v>
      </c>
      <c r="P9" s="77" t="s">
        <v>358</v>
      </c>
      <c r="Q9" s="75" t="s">
        <v>38</v>
      </c>
      <c r="R9" s="76"/>
      <c r="S9" s="75" t="s">
        <v>109</v>
      </c>
      <c r="T9" s="52">
        <f t="shared" ref="T9:T28" si="4">IFERROR(IF(K9&lt;M9,"",(ROUNDDOWN(K9/M9*100,0))),"")</f>
        <v>151</v>
      </c>
      <c r="U9" s="51">
        <f t="shared" ref="U9:U28" si="5">IFERROR(IF(K9&lt;N9,"",(ROUNDDOWN(K9/N9*100,0))),"")</f>
        <v>134</v>
      </c>
      <c r="W9" s="30">
        <v>700</v>
      </c>
      <c r="X9" s="30">
        <v>710</v>
      </c>
    </row>
    <row r="10" spans="1:24" ht="24" customHeight="1">
      <c r="A10" s="84"/>
      <c r="B10" s="86"/>
      <c r="C10" s="85"/>
      <c r="D10" s="78" t="s">
        <v>376</v>
      </c>
      <c r="E10" s="15" t="s">
        <v>40</v>
      </c>
      <c r="F10" s="34" t="s">
        <v>77</v>
      </c>
      <c r="G10" s="17">
        <v>0.65700000000000003</v>
      </c>
      <c r="H10" s="34" t="s">
        <v>78</v>
      </c>
      <c r="I10" s="62" t="str">
        <f t="shared" si="0"/>
        <v>750~760</v>
      </c>
      <c r="J10" s="61">
        <v>4</v>
      </c>
      <c r="K10" s="68">
        <v>30.2</v>
      </c>
      <c r="L10" s="67">
        <f t="shared" si="1"/>
        <v>76.876158940397346</v>
      </c>
      <c r="M10" s="58">
        <f t="shared" si="2"/>
        <v>21</v>
      </c>
      <c r="N10" s="57">
        <f t="shared" si="3"/>
        <v>24.5</v>
      </c>
      <c r="O10" s="75" t="s">
        <v>36</v>
      </c>
      <c r="P10" s="77" t="s">
        <v>358</v>
      </c>
      <c r="Q10" s="75" t="s">
        <v>41</v>
      </c>
      <c r="R10" s="76"/>
      <c r="S10" s="75" t="s">
        <v>109</v>
      </c>
      <c r="T10" s="52">
        <f t="shared" si="4"/>
        <v>143</v>
      </c>
      <c r="U10" s="51">
        <f t="shared" si="5"/>
        <v>123</v>
      </c>
      <c r="W10" s="30">
        <v>750</v>
      </c>
      <c r="X10" s="30">
        <v>760</v>
      </c>
    </row>
    <row r="11" spans="1:24" ht="24" customHeight="1">
      <c r="A11" s="84"/>
      <c r="B11" s="86"/>
      <c r="C11" s="85"/>
      <c r="D11" s="78" t="s">
        <v>375</v>
      </c>
      <c r="E11" s="15" t="s">
        <v>33</v>
      </c>
      <c r="F11" s="34" t="s">
        <v>43</v>
      </c>
      <c r="G11" s="17">
        <v>0.65800000000000003</v>
      </c>
      <c r="H11" s="34" t="s">
        <v>78</v>
      </c>
      <c r="I11" s="62" t="str">
        <f t="shared" si="0"/>
        <v>680~690</v>
      </c>
      <c r="J11" s="61">
        <v>4</v>
      </c>
      <c r="K11" s="68">
        <v>29.4</v>
      </c>
      <c r="L11" s="67">
        <f t="shared" si="1"/>
        <v>78.968027210884358</v>
      </c>
      <c r="M11" s="58">
        <f t="shared" si="2"/>
        <v>21.8</v>
      </c>
      <c r="N11" s="57">
        <f t="shared" si="3"/>
        <v>24.6</v>
      </c>
      <c r="O11" s="75" t="s">
        <v>44</v>
      </c>
      <c r="P11" s="77" t="s">
        <v>45</v>
      </c>
      <c r="Q11" s="75" t="s">
        <v>38</v>
      </c>
      <c r="R11" s="76"/>
      <c r="S11" s="75"/>
      <c r="T11" s="52">
        <f t="shared" si="4"/>
        <v>134</v>
      </c>
      <c r="U11" s="51">
        <f t="shared" si="5"/>
        <v>119</v>
      </c>
      <c r="W11" s="30">
        <v>680</v>
      </c>
      <c r="X11" s="30">
        <v>690</v>
      </c>
    </row>
    <row r="12" spans="1:24" ht="24" customHeight="1">
      <c r="A12" s="84"/>
      <c r="B12" s="80"/>
      <c r="C12" s="79"/>
      <c r="D12" s="78" t="s">
        <v>375</v>
      </c>
      <c r="E12" s="15" t="s">
        <v>40</v>
      </c>
      <c r="F12" s="34" t="s">
        <v>43</v>
      </c>
      <c r="G12" s="17">
        <v>0.65800000000000003</v>
      </c>
      <c r="H12" s="34" t="s">
        <v>78</v>
      </c>
      <c r="I12" s="62" t="str">
        <f t="shared" si="0"/>
        <v>730~740</v>
      </c>
      <c r="J12" s="61">
        <v>4</v>
      </c>
      <c r="K12" s="68">
        <v>28.7</v>
      </c>
      <c r="L12" s="67">
        <f t="shared" si="1"/>
        <v>80.89407665505226</v>
      </c>
      <c r="M12" s="58">
        <f t="shared" si="2"/>
        <v>21.8</v>
      </c>
      <c r="N12" s="57">
        <f t="shared" si="3"/>
        <v>24.6</v>
      </c>
      <c r="O12" s="75" t="s">
        <v>44</v>
      </c>
      <c r="P12" s="77" t="s">
        <v>45</v>
      </c>
      <c r="Q12" s="75" t="s">
        <v>41</v>
      </c>
      <c r="R12" s="76"/>
      <c r="S12" s="75"/>
      <c r="T12" s="52">
        <f t="shared" si="4"/>
        <v>131</v>
      </c>
      <c r="U12" s="51">
        <f t="shared" si="5"/>
        <v>116</v>
      </c>
      <c r="W12" s="30">
        <v>730</v>
      </c>
      <c r="X12" s="30">
        <v>740</v>
      </c>
    </row>
    <row r="13" spans="1:24" ht="24" customHeight="1">
      <c r="A13" s="84"/>
      <c r="B13" s="83" t="s">
        <v>254</v>
      </c>
      <c r="C13" s="82" t="s">
        <v>374</v>
      </c>
      <c r="D13" s="78" t="s">
        <v>373</v>
      </c>
      <c r="E13" s="15" t="s">
        <v>53</v>
      </c>
      <c r="F13" s="34" t="s">
        <v>77</v>
      </c>
      <c r="G13" s="17">
        <v>0.65700000000000003</v>
      </c>
      <c r="H13" s="34" t="s">
        <v>78</v>
      </c>
      <c r="I13" s="62" t="str">
        <f t="shared" si="0"/>
        <v>770~790</v>
      </c>
      <c r="J13" s="61">
        <v>4</v>
      </c>
      <c r="K13" s="68">
        <v>31</v>
      </c>
      <c r="L13" s="67">
        <f t="shared" si="1"/>
        <v>74.892258064516128</v>
      </c>
      <c r="M13" s="58">
        <f t="shared" si="2"/>
        <v>21</v>
      </c>
      <c r="N13" s="57">
        <f t="shared" si="3"/>
        <v>24.5</v>
      </c>
      <c r="O13" s="75" t="s">
        <v>36</v>
      </c>
      <c r="P13" s="77" t="s">
        <v>358</v>
      </c>
      <c r="Q13" s="75" t="s">
        <v>38</v>
      </c>
      <c r="R13" s="76"/>
      <c r="S13" s="75" t="s">
        <v>109</v>
      </c>
      <c r="T13" s="52">
        <f t="shared" si="4"/>
        <v>147</v>
      </c>
      <c r="U13" s="51">
        <f t="shared" si="5"/>
        <v>126</v>
      </c>
      <c r="W13" s="30">
        <v>770</v>
      </c>
      <c r="X13" s="30">
        <v>790</v>
      </c>
    </row>
    <row r="14" spans="1:24" ht="24" customHeight="1">
      <c r="A14" s="84"/>
      <c r="B14" s="86"/>
      <c r="C14" s="85"/>
      <c r="D14" s="78" t="s">
        <v>373</v>
      </c>
      <c r="E14" s="15" t="s">
        <v>54</v>
      </c>
      <c r="F14" s="34" t="s">
        <v>77</v>
      </c>
      <c r="G14" s="17">
        <v>0.65700000000000003</v>
      </c>
      <c r="H14" s="34" t="s">
        <v>78</v>
      </c>
      <c r="I14" s="62" t="str">
        <f t="shared" si="0"/>
        <v>820~840</v>
      </c>
      <c r="J14" s="61">
        <v>4</v>
      </c>
      <c r="K14" s="68">
        <v>29.4</v>
      </c>
      <c r="L14" s="67">
        <f t="shared" si="1"/>
        <v>78.968027210884358</v>
      </c>
      <c r="M14" s="58">
        <f t="shared" si="2"/>
        <v>21</v>
      </c>
      <c r="N14" s="57">
        <f t="shared" si="3"/>
        <v>24.5</v>
      </c>
      <c r="O14" s="75" t="s">
        <v>36</v>
      </c>
      <c r="P14" s="77" t="s">
        <v>358</v>
      </c>
      <c r="Q14" s="75" t="s">
        <v>41</v>
      </c>
      <c r="R14" s="76"/>
      <c r="S14" s="75" t="s">
        <v>109</v>
      </c>
      <c r="T14" s="52">
        <f t="shared" si="4"/>
        <v>140</v>
      </c>
      <c r="U14" s="51">
        <f t="shared" si="5"/>
        <v>120</v>
      </c>
      <c r="W14" s="30">
        <v>820</v>
      </c>
      <c r="X14" s="30">
        <v>840</v>
      </c>
    </row>
    <row r="15" spans="1:24" ht="24" customHeight="1">
      <c r="A15" s="84"/>
      <c r="B15" s="86"/>
      <c r="C15" s="85"/>
      <c r="D15" s="78" t="s">
        <v>372</v>
      </c>
      <c r="E15" s="15" t="s">
        <v>327</v>
      </c>
      <c r="F15" s="34" t="s">
        <v>83</v>
      </c>
      <c r="G15" s="17">
        <v>0.65800000000000003</v>
      </c>
      <c r="H15" s="34" t="s">
        <v>78</v>
      </c>
      <c r="I15" s="62" t="str">
        <f t="shared" si="0"/>
        <v>800</v>
      </c>
      <c r="J15" s="61">
        <v>4</v>
      </c>
      <c r="K15" s="68">
        <v>26.6</v>
      </c>
      <c r="L15" s="67">
        <f t="shared" si="1"/>
        <v>87.280451127819546</v>
      </c>
      <c r="M15" s="58">
        <f t="shared" si="2"/>
        <v>21</v>
      </c>
      <c r="N15" s="57">
        <f t="shared" si="3"/>
        <v>24.5</v>
      </c>
      <c r="O15" s="75" t="s">
        <v>36</v>
      </c>
      <c r="P15" s="77" t="s">
        <v>45</v>
      </c>
      <c r="Q15" s="75" t="s">
        <v>38</v>
      </c>
      <c r="R15" s="76" t="s">
        <v>84</v>
      </c>
      <c r="S15" s="75" t="s">
        <v>237</v>
      </c>
      <c r="T15" s="52">
        <f t="shared" si="4"/>
        <v>126</v>
      </c>
      <c r="U15" s="51">
        <f t="shared" si="5"/>
        <v>108</v>
      </c>
      <c r="W15" s="30">
        <v>800</v>
      </c>
      <c r="X15" s="30"/>
    </row>
    <row r="16" spans="1:24" ht="24" customHeight="1">
      <c r="A16" s="84"/>
      <c r="B16" s="80"/>
      <c r="C16" s="79"/>
      <c r="D16" s="78" t="s">
        <v>372</v>
      </c>
      <c r="E16" s="15" t="s">
        <v>371</v>
      </c>
      <c r="F16" s="34" t="s">
        <v>83</v>
      </c>
      <c r="G16" s="17">
        <v>0.65800000000000003</v>
      </c>
      <c r="H16" s="34" t="s">
        <v>78</v>
      </c>
      <c r="I16" s="62" t="str">
        <f t="shared" si="0"/>
        <v>850</v>
      </c>
      <c r="J16" s="61">
        <v>4</v>
      </c>
      <c r="K16" s="68">
        <v>25</v>
      </c>
      <c r="L16" s="67">
        <f t="shared" si="1"/>
        <v>92.866399999999999</v>
      </c>
      <c r="M16" s="58">
        <f t="shared" si="2"/>
        <v>21</v>
      </c>
      <c r="N16" s="57">
        <f t="shared" si="3"/>
        <v>24.5</v>
      </c>
      <c r="O16" s="75" t="s">
        <v>36</v>
      </c>
      <c r="P16" s="77" t="s">
        <v>45</v>
      </c>
      <c r="Q16" s="75" t="s">
        <v>41</v>
      </c>
      <c r="R16" s="76" t="s">
        <v>84</v>
      </c>
      <c r="S16" s="75" t="s">
        <v>237</v>
      </c>
      <c r="T16" s="52">
        <f t="shared" si="4"/>
        <v>119</v>
      </c>
      <c r="U16" s="51">
        <f t="shared" si="5"/>
        <v>102</v>
      </c>
      <c r="W16" s="30">
        <v>850</v>
      </c>
      <c r="X16" s="30"/>
    </row>
    <row r="17" spans="1:24" ht="24" customHeight="1">
      <c r="A17" s="84"/>
      <c r="B17" s="83" t="s">
        <v>254</v>
      </c>
      <c r="C17" s="82" t="s">
        <v>370</v>
      </c>
      <c r="D17" s="78" t="s">
        <v>368</v>
      </c>
      <c r="E17" s="15" t="s">
        <v>369</v>
      </c>
      <c r="F17" s="34" t="s">
        <v>77</v>
      </c>
      <c r="G17" s="17">
        <v>0.65700000000000003</v>
      </c>
      <c r="H17" s="34" t="s">
        <v>78</v>
      </c>
      <c r="I17" s="62" t="str">
        <f t="shared" si="0"/>
        <v>820~830</v>
      </c>
      <c r="J17" s="61">
        <v>4</v>
      </c>
      <c r="K17" s="68">
        <v>30.4</v>
      </c>
      <c r="L17" s="67">
        <f t="shared" si="1"/>
        <v>76.370394736842087</v>
      </c>
      <c r="M17" s="58">
        <f t="shared" si="2"/>
        <v>21</v>
      </c>
      <c r="N17" s="57">
        <f t="shared" si="3"/>
        <v>24.5</v>
      </c>
      <c r="O17" s="75" t="s">
        <v>36</v>
      </c>
      <c r="P17" s="77" t="s">
        <v>358</v>
      </c>
      <c r="Q17" s="75" t="s">
        <v>38</v>
      </c>
      <c r="R17" s="76"/>
      <c r="S17" s="75" t="s">
        <v>109</v>
      </c>
      <c r="T17" s="52">
        <f t="shared" si="4"/>
        <v>144</v>
      </c>
      <c r="U17" s="51">
        <f t="shared" si="5"/>
        <v>124</v>
      </c>
      <c r="W17" s="30">
        <v>820</v>
      </c>
      <c r="X17" s="30">
        <v>830</v>
      </c>
    </row>
    <row r="18" spans="1:24" ht="24" customHeight="1">
      <c r="A18" s="84"/>
      <c r="B18" s="86"/>
      <c r="C18" s="85"/>
      <c r="D18" s="78" t="s">
        <v>368</v>
      </c>
      <c r="E18" s="15" t="s">
        <v>367</v>
      </c>
      <c r="F18" s="34" t="s">
        <v>77</v>
      </c>
      <c r="G18" s="17">
        <v>0.65700000000000003</v>
      </c>
      <c r="H18" s="34" t="s">
        <v>78</v>
      </c>
      <c r="I18" s="62" t="str">
        <f t="shared" si="0"/>
        <v>870</v>
      </c>
      <c r="J18" s="61">
        <v>4</v>
      </c>
      <c r="K18" s="68">
        <v>27.8</v>
      </c>
      <c r="L18" s="67">
        <f t="shared" si="1"/>
        <v>83.512949640287772</v>
      </c>
      <c r="M18" s="58">
        <f t="shared" si="2"/>
        <v>20.8</v>
      </c>
      <c r="N18" s="57">
        <f t="shared" si="3"/>
        <v>23.7</v>
      </c>
      <c r="O18" s="75" t="s">
        <v>36</v>
      </c>
      <c r="P18" s="77" t="s">
        <v>358</v>
      </c>
      <c r="Q18" s="75" t="s">
        <v>41</v>
      </c>
      <c r="R18" s="76"/>
      <c r="S18" s="75" t="s">
        <v>109</v>
      </c>
      <c r="T18" s="52">
        <f t="shared" si="4"/>
        <v>133</v>
      </c>
      <c r="U18" s="51">
        <f t="shared" si="5"/>
        <v>117</v>
      </c>
      <c r="W18" s="30">
        <v>870</v>
      </c>
      <c r="X18" s="30"/>
    </row>
    <row r="19" spans="1:24" ht="24" customHeight="1">
      <c r="A19" s="84"/>
      <c r="B19" s="86"/>
      <c r="C19" s="85"/>
      <c r="D19" s="78" t="s">
        <v>365</v>
      </c>
      <c r="E19" s="15" t="s">
        <v>366</v>
      </c>
      <c r="F19" s="34" t="s">
        <v>83</v>
      </c>
      <c r="G19" s="17">
        <v>0.65800000000000003</v>
      </c>
      <c r="H19" s="34" t="s">
        <v>78</v>
      </c>
      <c r="I19" s="62" t="str">
        <f t="shared" si="0"/>
        <v>840</v>
      </c>
      <c r="J19" s="61">
        <v>4</v>
      </c>
      <c r="K19" s="68">
        <v>26.6</v>
      </c>
      <c r="L19" s="67">
        <f t="shared" si="1"/>
        <v>87.280451127819546</v>
      </c>
      <c r="M19" s="58">
        <f t="shared" si="2"/>
        <v>21</v>
      </c>
      <c r="N19" s="57">
        <f t="shared" si="3"/>
        <v>24.5</v>
      </c>
      <c r="O19" s="75" t="s">
        <v>36</v>
      </c>
      <c r="P19" s="77" t="s">
        <v>45</v>
      </c>
      <c r="Q19" s="75" t="s">
        <v>38</v>
      </c>
      <c r="R19" s="76" t="s">
        <v>84</v>
      </c>
      <c r="S19" s="75" t="s">
        <v>237</v>
      </c>
      <c r="T19" s="52">
        <f t="shared" si="4"/>
        <v>126</v>
      </c>
      <c r="U19" s="51">
        <f t="shared" si="5"/>
        <v>108</v>
      </c>
      <c r="W19" s="30">
        <v>840</v>
      </c>
      <c r="X19" s="30"/>
    </row>
    <row r="20" spans="1:24" ht="24" customHeight="1">
      <c r="A20" s="84"/>
      <c r="B20" s="80"/>
      <c r="C20" s="79"/>
      <c r="D20" s="78" t="s">
        <v>365</v>
      </c>
      <c r="E20" s="15" t="s">
        <v>364</v>
      </c>
      <c r="F20" s="34" t="s">
        <v>83</v>
      </c>
      <c r="G20" s="17">
        <v>0.65800000000000003</v>
      </c>
      <c r="H20" s="34" t="s">
        <v>78</v>
      </c>
      <c r="I20" s="62" t="str">
        <f t="shared" si="0"/>
        <v>890</v>
      </c>
      <c r="J20" s="61">
        <v>4</v>
      </c>
      <c r="K20" s="68">
        <v>24.4</v>
      </c>
      <c r="L20" s="67">
        <f t="shared" si="1"/>
        <v>95.15</v>
      </c>
      <c r="M20" s="58">
        <f t="shared" si="2"/>
        <v>20.8</v>
      </c>
      <c r="N20" s="57">
        <f t="shared" si="3"/>
        <v>23.7</v>
      </c>
      <c r="O20" s="75" t="s">
        <v>36</v>
      </c>
      <c r="P20" s="77" t="s">
        <v>45</v>
      </c>
      <c r="Q20" s="75" t="s">
        <v>41</v>
      </c>
      <c r="R20" s="76" t="s">
        <v>84</v>
      </c>
      <c r="S20" s="75" t="s">
        <v>237</v>
      </c>
      <c r="T20" s="52">
        <f t="shared" si="4"/>
        <v>117</v>
      </c>
      <c r="U20" s="51">
        <f t="shared" si="5"/>
        <v>102</v>
      </c>
      <c r="W20" s="30">
        <v>890</v>
      </c>
      <c r="X20" s="30"/>
    </row>
    <row r="21" spans="1:24" ht="24" customHeight="1">
      <c r="A21" s="84"/>
      <c r="B21" s="83" t="s">
        <v>254</v>
      </c>
      <c r="C21" s="82" t="s">
        <v>363</v>
      </c>
      <c r="D21" s="78" t="s">
        <v>360</v>
      </c>
      <c r="E21" s="15" t="s">
        <v>362</v>
      </c>
      <c r="F21" s="34" t="s">
        <v>83</v>
      </c>
      <c r="G21" s="17">
        <v>0.65800000000000003</v>
      </c>
      <c r="H21" s="34" t="s">
        <v>78</v>
      </c>
      <c r="I21" s="62" t="str">
        <f t="shared" si="0"/>
        <v>850</v>
      </c>
      <c r="J21" s="61">
        <v>4</v>
      </c>
      <c r="K21" s="68">
        <v>30</v>
      </c>
      <c r="L21" s="67">
        <f t="shared" si="1"/>
        <v>77.388666666666666</v>
      </c>
      <c r="M21" s="58">
        <f t="shared" si="2"/>
        <v>21</v>
      </c>
      <c r="N21" s="57">
        <f t="shared" si="3"/>
        <v>24.5</v>
      </c>
      <c r="O21" s="75" t="s">
        <v>36</v>
      </c>
      <c r="P21" s="77" t="s">
        <v>358</v>
      </c>
      <c r="Q21" s="75" t="s">
        <v>38</v>
      </c>
      <c r="R21" s="76"/>
      <c r="S21" s="75" t="s">
        <v>109</v>
      </c>
      <c r="T21" s="52">
        <f t="shared" si="4"/>
        <v>142</v>
      </c>
      <c r="U21" s="51">
        <f t="shared" si="5"/>
        <v>122</v>
      </c>
      <c r="W21" s="30">
        <v>850</v>
      </c>
      <c r="X21" s="30"/>
    </row>
    <row r="22" spans="1:24" ht="24" customHeight="1">
      <c r="A22" s="84"/>
      <c r="B22" s="86"/>
      <c r="C22" s="85"/>
      <c r="D22" s="78" t="s">
        <v>360</v>
      </c>
      <c r="E22" s="15" t="s">
        <v>361</v>
      </c>
      <c r="F22" s="34" t="s">
        <v>83</v>
      </c>
      <c r="G22" s="17">
        <v>0.65800000000000003</v>
      </c>
      <c r="H22" s="34" t="s">
        <v>78</v>
      </c>
      <c r="I22" s="62" t="str">
        <f t="shared" si="0"/>
        <v>870~890</v>
      </c>
      <c r="J22" s="61">
        <v>4</v>
      </c>
      <c r="K22" s="68">
        <v>28.2</v>
      </c>
      <c r="L22" s="67">
        <f t="shared" si="1"/>
        <v>82.328368794326238</v>
      </c>
      <c r="M22" s="58">
        <f t="shared" si="2"/>
        <v>20.8</v>
      </c>
      <c r="N22" s="57">
        <f t="shared" si="3"/>
        <v>23.7</v>
      </c>
      <c r="O22" s="75" t="s">
        <v>36</v>
      </c>
      <c r="P22" s="77" t="s">
        <v>358</v>
      </c>
      <c r="Q22" s="75" t="s">
        <v>38</v>
      </c>
      <c r="R22" s="76"/>
      <c r="S22" s="75" t="s">
        <v>109</v>
      </c>
      <c r="T22" s="52">
        <f t="shared" si="4"/>
        <v>135</v>
      </c>
      <c r="U22" s="51">
        <f t="shared" si="5"/>
        <v>118</v>
      </c>
      <c r="W22" s="30">
        <v>870</v>
      </c>
      <c r="X22" s="30">
        <v>890</v>
      </c>
    </row>
    <row r="23" spans="1:24" ht="24" customHeight="1">
      <c r="A23" s="84"/>
      <c r="B23" s="86"/>
      <c r="C23" s="85"/>
      <c r="D23" s="78" t="s">
        <v>360</v>
      </c>
      <c r="E23" s="15" t="s">
        <v>359</v>
      </c>
      <c r="F23" s="34" t="s">
        <v>83</v>
      </c>
      <c r="G23" s="17">
        <v>0.65800000000000003</v>
      </c>
      <c r="H23" s="34" t="s">
        <v>78</v>
      </c>
      <c r="I23" s="62" t="str">
        <f t="shared" si="0"/>
        <v>900~940</v>
      </c>
      <c r="J23" s="61">
        <v>4</v>
      </c>
      <c r="K23" s="68">
        <v>26.4</v>
      </c>
      <c r="L23" s="67">
        <f t="shared" si="1"/>
        <v>87.941666666666677</v>
      </c>
      <c r="M23" s="58">
        <f t="shared" si="2"/>
        <v>20.8</v>
      </c>
      <c r="N23" s="57">
        <f t="shared" si="3"/>
        <v>23.7</v>
      </c>
      <c r="O23" s="75" t="s">
        <v>36</v>
      </c>
      <c r="P23" s="77" t="s">
        <v>358</v>
      </c>
      <c r="Q23" s="75" t="s">
        <v>41</v>
      </c>
      <c r="R23" s="76"/>
      <c r="S23" s="75" t="s">
        <v>109</v>
      </c>
      <c r="T23" s="52">
        <f t="shared" si="4"/>
        <v>126</v>
      </c>
      <c r="U23" s="51">
        <f t="shared" si="5"/>
        <v>111</v>
      </c>
      <c r="W23" s="30">
        <v>900</v>
      </c>
      <c r="X23" s="30">
        <v>940</v>
      </c>
    </row>
    <row r="24" spans="1:24" ht="24" customHeight="1">
      <c r="A24" s="84"/>
      <c r="B24" s="86"/>
      <c r="C24" s="85"/>
      <c r="D24" s="78" t="s">
        <v>356</v>
      </c>
      <c r="E24" s="15" t="s">
        <v>357</v>
      </c>
      <c r="F24" s="34" t="s">
        <v>83</v>
      </c>
      <c r="G24" s="17">
        <v>0.65800000000000003</v>
      </c>
      <c r="H24" s="34" t="s">
        <v>78</v>
      </c>
      <c r="I24" s="62" t="str">
        <f t="shared" si="0"/>
        <v>890~900</v>
      </c>
      <c r="J24" s="61">
        <v>4</v>
      </c>
      <c r="K24" s="68">
        <v>24.8</v>
      </c>
      <c r="L24" s="67">
        <f t="shared" si="1"/>
        <v>93.615322580645156</v>
      </c>
      <c r="M24" s="58">
        <f t="shared" si="2"/>
        <v>20.8</v>
      </c>
      <c r="N24" s="57">
        <f t="shared" si="3"/>
        <v>23.7</v>
      </c>
      <c r="O24" s="75" t="s">
        <v>36</v>
      </c>
      <c r="P24" s="77" t="s">
        <v>45</v>
      </c>
      <c r="Q24" s="75" t="s">
        <v>38</v>
      </c>
      <c r="R24" s="76" t="s">
        <v>84</v>
      </c>
      <c r="S24" s="75" t="s">
        <v>237</v>
      </c>
      <c r="T24" s="52">
        <f t="shared" si="4"/>
        <v>119</v>
      </c>
      <c r="U24" s="51">
        <f t="shared" si="5"/>
        <v>104</v>
      </c>
      <c r="W24" s="30">
        <v>890</v>
      </c>
      <c r="X24" s="30">
        <v>900</v>
      </c>
    </row>
    <row r="25" spans="1:24" ht="24" customHeight="1">
      <c r="A25" s="84"/>
      <c r="B25" s="80"/>
      <c r="C25" s="79"/>
      <c r="D25" s="78" t="s">
        <v>356</v>
      </c>
      <c r="E25" s="15" t="s">
        <v>355</v>
      </c>
      <c r="F25" s="34" t="s">
        <v>83</v>
      </c>
      <c r="G25" s="17">
        <v>0.65800000000000003</v>
      </c>
      <c r="H25" s="34" t="s">
        <v>78</v>
      </c>
      <c r="I25" s="62" t="str">
        <f t="shared" si="0"/>
        <v>940~950</v>
      </c>
      <c r="J25" s="61">
        <v>4</v>
      </c>
      <c r="K25" s="68">
        <v>23.2</v>
      </c>
      <c r="L25" s="67">
        <f t="shared" si="1"/>
        <v>100.07155172413793</v>
      </c>
      <c r="M25" s="58">
        <f t="shared" si="2"/>
        <v>20.8</v>
      </c>
      <c r="N25" s="57">
        <f t="shared" si="3"/>
        <v>23.7</v>
      </c>
      <c r="O25" s="75" t="s">
        <v>36</v>
      </c>
      <c r="P25" s="77" t="s">
        <v>45</v>
      </c>
      <c r="Q25" s="75" t="s">
        <v>41</v>
      </c>
      <c r="R25" s="76" t="s">
        <v>84</v>
      </c>
      <c r="S25" s="75" t="s">
        <v>237</v>
      </c>
      <c r="T25" s="52">
        <f t="shared" si="4"/>
        <v>111</v>
      </c>
      <c r="U25" s="51" t="str">
        <f t="shared" si="5"/>
        <v/>
      </c>
      <c r="W25" s="30">
        <v>940</v>
      </c>
      <c r="X25" s="30">
        <v>950</v>
      </c>
    </row>
    <row r="26" spans="1:24" ht="24" customHeight="1">
      <c r="A26" s="84"/>
      <c r="B26" s="83" t="s">
        <v>254</v>
      </c>
      <c r="C26" s="82" t="s">
        <v>354</v>
      </c>
      <c r="D26" s="78" t="s">
        <v>351</v>
      </c>
      <c r="E26" s="15" t="s">
        <v>353</v>
      </c>
      <c r="F26" s="34" t="s">
        <v>43</v>
      </c>
      <c r="G26" s="17">
        <v>0.65800000000000003</v>
      </c>
      <c r="H26" s="34" t="s">
        <v>89</v>
      </c>
      <c r="I26" s="62" t="str">
        <f t="shared" si="0"/>
        <v>950~960</v>
      </c>
      <c r="J26" s="61">
        <v>4</v>
      </c>
      <c r="K26" s="68">
        <v>16.399999999999999</v>
      </c>
      <c r="L26" s="67">
        <f t="shared" si="1"/>
        <v>141.56463414634146</v>
      </c>
      <c r="M26" s="58">
        <f t="shared" si="2"/>
        <v>20.8</v>
      </c>
      <c r="N26" s="57">
        <f t="shared" si="3"/>
        <v>23.7</v>
      </c>
      <c r="O26" s="75" t="s">
        <v>90</v>
      </c>
      <c r="P26" s="77" t="s">
        <v>45</v>
      </c>
      <c r="Q26" s="75" t="s">
        <v>91</v>
      </c>
      <c r="R26" s="76" t="s">
        <v>84</v>
      </c>
      <c r="S26" s="75"/>
      <c r="T26" s="52" t="str">
        <f t="shared" si="4"/>
        <v/>
      </c>
      <c r="U26" s="51" t="str">
        <f t="shared" si="5"/>
        <v/>
      </c>
      <c r="W26" s="30">
        <v>950</v>
      </c>
      <c r="X26" s="30">
        <v>960</v>
      </c>
    </row>
    <row r="27" spans="1:24" ht="24" customHeight="1">
      <c r="A27" s="84"/>
      <c r="B27" s="86"/>
      <c r="C27" s="85"/>
      <c r="D27" s="78" t="s">
        <v>351</v>
      </c>
      <c r="E27" s="15" t="s">
        <v>352</v>
      </c>
      <c r="F27" s="34" t="s">
        <v>43</v>
      </c>
      <c r="G27" s="17">
        <v>0.65800000000000003</v>
      </c>
      <c r="H27" s="34" t="s">
        <v>89</v>
      </c>
      <c r="I27" s="62" t="str">
        <f t="shared" si="0"/>
        <v>980</v>
      </c>
      <c r="J27" s="61">
        <v>4</v>
      </c>
      <c r="K27" s="68">
        <v>16</v>
      </c>
      <c r="L27" s="67">
        <f t="shared" si="1"/>
        <v>145.10374999999999</v>
      </c>
      <c r="M27" s="58">
        <f t="shared" si="2"/>
        <v>20.5</v>
      </c>
      <c r="N27" s="57">
        <f t="shared" si="3"/>
        <v>23.4</v>
      </c>
      <c r="O27" s="75" t="s">
        <v>90</v>
      </c>
      <c r="P27" s="77" t="s">
        <v>45</v>
      </c>
      <c r="Q27" s="75" t="s">
        <v>91</v>
      </c>
      <c r="R27" s="76" t="s">
        <v>84</v>
      </c>
      <c r="S27" s="75"/>
      <c r="T27" s="52" t="str">
        <f t="shared" si="4"/>
        <v/>
      </c>
      <c r="U27" s="51" t="str">
        <f t="shared" si="5"/>
        <v/>
      </c>
      <c r="W27" s="30">
        <v>980</v>
      </c>
      <c r="X27" s="30"/>
    </row>
    <row r="28" spans="1:24" ht="24" customHeight="1" thickBot="1">
      <c r="A28" s="81"/>
      <c r="B28" s="80"/>
      <c r="C28" s="79"/>
      <c r="D28" s="78" t="s">
        <v>351</v>
      </c>
      <c r="E28" s="15" t="s">
        <v>350</v>
      </c>
      <c r="F28" s="34" t="s">
        <v>43</v>
      </c>
      <c r="G28" s="17">
        <v>0.65800000000000003</v>
      </c>
      <c r="H28" s="34" t="s">
        <v>89</v>
      </c>
      <c r="I28" s="62" t="str">
        <f t="shared" si="0"/>
        <v>990~1,020</v>
      </c>
      <c r="J28" s="61">
        <v>4</v>
      </c>
      <c r="K28" s="60">
        <v>15</v>
      </c>
      <c r="L28" s="59">
        <f t="shared" si="1"/>
        <v>154.77733333333333</v>
      </c>
      <c r="M28" s="58">
        <f t="shared" si="2"/>
        <v>20.5</v>
      </c>
      <c r="N28" s="57">
        <f t="shared" si="3"/>
        <v>23.4</v>
      </c>
      <c r="O28" s="75" t="s">
        <v>90</v>
      </c>
      <c r="P28" s="77" t="s">
        <v>45</v>
      </c>
      <c r="Q28" s="75" t="s">
        <v>41</v>
      </c>
      <c r="R28" s="76" t="s">
        <v>84</v>
      </c>
      <c r="S28" s="75"/>
      <c r="T28" s="52" t="str">
        <f t="shared" si="4"/>
        <v/>
      </c>
      <c r="U28" s="51" t="str">
        <f t="shared" si="5"/>
        <v/>
      </c>
      <c r="W28" s="30">
        <v>990</v>
      </c>
      <c r="X28" s="30">
        <v>1020</v>
      </c>
    </row>
    <row r="29" spans="1:24">
      <c r="E29" s="2"/>
    </row>
    <row r="30" spans="1:24">
      <c r="B30" s="2" t="s">
        <v>349</v>
      </c>
      <c r="C30" s="2" t="s">
        <v>348</v>
      </c>
      <c r="E30" s="2"/>
    </row>
    <row r="31" spans="1:24">
      <c r="E31" s="2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08819-5AC0-4A4C-B6D6-BF2AE44B7678}">
  <sheetPr>
    <tabColor rgb="FF993366"/>
    <pageSetUpPr fitToPage="1"/>
  </sheetPr>
  <dimension ref="A1:X44"/>
  <sheetViews>
    <sheetView view="pageBreakPreview" zoomScale="55" zoomScaleNormal="55" zoomScaleSheetLayoutView="55" workbookViewId="0">
      <selection activeCell="J35" sqref="J35"/>
    </sheetView>
  </sheetViews>
  <sheetFormatPr defaultRowHeight="11.25"/>
  <cols>
    <col min="1" max="1" width="15.875" style="3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7" style="43" customWidth="1"/>
    <col min="6" max="6" width="13.125" style="2" bestFit="1" customWidth="1"/>
    <col min="7" max="7" width="6.8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14.375" style="2" bestFit="1" customWidth="1"/>
    <col min="16" max="16" width="10" style="2" bestFit="1" customWidth="1"/>
    <col min="17" max="17" width="6" style="2" customWidth="1"/>
    <col min="18" max="18" width="25.25" style="2" bestFit="1" customWidth="1"/>
    <col min="19" max="19" width="11" style="2" bestFit="1" customWidth="1"/>
    <col min="20" max="21" width="8.25" style="2" bestFit="1" customWidth="1"/>
    <col min="22" max="22" width="8.75" style="2"/>
    <col min="23" max="24" width="10.625" style="4" customWidth="1"/>
    <col min="25" max="256" width="8.75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6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8.75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6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8.75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6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8.75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6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8.75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6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8.75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6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8.75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6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8.75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6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8.75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6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8.75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6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8.75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6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8.75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6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8.75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6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8.75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6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8.75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6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8.75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6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8.75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6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8.75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6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8.75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6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8.75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6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8.75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6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8.75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6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8.75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6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8.75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6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8.75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6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8.75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6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8.75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6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8.75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6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8.75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6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8.75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6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8.75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6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8.75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6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8.75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6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8.75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6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8.75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6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8.75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6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8.75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6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8.75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6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8.75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6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8.75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6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8.75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6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8.75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6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8.75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6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8.75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6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8.75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6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8.75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6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8.75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6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8.75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6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8.75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6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8.75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6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8.75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6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8.75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6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8.75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6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8.75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6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8.75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6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8.75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6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8.75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6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8.75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6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8.75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6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8.75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6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8.75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6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8.75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6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8.75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6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8.75" style="2"/>
  </cols>
  <sheetData>
    <row r="1" spans="1:24" ht="21.75" customHeight="1">
      <c r="A1" s="1"/>
      <c r="B1" s="1"/>
      <c r="E1" s="2"/>
      <c r="Q1" s="3"/>
    </row>
    <row r="2" spans="1:24" ht="15">
      <c r="A2" s="2"/>
      <c r="E2" s="2"/>
      <c r="F2" s="5"/>
      <c r="J2" s="282" t="s">
        <v>0</v>
      </c>
      <c r="K2" s="282"/>
      <c r="L2" s="282"/>
      <c r="M2" s="282"/>
      <c r="N2" s="282"/>
      <c r="O2" s="282"/>
      <c r="P2" s="6"/>
      <c r="Q2" s="222"/>
      <c r="R2" s="304" t="s">
        <v>441</v>
      </c>
      <c r="S2" s="304"/>
      <c r="T2" s="304"/>
      <c r="U2" s="304"/>
    </row>
    <row r="3" spans="1:24" ht="23.25" customHeight="1">
      <c r="A3" s="88" t="s">
        <v>213</v>
      </c>
      <c r="B3" s="7"/>
      <c r="E3" s="2"/>
      <c r="J3" s="6"/>
      <c r="Q3" s="8"/>
      <c r="R3" s="285" t="s">
        <v>3</v>
      </c>
      <c r="S3" s="285"/>
      <c r="T3" s="285"/>
      <c r="U3" s="285"/>
      <c r="W3" s="74" t="s">
        <v>157</v>
      </c>
      <c r="X3" s="10"/>
    </row>
    <row r="4" spans="1:24" ht="14.25" customHeight="1" thickBot="1">
      <c r="A4" s="262" t="s">
        <v>5</v>
      </c>
      <c r="B4" s="286" t="s">
        <v>6</v>
      </c>
      <c r="C4" s="287"/>
      <c r="D4" s="292"/>
      <c r="E4" s="294"/>
      <c r="F4" s="286" t="s">
        <v>7</v>
      </c>
      <c r="G4" s="296"/>
      <c r="H4" s="248" t="s">
        <v>212</v>
      </c>
      <c r="I4" s="266" t="s">
        <v>9</v>
      </c>
      <c r="J4" s="242" t="s">
        <v>10</v>
      </c>
      <c r="K4" s="245" t="s">
        <v>211</v>
      </c>
      <c r="L4" s="246"/>
      <c r="M4" s="246"/>
      <c r="N4" s="247"/>
      <c r="O4" s="248" t="s">
        <v>155</v>
      </c>
      <c r="P4" s="251" t="s">
        <v>210</v>
      </c>
      <c r="Q4" s="252"/>
      <c r="R4" s="253"/>
      <c r="S4" s="257" t="s">
        <v>14</v>
      </c>
      <c r="T4" s="259" t="s">
        <v>153</v>
      </c>
      <c r="U4" s="248" t="s">
        <v>152</v>
      </c>
      <c r="W4" s="267" t="s">
        <v>17</v>
      </c>
      <c r="X4" s="267" t="s">
        <v>209</v>
      </c>
    </row>
    <row r="5" spans="1:24" ht="11.25" customHeight="1">
      <c r="A5" s="263"/>
      <c r="B5" s="288"/>
      <c r="C5" s="289"/>
      <c r="D5" s="293"/>
      <c r="E5" s="295"/>
      <c r="F5" s="244"/>
      <c r="G5" s="278"/>
      <c r="H5" s="263"/>
      <c r="I5" s="263"/>
      <c r="J5" s="243"/>
      <c r="K5" s="269" t="s">
        <v>19</v>
      </c>
      <c r="L5" s="272" t="s">
        <v>208</v>
      </c>
      <c r="M5" s="275" t="s">
        <v>21</v>
      </c>
      <c r="N5" s="276" t="s">
        <v>22</v>
      </c>
      <c r="O5" s="249"/>
      <c r="P5" s="254"/>
      <c r="Q5" s="255"/>
      <c r="R5" s="256"/>
      <c r="S5" s="258"/>
      <c r="T5" s="260"/>
      <c r="U5" s="263"/>
      <c r="W5" s="267"/>
      <c r="X5" s="267"/>
    </row>
    <row r="6" spans="1:24" ht="11.25" customHeight="1">
      <c r="A6" s="263"/>
      <c r="B6" s="288"/>
      <c r="C6" s="289"/>
      <c r="D6" s="262" t="s">
        <v>23</v>
      </c>
      <c r="E6" s="265" t="s">
        <v>149</v>
      </c>
      <c r="F6" s="262" t="s">
        <v>23</v>
      </c>
      <c r="G6" s="266" t="s">
        <v>207</v>
      </c>
      <c r="H6" s="263"/>
      <c r="I6" s="263"/>
      <c r="J6" s="243"/>
      <c r="K6" s="270"/>
      <c r="L6" s="273"/>
      <c r="M6" s="270"/>
      <c r="N6" s="277"/>
      <c r="O6" s="249"/>
      <c r="P6" s="248" t="s">
        <v>148</v>
      </c>
      <c r="Q6" s="248" t="s">
        <v>147</v>
      </c>
      <c r="R6" s="262" t="s">
        <v>28</v>
      </c>
      <c r="S6" s="279" t="s">
        <v>146</v>
      </c>
      <c r="T6" s="260"/>
      <c r="U6" s="263"/>
      <c r="W6" s="267"/>
      <c r="X6" s="267"/>
    </row>
    <row r="7" spans="1:24" ht="12" customHeight="1">
      <c r="A7" s="263"/>
      <c r="B7" s="288"/>
      <c r="C7" s="289"/>
      <c r="D7" s="263"/>
      <c r="E7" s="263"/>
      <c r="F7" s="263"/>
      <c r="G7" s="263"/>
      <c r="H7" s="263"/>
      <c r="I7" s="263"/>
      <c r="J7" s="243"/>
      <c r="K7" s="270"/>
      <c r="L7" s="273"/>
      <c r="M7" s="270"/>
      <c r="N7" s="277"/>
      <c r="O7" s="249"/>
      <c r="P7" s="249"/>
      <c r="Q7" s="249"/>
      <c r="R7" s="263"/>
      <c r="S7" s="280"/>
      <c r="T7" s="260"/>
      <c r="U7" s="263"/>
      <c r="W7" s="267"/>
      <c r="X7" s="267"/>
    </row>
    <row r="8" spans="1:24" ht="11.25" customHeight="1">
      <c r="A8" s="264"/>
      <c r="B8" s="290"/>
      <c r="C8" s="291"/>
      <c r="D8" s="264"/>
      <c r="E8" s="264"/>
      <c r="F8" s="264"/>
      <c r="G8" s="264"/>
      <c r="H8" s="264"/>
      <c r="I8" s="264"/>
      <c r="J8" s="244"/>
      <c r="K8" s="271"/>
      <c r="L8" s="274"/>
      <c r="M8" s="271"/>
      <c r="N8" s="278"/>
      <c r="O8" s="250"/>
      <c r="P8" s="250"/>
      <c r="Q8" s="250"/>
      <c r="R8" s="264"/>
      <c r="S8" s="281"/>
      <c r="T8" s="261"/>
      <c r="U8" s="264"/>
      <c r="W8" s="268"/>
      <c r="X8" s="268"/>
    </row>
    <row r="9" spans="1:24" ht="24" customHeight="1">
      <c r="A9" s="221" t="s">
        <v>440</v>
      </c>
      <c r="B9" s="220"/>
      <c r="C9" s="219" t="s">
        <v>439</v>
      </c>
      <c r="D9" s="215" t="s">
        <v>438</v>
      </c>
      <c r="E9" s="215" t="s">
        <v>421</v>
      </c>
      <c r="F9" s="212" t="s">
        <v>265</v>
      </c>
      <c r="G9" s="212" t="s">
        <v>239</v>
      </c>
      <c r="H9" s="212" t="s">
        <v>238</v>
      </c>
      <c r="I9" s="212" t="s">
        <v>437</v>
      </c>
      <c r="J9" s="214">
        <v>4</v>
      </c>
      <c r="K9" s="213">
        <v>29.4</v>
      </c>
      <c r="L9" s="67">
        <f t="shared" ref="L9:L35" si="0">IF(K9&gt;0,1/K9*34.6*67.1,"")</f>
        <v>78.968027210884358</v>
      </c>
      <c r="M9" s="58">
        <f t="shared" ref="M9:M35" si="1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</v>
      </c>
      <c r="N9" s="57">
        <f t="shared" ref="N9:N35" si="2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24.5</v>
      </c>
      <c r="O9" s="212" t="s">
        <v>49</v>
      </c>
      <c r="P9" s="212" t="s">
        <v>79</v>
      </c>
      <c r="Q9" s="212" t="s">
        <v>38</v>
      </c>
      <c r="R9" s="212"/>
      <c r="S9" s="211" t="s">
        <v>109</v>
      </c>
      <c r="T9" s="52">
        <f t="shared" ref="T9:T35" si="3">IFERROR(IF(K9&lt;M9,"",(ROUNDDOWN(K9/M9*100,0))),"")</f>
        <v>140</v>
      </c>
      <c r="U9" s="51">
        <f t="shared" ref="U9:U35" si="4">IFERROR(IF(K9&lt;N9,"",(ROUNDDOWN(K9/N9*100,0))),"")</f>
        <v>120</v>
      </c>
      <c r="W9" s="30">
        <v>840</v>
      </c>
      <c r="X9" s="30">
        <v>860</v>
      </c>
    </row>
    <row r="10" spans="1:24" ht="24" customHeight="1">
      <c r="A10" s="210"/>
      <c r="B10" s="162"/>
      <c r="C10" s="161"/>
      <c r="D10" s="157" t="s">
        <v>436</v>
      </c>
      <c r="E10" s="157" t="s">
        <v>418</v>
      </c>
      <c r="F10" s="131" t="s">
        <v>265</v>
      </c>
      <c r="G10" s="131" t="s">
        <v>239</v>
      </c>
      <c r="H10" s="131" t="s">
        <v>238</v>
      </c>
      <c r="I10" s="131" t="s">
        <v>435</v>
      </c>
      <c r="J10" s="155">
        <v>4</v>
      </c>
      <c r="K10" s="154">
        <v>29</v>
      </c>
      <c r="L10" s="67">
        <f t="shared" si="0"/>
        <v>80.057241379310341</v>
      </c>
      <c r="M10" s="58">
        <f t="shared" si="1"/>
        <v>21</v>
      </c>
      <c r="N10" s="57">
        <f t="shared" si="2"/>
        <v>24.5</v>
      </c>
      <c r="O10" s="131" t="s">
        <v>49</v>
      </c>
      <c r="P10" s="131" t="s">
        <v>79</v>
      </c>
      <c r="Q10" s="131" t="s">
        <v>38</v>
      </c>
      <c r="R10" s="131"/>
      <c r="S10" s="153" t="s">
        <v>109</v>
      </c>
      <c r="T10" s="52">
        <f t="shared" si="3"/>
        <v>138</v>
      </c>
      <c r="U10" s="51">
        <f t="shared" si="4"/>
        <v>118</v>
      </c>
      <c r="W10" s="30">
        <v>840</v>
      </c>
      <c r="X10" s="30">
        <v>850</v>
      </c>
    </row>
    <row r="11" spans="1:24" ht="24" customHeight="1">
      <c r="A11" s="218"/>
      <c r="B11" s="217"/>
      <c r="C11" s="216"/>
      <c r="D11" s="215" t="s">
        <v>433</v>
      </c>
      <c r="E11" s="215" t="s">
        <v>434</v>
      </c>
      <c r="F11" s="212" t="s">
        <v>240</v>
      </c>
      <c r="G11" s="212" t="s">
        <v>239</v>
      </c>
      <c r="H11" s="212" t="s">
        <v>238</v>
      </c>
      <c r="I11" s="212">
        <v>850</v>
      </c>
      <c r="J11" s="214">
        <v>4</v>
      </c>
      <c r="K11" s="213">
        <v>29.8</v>
      </c>
      <c r="L11" s="67">
        <f t="shared" si="0"/>
        <v>77.908053691275157</v>
      </c>
      <c r="M11" s="58">
        <f t="shared" si="1"/>
        <v>21</v>
      </c>
      <c r="N11" s="57">
        <f t="shared" si="2"/>
        <v>24.5</v>
      </c>
      <c r="O11" s="212" t="s">
        <v>36</v>
      </c>
      <c r="P11" s="212" t="s">
        <v>79</v>
      </c>
      <c r="Q11" s="212" t="s">
        <v>38</v>
      </c>
      <c r="R11" s="212"/>
      <c r="S11" s="211" t="s">
        <v>109</v>
      </c>
      <c r="T11" s="52">
        <f t="shared" si="3"/>
        <v>141</v>
      </c>
      <c r="U11" s="51">
        <f t="shared" si="4"/>
        <v>121</v>
      </c>
      <c r="W11" s="30">
        <v>850</v>
      </c>
      <c r="X11" s="30">
        <v>850</v>
      </c>
    </row>
    <row r="12" spans="1:24" ht="24" customHeight="1">
      <c r="A12" s="218"/>
      <c r="B12" s="217"/>
      <c r="C12" s="216"/>
      <c r="D12" s="215" t="s">
        <v>433</v>
      </c>
      <c r="E12" s="215" t="s">
        <v>132</v>
      </c>
      <c r="F12" s="212" t="s">
        <v>240</v>
      </c>
      <c r="G12" s="212" t="s">
        <v>239</v>
      </c>
      <c r="H12" s="212" t="s">
        <v>238</v>
      </c>
      <c r="I12" s="212">
        <v>860</v>
      </c>
      <c r="J12" s="214">
        <v>4</v>
      </c>
      <c r="K12" s="213">
        <v>28.6</v>
      </c>
      <c r="L12" s="67">
        <f t="shared" si="0"/>
        <v>81.176923076923075</v>
      </c>
      <c r="M12" s="58">
        <f t="shared" si="1"/>
        <v>20.8</v>
      </c>
      <c r="N12" s="57">
        <f t="shared" si="2"/>
        <v>23.7</v>
      </c>
      <c r="O12" s="212" t="s">
        <v>36</v>
      </c>
      <c r="P12" s="212" t="s">
        <v>79</v>
      </c>
      <c r="Q12" s="212" t="s">
        <v>38</v>
      </c>
      <c r="R12" s="212"/>
      <c r="S12" s="211" t="s">
        <v>109</v>
      </c>
      <c r="T12" s="52">
        <f t="shared" si="3"/>
        <v>137</v>
      </c>
      <c r="U12" s="51">
        <f t="shared" si="4"/>
        <v>120</v>
      </c>
      <c r="W12" s="30">
        <v>860</v>
      </c>
      <c r="X12" s="30">
        <v>860</v>
      </c>
    </row>
    <row r="13" spans="1:24" ht="24" customHeight="1">
      <c r="A13" s="218"/>
      <c r="B13" s="217"/>
      <c r="C13" s="216"/>
      <c r="D13" s="215" t="s">
        <v>433</v>
      </c>
      <c r="E13" s="215" t="s">
        <v>432</v>
      </c>
      <c r="F13" s="212" t="s">
        <v>240</v>
      </c>
      <c r="G13" s="212" t="s">
        <v>239</v>
      </c>
      <c r="H13" s="212" t="s">
        <v>238</v>
      </c>
      <c r="I13" s="212" t="s">
        <v>431</v>
      </c>
      <c r="J13" s="214">
        <v>4</v>
      </c>
      <c r="K13" s="213">
        <v>28.4</v>
      </c>
      <c r="L13" s="67">
        <f t="shared" si="0"/>
        <v>81.748591549295782</v>
      </c>
      <c r="M13" s="58">
        <f t="shared" si="1"/>
        <v>20.8</v>
      </c>
      <c r="N13" s="57">
        <f t="shared" si="2"/>
        <v>23.7</v>
      </c>
      <c r="O13" s="212" t="s">
        <v>36</v>
      </c>
      <c r="P13" s="212" t="s">
        <v>79</v>
      </c>
      <c r="Q13" s="212" t="s">
        <v>38</v>
      </c>
      <c r="R13" s="212"/>
      <c r="S13" s="211" t="s">
        <v>109</v>
      </c>
      <c r="T13" s="52">
        <f t="shared" si="3"/>
        <v>136</v>
      </c>
      <c r="U13" s="51">
        <f t="shared" si="4"/>
        <v>119</v>
      </c>
      <c r="W13" s="30">
        <v>860</v>
      </c>
      <c r="X13" s="30">
        <v>880</v>
      </c>
    </row>
    <row r="14" spans="1:24" ht="24" customHeight="1">
      <c r="A14" s="210"/>
      <c r="B14" s="162"/>
      <c r="C14" s="161"/>
      <c r="D14" s="157" t="s">
        <v>429</v>
      </c>
      <c r="E14" s="157" t="s">
        <v>362</v>
      </c>
      <c r="F14" s="131" t="s">
        <v>240</v>
      </c>
      <c r="G14" s="131" t="s">
        <v>239</v>
      </c>
      <c r="H14" s="131" t="s">
        <v>238</v>
      </c>
      <c r="I14" s="131">
        <v>850</v>
      </c>
      <c r="J14" s="155">
        <v>4</v>
      </c>
      <c r="K14" s="154">
        <v>29.4</v>
      </c>
      <c r="L14" s="67">
        <f t="shared" si="0"/>
        <v>78.968027210884358</v>
      </c>
      <c r="M14" s="58">
        <f t="shared" si="1"/>
        <v>21</v>
      </c>
      <c r="N14" s="57">
        <f t="shared" si="2"/>
        <v>24.5</v>
      </c>
      <c r="O14" s="131" t="s">
        <v>36</v>
      </c>
      <c r="P14" s="131" t="s">
        <v>79</v>
      </c>
      <c r="Q14" s="131" t="s">
        <v>38</v>
      </c>
      <c r="R14" s="131"/>
      <c r="S14" s="153" t="s">
        <v>109</v>
      </c>
      <c r="T14" s="52">
        <f t="shared" si="3"/>
        <v>140</v>
      </c>
      <c r="U14" s="51">
        <f t="shared" si="4"/>
        <v>120</v>
      </c>
      <c r="W14" s="30">
        <v>850</v>
      </c>
      <c r="X14" s="30">
        <v>850</v>
      </c>
    </row>
    <row r="15" spans="1:24" ht="24" customHeight="1">
      <c r="A15" s="210"/>
      <c r="B15" s="162"/>
      <c r="C15" s="161"/>
      <c r="D15" s="157" t="s">
        <v>429</v>
      </c>
      <c r="E15" s="157" t="s">
        <v>430</v>
      </c>
      <c r="F15" s="131" t="s">
        <v>240</v>
      </c>
      <c r="G15" s="131" t="s">
        <v>239</v>
      </c>
      <c r="H15" s="131" t="s">
        <v>238</v>
      </c>
      <c r="I15" s="131">
        <v>860</v>
      </c>
      <c r="J15" s="155">
        <v>4</v>
      </c>
      <c r="K15" s="154">
        <v>28.2</v>
      </c>
      <c r="L15" s="67">
        <f t="shared" si="0"/>
        <v>82.328368794326238</v>
      </c>
      <c r="M15" s="58">
        <f t="shared" si="1"/>
        <v>20.8</v>
      </c>
      <c r="N15" s="57">
        <f t="shared" si="2"/>
        <v>23.7</v>
      </c>
      <c r="O15" s="131" t="s">
        <v>36</v>
      </c>
      <c r="P15" s="131" t="s">
        <v>79</v>
      </c>
      <c r="Q15" s="131" t="s">
        <v>38</v>
      </c>
      <c r="R15" s="131" t="s">
        <v>284</v>
      </c>
      <c r="S15" s="153" t="s">
        <v>109</v>
      </c>
      <c r="T15" s="52">
        <f t="shared" si="3"/>
        <v>135</v>
      </c>
      <c r="U15" s="51">
        <f t="shared" si="4"/>
        <v>118</v>
      </c>
      <c r="W15" s="30">
        <v>860</v>
      </c>
      <c r="X15" s="30">
        <v>860</v>
      </c>
    </row>
    <row r="16" spans="1:24" ht="24" customHeight="1">
      <c r="A16" s="210"/>
      <c r="B16" s="162"/>
      <c r="C16" s="161"/>
      <c r="D16" s="157" t="s">
        <v>429</v>
      </c>
      <c r="E16" s="157" t="s">
        <v>428</v>
      </c>
      <c r="F16" s="131" t="s">
        <v>240</v>
      </c>
      <c r="G16" s="131" t="s">
        <v>239</v>
      </c>
      <c r="H16" s="131" t="s">
        <v>238</v>
      </c>
      <c r="I16" s="131" t="s">
        <v>270</v>
      </c>
      <c r="J16" s="155">
        <v>4</v>
      </c>
      <c r="K16" s="154">
        <v>28</v>
      </c>
      <c r="L16" s="67">
        <f t="shared" si="0"/>
        <v>82.916428571428568</v>
      </c>
      <c r="M16" s="58">
        <f t="shared" si="1"/>
        <v>20.8</v>
      </c>
      <c r="N16" s="57">
        <f t="shared" si="2"/>
        <v>23.7</v>
      </c>
      <c r="O16" s="131" t="s">
        <v>36</v>
      </c>
      <c r="P16" s="131" t="s">
        <v>79</v>
      </c>
      <c r="Q16" s="131" t="s">
        <v>38</v>
      </c>
      <c r="R16" s="131" t="s">
        <v>281</v>
      </c>
      <c r="S16" s="153" t="s">
        <v>109</v>
      </c>
      <c r="T16" s="52">
        <f t="shared" si="3"/>
        <v>134</v>
      </c>
      <c r="U16" s="51">
        <f t="shared" si="4"/>
        <v>118</v>
      </c>
      <c r="W16" s="30">
        <v>860</v>
      </c>
      <c r="X16" s="30">
        <v>880</v>
      </c>
    </row>
    <row r="17" spans="1:24" ht="24" customHeight="1">
      <c r="A17" s="218"/>
      <c r="B17" s="217"/>
      <c r="C17" s="216"/>
      <c r="D17" s="215" t="s">
        <v>427</v>
      </c>
      <c r="E17" s="215" t="s">
        <v>409</v>
      </c>
      <c r="F17" s="212" t="s">
        <v>240</v>
      </c>
      <c r="G17" s="212" t="s">
        <v>239</v>
      </c>
      <c r="H17" s="212" t="s">
        <v>238</v>
      </c>
      <c r="I17" s="212" t="s">
        <v>426</v>
      </c>
      <c r="J17" s="214">
        <v>4</v>
      </c>
      <c r="K17" s="213">
        <v>25.2</v>
      </c>
      <c r="L17" s="67">
        <f t="shared" si="0"/>
        <v>92.129365079365073</v>
      </c>
      <c r="M17" s="58">
        <f t="shared" si="1"/>
        <v>20.8</v>
      </c>
      <c r="N17" s="57">
        <f t="shared" si="2"/>
        <v>23.7</v>
      </c>
      <c r="O17" s="212" t="s">
        <v>36</v>
      </c>
      <c r="P17" s="212" t="s">
        <v>45</v>
      </c>
      <c r="Q17" s="212" t="s">
        <v>38</v>
      </c>
      <c r="R17" s="212"/>
      <c r="S17" s="211" t="s">
        <v>237</v>
      </c>
      <c r="T17" s="52">
        <f t="shared" si="3"/>
        <v>121</v>
      </c>
      <c r="U17" s="51">
        <f t="shared" si="4"/>
        <v>106</v>
      </c>
      <c r="W17" s="30">
        <v>870</v>
      </c>
      <c r="X17" s="30">
        <v>880</v>
      </c>
    </row>
    <row r="18" spans="1:24" ht="24" customHeight="1">
      <c r="A18" s="210"/>
      <c r="B18" s="162"/>
      <c r="C18" s="161"/>
      <c r="D18" s="157" t="s">
        <v>425</v>
      </c>
      <c r="E18" s="157" t="s">
        <v>424</v>
      </c>
      <c r="F18" s="131" t="s">
        <v>240</v>
      </c>
      <c r="G18" s="131" t="s">
        <v>239</v>
      </c>
      <c r="H18" s="131" t="s">
        <v>238</v>
      </c>
      <c r="I18" s="131" t="s">
        <v>423</v>
      </c>
      <c r="J18" s="155">
        <v>4</v>
      </c>
      <c r="K18" s="154">
        <v>24.8</v>
      </c>
      <c r="L18" s="67">
        <f t="shared" si="0"/>
        <v>93.615322580645156</v>
      </c>
      <c r="M18" s="58">
        <f t="shared" si="1"/>
        <v>20.8</v>
      </c>
      <c r="N18" s="57">
        <f t="shared" si="2"/>
        <v>23.7</v>
      </c>
      <c r="O18" s="131" t="s">
        <v>36</v>
      </c>
      <c r="P18" s="131" t="s">
        <v>45</v>
      </c>
      <c r="Q18" s="131" t="s">
        <v>38</v>
      </c>
      <c r="R18" s="131"/>
      <c r="S18" s="153" t="s">
        <v>237</v>
      </c>
      <c r="T18" s="52">
        <f t="shared" si="3"/>
        <v>119</v>
      </c>
      <c r="U18" s="51">
        <f t="shared" si="4"/>
        <v>104</v>
      </c>
      <c r="W18" s="30">
        <v>870</v>
      </c>
      <c r="X18" s="30">
        <v>880</v>
      </c>
    </row>
    <row r="19" spans="1:24" ht="24" customHeight="1">
      <c r="A19" s="218"/>
      <c r="B19" s="217"/>
      <c r="C19" s="216"/>
      <c r="D19" s="215" t="s">
        <v>422</v>
      </c>
      <c r="E19" s="215" t="s">
        <v>421</v>
      </c>
      <c r="F19" s="212" t="s">
        <v>265</v>
      </c>
      <c r="G19" s="212" t="s">
        <v>239</v>
      </c>
      <c r="H19" s="212" t="s">
        <v>238</v>
      </c>
      <c r="I19" s="212" t="s">
        <v>420</v>
      </c>
      <c r="J19" s="214">
        <v>4</v>
      </c>
      <c r="K19" s="213">
        <v>24.6</v>
      </c>
      <c r="L19" s="67">
        <f t="shared" si="0"/>
        <v>94.376422764227627</v>
      </c>
      <c r="M19" s="58">
        <f t="shared" si="1"/>
        <v>20.8</v>
      </c>
      <c r="N19" s="57">
        <f t="shared" si="2"/>
        <v>23.7</v>
      </c>
      <c r="O19" s="212" t="s">
        <v>49</v>
      </c>
      <c r="P19" s="212" t="s">
        <v>79</v>
      </c>
      <c r="Q19" s="212" t="s">
        <v>41</v>
      </c>
      <c r="R19" s="212"/>
      <c r="S19" s="211" t="s">
        <v>109</v>
      </c>
      <c r="T19" s="52">
        <f t="shared" si="3"/>
        <v>118</v>
      </c>
      <c r="U19" s="51">
        <f t="shared" si="4"/>
        <v>103</v>
      </c>
      <c r="W19" s="30">
        <v>900</v>
      </c>
      <c r="X19" s="30">
        <v>910</v>
      </c>
    </row>
    <row r="20" spans="1:24" ht="24" customHeight="1">
      <c r="A20" s="210"/>
      <c r="B20" s="162"/>
      <c r="C20" s="161"/>
      <c r="D20" s="157" t="s">
        <v>419</v>
      </c>
      <c r="E20" s="157" t="s">
        <v>418</v>
      </c>
      <c r="F20" s="131" t="s">
        <v>265</v>
      </c>
      <c r="G20" s="131" t="s">
        <v>239</v>
      </c>
      <c r="H20" s="131" t="s">
        <v>238</v>
      </c>
      <c r="I20" s="131" t="s">
        <v>417</v>
      </c>
      <c r="J20" s="155">
        <v>4</v>
      </c>
      <c r="K20" s="154">
        <v>24.2</v>
      </c>
      <c r="L20" s="67">
        <f t="shared" si="0"/>
        <v>95.936363636363637</v>
      </c>
      <c r="M20" s="58">
        <f t="shared" si="1"/>
        <v>20.8</v>
      </c>
      <c r="N20" s="57">
        <f t="shared" si="2"/>
        <v>23.7</v>
      </c>
      <c r="O20" s="131" t="s">
        <v>49</v>
      </c>
      <c r="P20" s="131" t="s">
        <v>79</v>
      </c>
      <c r="Q20" s="131" t="s">
        <v>41</v>
      </c>
      <c r="R20" s="131"/>
      <c r="S20" s="153" t="s">
        <v>109</v>
      </c>
      <c r="T20" s="52">
        <f t="shared" si="3"/>
        <v>116</v>
      </c>
      <c r="U20" s="51">
        <f t="shared" si="4"/>
        <v>102</v>
      </c>
      <c r="W20" s="30">
        <v>900</v>
      </c>
      <c r="X20" s="30">
        <v>910</v>
      </c>
    </row>
    <row r="21" spans="1:24" ht="24" customHeight="1">
      <c r="A21" s="218"/>
      <c r="B21" s="217"/>
      <c r="C21" s="216"/>
      <c r="D21" s="215" t="s">
        <v>416</v>
      </c>
      <c r="E21" s="215" t="s">
        <v>415</v>
      </c>
      <c r="F21" s="212" t="s">
        <v>240</v>
      </c>
      <c r="G21" s="212" t="s">
        <v>239</v>
      </c>
      <c r="H21" s="212" t="s">
        <v>238</v>
      </c>
      <c r="I21" s="212" t="s">
        <v>414</v>
      </c>
      <c r="J21" s="214">
        <v>4</v>
      </c>
      <c r="K21" s="213">
        <v>25.4</v>
      </c>
      <c r="L21" s="67">
        <f t="shared" si="0"/>
        <v>91.403937007874006</v>
      </c>
      <c r="M21" s="58">
        <f t="shared" si="1"/>
        <v>20.8</v>
      </c>
      <c r="N21" s="57">
        <f t="shared" si="2"/>
        <v>23.7</v>
      </c>
      <c r="O21" s="212" t="s">
        <v>36</v>
      </c>
      <c r="P21" s="212" t="s">
        <v>79</v>
      </c>
      <c r="Q21" s="212" t="s">
        <v>41</v>
      </c>
      <c r="R21" s="212"/>
      <c r="S21" s="211" t="s">
        <v>109</v>
      </c>
      <c r="T21" s="52">
        <f t="shared" si="3"/>
        <v>122</v>
      </c>
      <c r="U21" s="51">
        <f t="shared" si="4"/>
        <v>107</v>
      </c>
      <c r="W21" s="30">
        <v>910</v>
      </c>
      <c r="X21" s="30">
        <v>940</v>
      </c>
    </row>
    <row r="22" spans="1:24" ht="24" customHeight="1">
      <c r="A22" s="210"/>
      <c r="B22" s="162"/>
      <c r="C22" s="161"/>
      <c r="D22" s="157" t="s">
        <v>413</v>
      </c>
      <c r="E22" s="157" t="s">
        <v>412</v>
      </c>
      <c r="F22" s="131" t="s">
        <v>240</v>
      </c>
      <c r="G22" s="131" t="s">
        <v>239</v>
      </c>
      <c r="H22" s="131" t="s">
        <v>238</v>
      </c>
      <c r="I22" s="131" t="s">
        <v>411</v>
      </c>
      <c r="J22" s="155">
        <v>4</v>
      </c>
      <c r="K22" s="154">
        <v>25</v>
      </c>
      <c r="L22" s="67">
        <f t="shared" si="0"/>
        <v>92.866399999999999</v>
      </c>
      <c r="M22" s="58">
        <f t="shared" si="1"/>
        <v>20.8</v>
      </c>
      <c r="N22" s="57">
        <f t="shared" si="2"/>
        <v>23.7</v>
      </c>
      <c r="O22" s="131" t="s">
        <v>36</v>
      </c>
      <c r="P22" s="131" t="s">
        <v>79</v>
      </c>
      <c r="Q22" s="131" t="s">
        <v>41</v>
      </c>
      <c r="R22" s="131"/>
      <c r="S22" s="153" t="s">
        <v>109</v>
      </c>
      <c r="T22" s="52">
        <f t="shared" si="3"/>
        <v>120</v>
      </c>
      <c r="U22" s="51">
        <f t="shared" si="4"/>
        <v>105</v>
      </c>
      <c r="W22" s="30">
        <v>910</v>
      </c>
      <c r="X22" s="30">
        <v>940</v>
      </c>
    </row>
    <row r="23" spans="1:24" ht="24" customHeight="1">
      <c r="A23" s="210"/>
      <c r="B23" s="217"/>
      <c r="C23" s="216"/>
      <c r="D23" s="215" t="s">
        <v>410</v>
      </c>
      <c r="E23" s="215" t="s">
        <v>409</v>
      </c>
      <c r="F23" s="212" t="s">
        <v>240</v>
      </c>
      <c r="G23" s="212" t="s">
        <v>239</v>
      </c>
      <c r="H23" s="212" t="s">
        <v>238</v>
      </c>
      <c r="I23" s="212" t="s">
        <v>408</v>
      </c>
      <c r="J23" s="214">
        <v>4</v>
      </c>
      <c r="K23" s="213">
        <v>22.8</v>
      </c>
      <c r="L23" s="67">
        <f t="shared" si="0"/>
        <v>101.82719298245614</v>
      </c>
      <c r="M23" s="58">
        <f t="shared" si="1"/>
        <v>20.8</v>
      </c>
      <c r="N23" s="57">
        <f t="shared" si="2"/>
        <v>23.7</v>
      </c>
      <c r="O23" s="212" t="s">
        <v>36</v>
      </c>
      <c r="P23" s="212" t="s">
        <v>45</v>
      </c>
      <c r="Q23" s="212" t="s">
        <v>41</v>
      </c>
      <c r="R23" s="212"/>
      <c r="S23" s="211" t="s">
        <v>237</v>
      </c>
      <c r="T23" s="52">
        <f t="shared" si="3"/>
        <v>109</v>
      </c>
      <c r="U23" s="51" t="str">
        <f t="shared" si="4"/>
        <v/>
      </c>
      <c r="W23" s="30">
        <v>930</v>
      </c>
      <c r="X23" s="30">
        <v>940</v>
      </c>
    </row>
    <row r="24" spans="1:24" ht="24" customHeight="1">
      <c r="A24" s="210"/>
      <c r="B24" s="159"/>
      <c r="C24" s="158"/>
      <c r="D24" s="157" t="s">
        <v>407</v>
      </c>
      <c r="E24" s="157" t="s">
        <v>406</v>
      </c>
      <c r="F24" s="131" t="s">
        <v>240</v>
      </c>
      <c r="G24" s="131" t="s">
        <v>239</v>
      </c>
      <c r="H24" s="131" t="s">
        <v>238</v>
      </c>
      <c r="I24" s="131" t="s">
        <v>405</v>
      </c>
      <c r="J24" s="155">
        <v>4</v>
      </c>
      <c r="K24" s="154">
        <v>22.4</v>
      </c>
      <c r="L24" s="67">
        <f t="shared" si="0"/>
        <v>103.64553571428571</v>
      </c>
      <c r="M24" s="58">
        <f t="shared" si="1"/>
        <v>20.8</v>
      </c>
      <c r="N24" s="57">
        <f t="shared" si="2"/>
        <v>23.7</v>
      </c>
      <c r="O24" s="131" t="s">
        <v>36</v>
      </c>
      <c r="P24" s="131" t="s">
        <v>45</v>
      </c>
      <c r="Q24" s="131" t="s">
        <v>41</v>
      </c>
      <c r="R24" s="131"/>
      <c r="S24" s="153" t="s">
        <v>237</v>
      </c>
      <c r="T24" s="52">
        <f t="shared" si="3"/>
        <v>107</v>
      </c>
      <c r="U24" s="51" t="str">
        <f t="shared" si="4"/>
        <v/>
      </c>
      <c r="W24" s="30">
        <v>930</v>
      </c>
      <c r="X24" s="30">
        <v>940</v>
      </c>
    </row>
    <row r="25" spans="1:24" ht="24" customHeight="1">
      <c r="A25" s="201"/>
      <c r="B25" s="199"/>
      <c r="C25" s="209" t="s">
        <v>404</v>
      </c>
      <c r="D25" s="208" t="s">
        <v>403</v>
      </c>
      <c r="E25" s="156" t="s">
        <v>400</v>
      </c>
      <c r="F25" s="25" t="s">
        <v>240</v>
      </c>
      <c r="G25" s="25" t="s">
        <v>239</v>
      </c>
      <c r="H25" s="25" t="s">
        <v>238</v>
      </c>
      <c r="I25" s="25" t="s">
        <v>232</v>
      </c>
      <c r="J25" s="207">
        <v>4</v>
      </c>
      <c r="K25" s="206">
        <v>26.7</v>
      </c>
      <c r="L25" s="67">
        <f t="shared" si="0"/>
        <v>86.95355805243446</v>
      </c>
      <c r="M25" s="58">
        <f t="shared" si="1"/>
        <v>20.8</v>
      </c>
      <c r="N25" s="57">
        <f t="shared" si="2"/>
        <v>23.7</v>
      </c>
      <c r="O25" s="25" t="s">
        <v>36</v>
      </c>
      <c r="P25" s="25" t="s">
        <v>79</v>
      </c>
      <c r="Q25" s="25" t="s">
        <v>38</v>
      </c>
      <c r="R25" s="25" t="s">
        <v>402</v>
      </c>
      <c r="S25" s="205" t="s">
        <v>109</v>
      </c>
      <c r="T25" s="52">
        <f t="shared" si="3"/>
        <v>128</v>
      </c>
      <c r="U25" s="51">
        <f t="shared" si="4"/>
        <v>112</v>
      </c>
      <c r="W25" s="30">
        <v>950</v>
      </c>
      <c r="X25" s="30">
        <v>970</v>
      </c>
    </row>
    <row r="26" spans="1:24" ht="24" customHeight="1">
      <c r="A26" s="201"/>
      <c r="B26" s="159"/>
      <c r="C26" s="158"/>
      <c r="D26" s="208" t="s">
        <v>401</v>
      </c>
      <c r="E26" s="156" t="s">
        <v>400</v>
      </c>
      <c r="F26" s="131" t="s">
        <v>240</v>
      </c>
      <c r="G26" s="131" t="s">
        <v>239</v>
      </c>
      <c r="H26" s="131" t="s">
        <v>238</v>
      </c>
      <c r="I26" s="131" t="s">
        <v>399</v>
      </c>
      <c r="J26" s="207">
        <v>4</v>
      </c>
      <c r="K26" s="206">
        <v>22.2</v>
      </c>
      <c r="L26" s="67">
        <f t="shared" si="0"/>
        <v>104.57927927927929</v>
      </c>
      <c r="M26" s="58">
        <f t="shared" si="1"/>
        <v>20.5</v>
      </c>
      <c r="N26" s="57">
        <f t="shared" si="2"/>
        <v>23.4</v>
      </c>
      <c r="O26" s="25" t="s">
        <v>36</v>
      </c>
      <c r="P26" s="25" t="s">
        <v>79</v>
      </c>
      <c r="Q26" s="25" t="s">
        <v>41</v>
      </c>
      <c r="R26" s="25"/>
      <c r="S26" s="205" t="s">
        <v>109</v>
      </c>
      <c r="T26" s="52">
        <f t="shared" si="3"/>
        <v>108</v>
      </c>
      <c r="U26" s="51" t="str">
        <f t="shared" si="4"/>
        <v/>
      </c>
      <c r="W26" s="30">
        <v>1010</v>
      </c>
      <c r="X26" s="30">
        <v>1030</v>
      </c>
    </row>
    <row r="27" spans="1:24" ht="24" customHeight="1">
      <c r="A27" s="201"/>
      <c r="B27" s="204"/>
      <c r="C27" s="203" t="s">
        <v>398</v>
      </c>
      <c r="D27" s="202" t="s">
        <v>396</v>
      </c>
      <c r="E27" s="157" t="s">
        <v>397</v>
      </c>
      <c r="F27" s="131" t="s">
        <v>240</v>
      </c>
      <c r="G27" s="131" t="s">
        <v>239</v>
      </c>
      <c r="H27" s="131" t="s">
        <v>238</v>
      </c>
      <c r="I27" s="131">
        <v>970</v>
      </c>
      <c r="J27" s="155">
        <v>4</v>
      </c>
      <c r="K27" s="154">
        <v>26.7</v>
      </c>
      <c r="L27" s="67">
        <f t="shared" si="0"/>
        <v>86.95355805243446</v>
      </c>
      <c r="M27" s="58">
        <f t="shared" si="1"/>
        <v>20.8</v>
      </c>
      <c r="N27" s="57">
        <f t="shared" si="2"/>
        <v>23.7</v>
      </c>
      <c r="O27" s="131" t="s">
        <v>36</v>
      </c>
      <c r="P27" s="131" t="s">
        <v>79</v>
      </c>
      <c r="Q27" s="131" t="s">
        <v>38</v>
      </c>
      <c r="R27" s="131"/>
      <c r="S27" s="153" t="s">
        <v>109</v>
      </c>
      <c r="T27" s="52">
        <f t="shared" si="3"/>
        <v>128</v>
      </c>
      <c r="U27" s="51">
        <f t="shared" si="4"/>
        <v>112</v>
      </c>
      <c r="W27" s="30">
        <v>970</v>
      </c>
      <c r="X27" s="30">
        <v>970</v>
      </c>
    </row>
    <row r="28" spans="1:24" ht="24" customHeight="1">
      <c r="A28" s="201"/>
      <c r="B28" s="199"/>
      <c r="C28" s="161"/>
      <c r="D28" s="157" t="s">
        <v>396</v>
      </c>
      <c r="E28" s="157" t="s">
        <v>395</v>
      </c>
      <c r="F28" s="131" t="s">
        <v>240</v>
      </c>
      <c r="G28" s="131" t="s">
        <v>239</v>
      </c>
      <c r="H28" s="131" t="s">
        <v>238</v>
      </c>
      <c r="I28" s="131">
        <v>990</v>
      </c>
      <c r="J28" s="155">
        <v>4</v>
      </c>
      <c r="K28" s="154">
        <v>25</v>
      </c>
      <c r="L28" s="67">
        <f t="shared" si="0"/>
        <v>92.866399999999999</v>
      </c>
      <c r="M28" s="58">
        <f t="shared" si="1"/>
        <v>20.5</v>
      </c>
      <c r="N28" s="57">
        <f t="shared" si="2"/>
        <v>23.4</v>
      </c>
      <c r="O28" s="131" t="s">
        <v>36</v>
      </c>
      <c r="P28" s="131" t="s">
        <v>79</v>
      </c>
      <c r="Q28" s="131" t="s">
        <v>38</v>
      </c>
      <c r="R28" s="131"/>
      <c r="S28" s="153" t="s">
        <v>109</v>
      </c>
      <c r="T28" s="52">
        <f t="shared" si="3"/>
        <v>121</v>
      </c>
      <c r="U28" s="51">
        <f t="shared" si="4"/>
        <v>106</v>
      </c>
      <c r="W28" s="30">
        <v>990</v>
      </c>
      <c r="X28" s="30">
        <v>990</v>
      </c>
    </row>
    <row r="29" spans="1:24" ht="24" customHeight="1">
      <c r="A29" s="201"/>
      <c r="B29" s="199"/>
      <c r="C29" s="161"/>
      <c r="D29" s="157" t="s">
        <v>393</v>
      </c>
      <c r="E29" s="157" t="s">
        <v>394</v>
      </c>
      <c r="F29" s="131" t="s">
        <v>240</v>
      </c>
      <c r="G29" s="131" t="s">
        <v>239</v>
      </c>
      <c r="H29" s="131" t="s">
        <v>238</v>
      </c>
      <c r="I29" s="131">
        <v>970</v>
      </c>
      <c r="J29" s="155">
        <v>4</v>
      </c>
      <c r="K29" s="154">
        <v>23.6</v>
      </c>
      <c r="L29" s="67">
        <f t="shared" si="0"/>
        <v>98.375423728813558</v>
      </c>
      <c r="M29" s="58">
        <f t="shared" si="1"/>
        <v>20.8</v>
      </c>
      <c r="N29" s="57">
        <f t="shared" si="2"/>
        <v>23.7</v>
      </c>
      <c r="O29" s="131" t="s">
        <v>36</v>
      </c>
      <c r="P29" s="131" t="s">
        <v>45</v>
      </c>
      <c r="Q29" s="131" t="s">
        <v>38</v>
      </c>
      <c r="R29" s="131"/>
      <c r="S29" s="153" t="s">
        <v>237</v>
      </c>
      <c r="T29" s="52">
        <f t="shared" si="3"/>
        <v>113</v>
      </c>
      <c r="U29" s="51" t="str">
        <f t="shared" si="4"/>
        <v/>
      </c>
      <c r="W29" s="30">
        <v>970</v>
      </c>
      <c r="X29" s="30">
        <v>970</v>
      </c>
    </row>
    <row r="30" spans="1:24" ht="24" customHeight="1">
      <c r="A30" s="201"/>
      <c r="B30" s="199"/>
      <c r="C30" s="161"/>
      <c r="D30" s="157" t="s">
        <v>393</v>
      </c>
      <c r="E30" s="157" t="s">
        <v>392</v>
      </c>
      <c r="F30" s="131" t="s">
        <v>240</v>
      </c>
      <c r="G30" s="131" t="s">
        <v>239</v>
      </c>
      <c r="H30" s="131" t="s">
        <v>238</v>
      </c>
      <c r="I30" s="131" t="s">
        <v>391</v>
      </c>
      <c r="J30" s="155">
        <v>4</v>
      </c>
      <c r="K30" s="154">
        <v>22.4</v>
      </c>
      <c r="L30" s="67">
        <f t="shared" si="0"/>
        <v>103.64553571428571</v>
      </c>
      <c r="M30" s="58">
        <f t="shared" si="1"/>
        <v>20.5</v>
      </c>
      <c r="N30" s="57">
        <f t="shared" si="2"/>
        <v>23.4</v>
      </c>
      <c r="O30" s="131" t="s">
        <v>36</v>
      </c>
      <c r="P30" s="131" t="s">
        <v>45</v>
      </c>
      <c r="Q30" s="131" t="s">
        <v>38</v>
      </c>
      <c r="R30" s="131"/>
      <c r="S30" s="153" t="s">
        <v>237</v>
      </c>
      <c r="T30" s="52">
        <f t="shared" si="3"/>
        <v>109</v>
      </c>
      <c r="U30" s="51" t="str">
        <f t="shared" si="4"/>
        <v/>
      </c>
      <c r="W30" s="30">
        <v>980</v>
      </c>
      <c r="X30" s="30">
        <v>1000</v>
      </c>
    </row>
    <row r="31" spans="1:24" ht="24" customHeight="1">
      <c r="A31" s="201"/>
      <c r="B31" s="199"/>
      <c r="C31" s="161"/>
      <c r="D31" s="157" t="s">
        <v>390</v>
      </c>
      <c r="E31" s="157" t="s">
        <v>389</v>
      </c>
      <c r="F31" s="131" t="s">
        <v>240</v>
      </c>
      <c r="G31" s="131" t="s">
        <v>239</v>
      </c>
      <c r="H31" s="131" t="s">
        <v>238</v>
      </c>
      <c r="I31" s="131" t="s">
        <v>388</v>
      </c>
      <c r="J31" s="155">
        <v>4</v>
      </c>
      <c r="K31" s="154">
        <v>22.2</v>
      </c>
      <c r="L31" s="67">
        <f t="shared" si="0"/>
        <v>104.57927927927929</v>
      </c>
      <c r="M31" s="58">
        <f t="shared" si="1"/>
        <v>20.5</v>
      </c>
      <c r="N31" s="57">
        <f t="shared" si="2"/>
        <v>23.4</v>
      </c>
      <c r="O31" s="131" t="s">
        <v>36</v>
      </c>
      <c r="P31" s="131" t="s">
        <v>79</v>
      </c>
      <c r="Q31" s="131" t="s">
        <v>41</v>
      </c>
      <c r="R31" s="131"/>
      <c r="S31" s="153" t="s">
        <v>109</v>
      </c>
      <c r="T31" s="52">
        <f t="shared" si="3"/>
        <v>108</v>
      </c>
      <c r="U31" s="51" t="str">
        <f t="shared" si="4"/>
        <v/>
      </c>
      <c r="W31" s="30">
        <v>1030</v>
      </c>
      <c r="X31" s="30">
        <v>1050</v>
      </c>
    </row>
    <row r="32" spans="1:24" ht="24" customHeight="1">
      <c r="A32" s="201"/>
      <c r="B32" s="198"/>
      <c r="C32" s="158"/>
      <c r="D32" s="157" t="s">
        <v>387</v>
      </c>
      <c r="E32" s="157" t="s">
        <v>386</v>
      </c>
      <c r="F32" s="131" t="s">
        <v>240</v>
      </c>
      <c r="G32" s="131" t="s">
        <v>239</v>
      </c>
      <c r="H32" s="131" t="s">
        <v>238</v>
      </c>
      <c r="I32" s="131" t="s">
        <v>385</v>
      </c>
      <c r="J32" s="155">
        <v>4</v>
      </c>
      <c r="K32" s="154">
        <v>21</v>
      </c>
      <c r="L32" s="67">
        <f t="shared" si="0"/>
        <v>110.55523809523808</v>
      </c>
      <c r="M32" s="58">
        <f t="shared" si="1"/>
        <v>20.5</v>
      </c>
      <c r="N32" s="57">
        <f t="shared" si="2"/>
        <v>23.4</v>
      </c>
      <c r="O32" s="131" t="s">
        <v>36</v>
      </c>
      <c r="P32" s="131" t="s">
        <v>45</v>
      </c>
      <c r="Q32" s="131" t="s">
        <v>41</v>
      </c>
      <c r="R32" s="131"/>
      <c r="S32" s="153" t="s">
        <v>237</v>
      </c>
      <c r="T32" s="52">
        <f t="shared" si="3"/>
        <v>102</v>
      </c>
      <c r="U32" s="51" t="str">
        <f t="shared" si="4"/>
        <v/>
      </c>
      <c r="W32" s="30">
        <v>1030</v>
      </c>
      <c r="X32" s="30">
        <v>1060</v>
      </c>
    </row>
    <row r="33" spans="1:24" ht="24" customHeight="1">
      <c r="A33" s="199"/>
      <c r="B33" s="200" t="s">
        <v>254</v>
      </c>
      <c r="C33" s="166" t="s">
        <v>384</v>
      </c>
      <c r="D33" s="140" t="s">
        <v>381</v>
      </c>
      <c r="E33" s="157" t="s">
        <v>88</v>
      </c>
      <c r="F33" s="131" t="s">
        <v>43</v>
      </c>
      <c r="G33" s="131">
        <v>0.65800000000000003</v>
      </c>
      <c r="H33" s="131" t="s">
        <v>89</v>
      </c>
      <c r="I33" s="131" t="s">
        <v>383</v>
      </c>
      <c r="J33" s="155">
        <v>4</v>
      </c>
      <c r="K33" s="154">
        <v>16.399999999999999</v>
      </c>
      <c r="L33" s="67">
        <f t="shared" si="0"/>
        <v>141.56463414634146</v>
      </c>
      <c r="M33" s="58">
        <f t="shared" si="1"/>
        <v>20.8</v>
      </c>
      <c r="N33" s="57">
        <f t="shared" si="2"/>
        <v>23.7</v>
      </c>
      <c r="O33" s="131" t="s">
        <v>90</v>
      </c>
      <c r="P33" s="131" t="s">
        <v>45</v>
      </c>
      <c r="Q33" s="131" t="s">
        <v>91</v>
      </c>
      <c r="R33" s="131" t="s">
        <v>84</v>
      </c>
      <c r="S33" s="153"/>
      <c r="T33" s="52" t="str">
        <f t="shared" si="3"/>
        <v/>
      </c>
      <c r="U33" s="51" t="str">
        <f t="shared" si="4"/>
        <v/>
      </c>
      <c r="W33" s="30">
        <v>950</v>
      </c>
      <c r="X33" s="30">
        <v>970</v>
      </c>
    </row>
    <row r="34" spans="1:24" ht="24" customHeight="1">
      <c r="A34" s="199"/>
      <c r="B34" s="199"/>
      <c r="C34" s="161"/>
      <c r="D34" s="157" t="s">
        <v>381</v>
      </c>
      <c r="E34" s="157" t="s">
        <v>92</v>
      </c>
      <c r="F34" s="131" t="s">
        <v>43</v>
      </c>
      <c r="G34" s="131">
        <v>0.65800000000000003</v>
      </c>
      <c r="H34" s="131" t="s">
        <v>89</v>
      </c>
      <c r="I34" s="131" t="s">
        <v>382</v>
      </c>
      <c r="J34" s="155">
        <v>4</v>
      </c>
      <c r="K34" s="154">
        <v>16</v>
      </c>
      <c r="L34" s="67">
        <f t="shared" si="0"/>
        <v>145.10374999999999</v>
      </c>
      <c r="M34" s="58">
        <f t="shared" si="1"/>
        <v>20.5</v>
      </c>
      <c r="N34" s="57">
        <f t="shared" si="2"/>
        <v>23.4</v>
      </c>
      <c r="O34" s="131" t="s">
        <v>90</v>
      </c>
      <c r="P34" s="131" t="s">
        <v>45</v>
      </c>
      <c r="Q34" s="131" t="s">
        <v>91</v>
      </c>
      <c r="R34" s="131" t="s">
        <v>84</v>
      </c>
      <c r="S34" s="153"/>
      <c r="T34" s="52" t="str">
        <f t="shared" si="3"/>
        <v/>
      </c>
      <c r="U34" s="51" t="str">
        <f t="shared" si="4"/>
        <v/>
      </c>
      <c r="W34" s="30">
        <v>980</v>
      </c>
      <c r="X34" s="30">
        <v>980</v>
      </c>
    </row>
    <row r="35" spans="1:24" ht="24" customHeight="1">
      <c r="A35" s="198"/>
      <c r="B35" s="198"/>
      <c r="C35" s="158"/>
      <c r="D35" s="197" t="s">
        <v>381</v>
      </c>
      <c r="E35" s="157" t="s">
        <v>93</v>
      </c>
      <c r="F35" s="131" t="s">
        <v>43</v>
      </c>
      <c r="G35" s="131">
        <v>0.65800000000000003</v>
      </c>
      <c r="H35" s="131" t="s">
        <v>89</v>
      </c>
      <c r="I35" s="131" t="s">
        <v>380</v>
      </c>
      <c r="J35" s="155">
        <v>4</v>
      </c>
      <c r="K35" s="154">
        <v>15</v>
      </c>
      <c r="L35" s="67">
        <f t="shared" si="0"/>
        <v>154.77733333333333</v>
      </c>
      <c r="M35" s="58">
        <f t="shared" si="1"/>
        <v>20.5</v>
      </c>
      <c r="N35" s="57">
        <f t="shared" si="2"/>
        <v>23.4</v>
      </c>
      <c r="O35" s="131" t="s">
        <v>90</v>
      </c>
      <c r="P35" s="131" t="s">
        <v>45</v>
      </c>
      <c r="Q35" s="131" t="s">
        <v>41</v>
      </c>
      <c r="R35" s="131" t="s">
        <v>84</v>
      </c>
      <c r="S35" s="153"/>
      <c r="T35" s="52" t="str">
        <f t="shared" si="3"/>
        <v/>
      </c>
      <c r="U35" s="51" t="str">
        <f t="shared" si="4"/>
        <v/>
      </c>
      <c r="W35" s="30">
        <v>990</v>
      </c>
      <c r="X35" s="30">
        <v>1020</v>
      </c>
    </row>
    <row r="36" spans="1:24">
      <c r="E36" s="2"/>
    </row>
    <row r="37" spans="1:24">
      <c r="B37" s="2" t="s">
        <v>100</v>
      </c>
      <c r="E37" s="2"/>
    </row>
    <row r="38" spans="1:24">
      <c r="B38" s="2" t="s">
        <v>101</v>
      </c>
      <c r="E38" s="2"/>
    </row>
    <row r="39" spans="1:24">
      <c r="B39" s="2" t="s">
        <v>102</v>
      </c>
      <c r="E39" s="2"/>
    </row>
    <row r="40" spans="1:24">
      <c r="B40" s="2" t="s">
        <v>103</v>
      </c>
      <c r="E40" s="2"/>
    </row>
    <row r="41" spans="1:24">
      <c r="B41" s="2" t="s">
        <v>104</v>
      </c>
      <c r="E41" s="2"/>
    </row>
    <row r="42" spans="1:24">
      <c r="B42" s="2" t="s">
        <v>105</v>
      </c>
      <c r="E42" s="2"/>
    </row>
    <row r="43" spans="1:24">
      <c r="B43" s="2" t="s">
        <v>106</v>
      </c>
      <c r="E43" s="2"/>
    </row>
    <row r="44" spans="1:24">
      <c r="B44" s="2" t="s">
        <v>107</v>
      </c>
      <c r="E44" s="2"/>
    </row>
  </sheetData>
  <sheetProtection selectLockedCells="1"/>
  <mergeCells count="31">
    <mergeCell ref="J2:O2"/>
    <mergeCell ref="R2:U2"/>
    <mergeCell ref="R3:U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J4:J8"/>
    <mergeCell ref="P6:P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Q6:Q8"/>
    <mergeCell ref="U4:U8"/>
    <mergeCell ref="P4:R5"/>
    <mergeCell ref="S4:S5"/>
    <mergeCell ref="T4:T8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EEEA-25E6-42F1-B3B6-79832A8AA7D9}">
  <sheetPr>
    <tabColor rgb="FF993366"/>
    <pageSetUpPr fitToPage="1"/>
  </sheetPr>
  <dimension ref="A1:AI124"/>
  <sheetViews>
    <sheetView showGridLines="0" view="pageBreakPreview" zoomScale="55" zoomScaleNormal="136" zoomScaleSheetLayoutView="55" workbookViewId="0">
      <selection activeCell="Y1" sqref="Y1:AF1048576"/>
    </sheetView>
  </sheetViews>
  <sheetFormatPr defaultColWidth="9" defaultRowHeight="11.25"/>
  <cols>
    <col min="1" max="1" width="15.875" style="32" customWidth="1"/>
    <col min="2" max="2" width="3.875" style="2" bestFit="1" customWidth="1"/>
    <col min="3" max="3" width="21.625" style="2" bestFit="1" customWidth="1"/>
    <col min="4" max="4" width="13.875" style="2" bestFit="1" customWidth="1"/>
    <col min="5" max="5" width="17" style="2" customWidth="1"/>
    <col min="6" max="6" width="13.125" style="2" bestFit="1" customWidth="1"/>
    <col min="7" max="7" width="5.875" style="2" bestFit="1" customWidth="1"/>
    <col min="8" max="8" width="12.125" style="2" bestFit="1" customWidth="1"/>
    <col min="9" max="9" width="10.5" style="2" bestFit="1" customWidth="1"/>
    <col min="10" max="10" width="6.875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14.25" style="2" bestFit="1" customWidth="1"/>
    <col min="16" max="16" width="9.875" style="2" bestFit="1" customWidth="1"/>
    <col min="17" max="17" width="6" style="2" customWidth="1"/>
    <col min="18" max="18" width="25.125" style="2" bestFit="1" customWidth="1"/>
    <col min="19" max="19" width="11" style="2" bestFit="1" customWidth="1"/>
    <col min="20" max="21" width="8.25" style="2" bestFit="1" customWidth="1"/>
    <col min="22" max="22" width="9" style="2"/>
    <col min="23" max="24" width="10.625" style="2" customWidth="1"/>
    <col min="25" max="31" width="0" style="2" hidden="1" customWidth="1"/>
    <col min="32" max="32" width="10.5" style="128" hidden="1" customWidth="1"/>
    <col min="33" max="256" width="9" style="2"/>
    <col min="257" max="257" width="15.875" style="2" customWidth="1"/>
    <col min="258" max="258" width="3.875" style="2" bestFit="1" customWidth="1"/>
    <col min="259" max="259" width="21.625" style="2" bestFit="1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5.875" style="2" bestFit="1" customWidth="1"/>
    <col min="264" max="264" width="12.125" style="2" bestFit="1" customWidth="1"/>
    <col min="265" max="265" width="10.5" style="2" bestFit="1" customWidth="1"/>
    <col min="266" max="266" width="6.875" style="2" bestFit="1" customWidth="1"/>
    <col min="267" max="267" width="5.875" style="2" bestFit="1" customWidth="1"/>
    <col min="268" max="268" width="8.75" style="2" bestFit="1" customWidth="1"/>
    <col min="269" max="270" width="8.5" style="2" bestFit="1" customWidth="1"/>
    <col min="271" max="271" width="14.25" style="2" bestFit="1" customWidth="1"/>
    <col min="272" max="272" width="9.875" style="2" bestFit="1" customWidth="1"/>
    <col min="273" max="273" width="6" style="2" customWidth="1"/>
    <col min="274" max="274" width="25.125" style="2" bestFit="1" customWidth="1"/>
    <col min="275" max="275" width="11" style="2" bestFit="1" customWidth="1"/>
    <col min="276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21.625" style="2" bestFit="1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5.875" style="2" bestFit="1" customWidth="1"/>
    <col min="520" max="520" width="12.125" style="2" bestFit="1" customWidth="1"/>
    <col min="521" max="521" width="10.5" style="2" bestFit="1" customWidth="1"/>
    <col min="522" max="522" width="6.875" style="2" bestFit="1" customWidth="1"/>
    <col min="523" max="523" width="5.875" style="2" bestFit="1" customWidth="1"/>
    <col min="524" max="524" width="8.75" style="2" bestFit="1" customWidth="1"/>
    <col min="525" max="526" width="8.5" style="2" bestFit="1" customWidth="1"/>
    <col min="527" max="527" width="14.25" style="2" bestFit="1" customWidth="1"/>
    <col min="528" max="528" width="9.875" style="2" bestFit="1" customWidth="1"/>
    <col min="529" max="529" width="6" style="2" customWidth="1"/>
    <col min="530" max="530" width="25.125" style="2" bestFit="1" customWidth="1"/>
    <col min="531" max="531" width="11" style="2" bestFit="1" customWidth="1"/>
    <col min="532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21.625" style="2" bestFit="1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5.875" style="2" bestFit="1" customWidth="1"/>
    <col min="776" max="776" width="12.125" style="2" bestFit="1" customWidth="1"/>
    <col min="777" max="777" width="10.5" style="2" bestFit="1" customWidth="1"/>
    <col min="778" max="778" width="6.875" style="2" bestFit="1" customWidth="1"/>
    <col min="779" max="779" width="5.875" style="2" bestFit="1" customWidth="1"/>
    <col min="780" max="780" width="8.75" style="2" bestFit="1" customWidth="1"/>
    <col min="781" max="782" width="8.5" style="2" bestFit="1" customWidth="1"/>
    <col min="783" max="783" width="14.25" style="2" bestFit="1" customWidth="1"/>
    <col min="784" max="784" width="9.875" style="2" bestFit="1" customWidth="1"/>
    <col min="785" max="785" width="6" style="2" customWidth="1"/>
    <col min="786" max="786" width="25.125" style="2" bestFit="1" customWidth="1"/>
    <col min="787" max="787" width="11" style="2" bestFit="1" customWidth="1"/>
    <col min="788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21.625" style="2" bestFit="1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5.875" style="2" bestFit="1" customWidth="1"/>
    <col min="1032" max="1032" width="12.125" style="2" bestFit="1" customWidth="1"/>
    <col min="1033" max="1033" width="10.5" style="2" bestFit="1" customWidth="1"/>
    <col min="1034" max="1034" width="6.875" style="2" bestFit="1" customWidth="1"/>
    <col min="1035" max="1035" width="5.875" style="2" bestFit="1" customWidth="1"/>
    <col min="1036" max="1036" width="8.75" style="2" bestFit="1" customWidth="1"/>
    <col min="1037" max="1038" width="8.5" style="2" bestFit="1" customWidth="1"/>
    <col min="1039" max="1039" width="14.25" style="2" bestFit="1" customWidth="1"/>
    <col min="1040" max="1040" width="9.875" style="2" bestFit="1" customWidth="1"/>
    <col min="1041" max="1041" width="6" style="2" customWidth="1"/>
    <col min="1042" max="1042" width="25.125" style="2" bestFit="1" customWidth="1"/>
    <col min="1043" max="1043" width="11" style="2" bestFit="1" customWidth="1"/>
    <col min="1044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21.625" style="2" bestFit="1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5.875" style="2" bestFit="1" customWidth="1"/>
    <col min="1288" max="1288" width="12.125" style="2" bestFit="1" customWidth="1"/>
    <col min="1289" max="1289" width="10.5" style="2" bestFit="1" customWidth="1"/>
    <col min="1290" max="1290" width="6.875" style="2" bestFit="1" customWidth="1"/>
    <col min="1291" max="1291" width="5.875" style="2" bestFit="1" customWidth="1"/>
    <col min="1292" max="1292" width="8.75" style="2" bestFit="1" customWidth="1"/>
    <col min="1293" max="1294" width="8.5" style="2" bestFit="1" customWidth="1"/>
    <col min="1295" max="1295" width="14.25" style="2" bestFit="1" customWidth="1"/>
    <col min="1296" max="1296" width="9.875" style="2" bestFit="1" customWidth="1"/>
    <col min="1297" max="1297" width="6" style="2" customWidth="1"/>
    <col min="1298" max="1298" width="25.125" style="2" bestFit="1" customWidth="1"/>
    <col min="1299" max="1299" width="11" style="2" bestFit="1" customWidth="1"/>
    <col min="1300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21.625" style="2" bestFit="1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5.875" style="2" bestFit="1" customWidth="1"/>
    <col min="1544" max="1544" width="12.125" style="2" bestFit="1" customWidth="1"/>
    <col min="1545" max="1545" width="10.5" style="2" bestFit="1" customWidth="1"/>
    <col min="1546" max="1546" width="6.875" style="2" bestFit="1" customWidth="1"/>
    <col min="1547" max="1547" width="5.875" style="2" bestFit="1" customWidth="1"/>
    <col min="1548" max="1548" width="8.75" style="2" bestFit="1" customWidth="1"/>
    <col min="1549" max="1550" width="8.5" style="2" bestFit="1" customWidth="1"/>
    <col min="1551" max="1551" width="14.25" style="2" bestFit="1" customWidth="1"/>
    <col min="1552" max="1552" width="9.875" style="2" bestFit="1" customWidth="1"/>
    <col min="1553" max="1553" width="6" style="2" customWidth="1"/>
    <col min="1554" max="1554" width="25.125" style="2" bestFit="1" customWidth="1"/>
    <col min="1555" max="1555" width="11" style="2" bestFit="1" customWidth="1"/>
    <col min="1556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21.625" style="2" bestFit="1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5.875" style="2" bestFit="1" customWidth="1"/>
    <col min="1800" max="1800" width="12.125" style="2" bestFit="1" customWidth="1"/>
    <col min="1801" max="1801" width="10.5" style="2" bestFit="1" customWidth="1"/>
    <col min="1802" max="1802" width="6.875" style="2" bestFit="1" customWidth="1"/>
    <col min="1803" max="1803" width="5.875" style="2" bestFit="1" customWidth="1"/>
    <col min="1804" max="1804" width="8.75" style="2" bestFit="1" customWidth="1"/>
    <col min="1805" max="1806" width="8.5" style="2" bestFit="1" customWidth="1"/>
    <col min="1807" max="1807" width="14.25" style="2" bestFit="1" customWidth="1"/>
    <col min="1808" max="1808" width="9.875" style="2" bestFit="1" customWidth="1"/>
    <col min="1809" max="1809" width="6" style="2" customWidth="1"/>
    <col min="1810" max="1810" width="25.125" style="2" bestFit="1" customWidth="1"/>
    <col min="1811" max="1811" width="11" style="2" bestFit="1" customWidth="1"/>
    <col min="1812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21.625" style="2" bestFit="1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5.875" style="2" bestFit="1" customWidth="1"/>
    <col min="2056" max="2056" width="12.125" style="2" bestFit="1" customWidth="1"/>
    <col min="2057" max="2057" width="10.5" style="2" bestFit="1" customWidth="1"/>
    <col min="2058" max="2058" width="6.875" style="2" bestFit="1" customWidth="1"/>
    <col min="2059" max="2059" width="5.875" style="2" bestFit="1" customWidth="1"/>
    <col min="2060" max="2060" width="8.75" style="2" bestFit="1" customWidth="1"/>
    <col min="2061" max="2062" width="8.5" style="2" bestFit="1" customWidth="1"/>
    <col min="2063" max="2063" width="14.25" style="2" bestFit="1" customWidth="1"/>
    <col min="2064" max="2064" width="9.875" style="2" bestFit="1" customWidth="1"/>
    <col min="2065" max="2065" width="6" style="2" customWidth="1"/>
    <col min="2066" max="2066" width="25.125" style="2" bestFit="1" customWidth="1"/>
    <col min="2067" max="2067" width="11" style="2" bestFit="1" customWidth="1"/>
    <col min="2068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21.625" style="2" bestFit="1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5.875" style="2" bestFit="1" customWidth="1"/>
    <col min="2312" max="2312" width="12.125" style="2" bestFit="1" customWidth="1"/>
    <col min="2313" max="2313" width="10.5" style="2" bestFit="1" customWidth="1"/>
    <col min="2314" max="2314" width="6.875" style="2" bestFit="1" customWidth="1"/>
    <col min="2315" max="2315" width="5.875" style="2" bestFit="1" customWidth="1"/>
    <col min="2316" max="2316" width="8.75" style="2" bestFit="1" customWidth="1"/>
    <col min="2317" max="2318" width="8.5" style="2" bestFit="1" customWidth="1"/>
    <col min="2319" max="2319" width="14.25" style="2" bestFit="1" customWidth="1"/>
    <col min="2320" max="2320" width="9.875" style="2" bestFit="1" customWidth="1"/>
    <col min="2321" max="2321" width="6" style="2" customWidth="1"/>
    <col min="2322" max="2322" width="25.125" style="2" bestFit="1" customWidth="1"/>
    <col min="2323" max="2323" width="11" style="2" bestFit="1" customWidth="1"/>
    <col min="2324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21.625" style="2" bestFit="1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5.875" style="2" bestFit="1" customWidth="1"/>
    <col min="2568" max="2568" width="12.125" style="2" bestFit="1" customWidth="1"/>
    <col min="2569" max="2569" width="10.5" style="2" bestFit="1" customWidth="1"/>
    <col min="2570" max="2570" width="6.875" style="2" bestFit="1" customWidth="1"/>
    <col min="2571" max="2571" width="5.875" style="2" bestFit="1" customWidth="1"/>
    <col min="2572" max="2572" width="8.75" style="2" bestFit="1" customWidth="1"/>
    <col min="2573" max="2574" width="8.5" style="2" bestFit="1" customWidth="1"/>
    <col min="2575" max="2575" width="14.25" style="2" bestFit="1" customWidth="1"/>
    <col min="2576" max="2576" width="9.875" style="2" bestFit="1" customWidth="1"/>
    <col min="2577" max="2577" width="6" style="2" customWidth="1"/>
    <col min="2578" max="2578" width="25.125" style="2" bestFit="1" customWidth="1"/>
    <col min="2579" max="2579" width="11" style="2" bestFit="1" customWidth="1"/>
    <col min="2580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21.625" style="2" bestFit="1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5.875" style="2" bestFit="1" customWidth="1"/>
    <col min="2824" max="2824" width="12.125" style="2" bestFit="1" customWidth="1"/>
    <col min="2825" max="2825" width="10.5" style="2" bestFit="1" customWidth="1"/>
    <col min="2826" max="2826" width="6.875" style="2" bestFit="1" customWidth="1"/>
    <col min="2827" max="2827" width="5.875" style="2" bestFit="1" customWidth="1"/>
    <col min="2828" max="2828" width="8.75" style="2" bestFit="1" customWidth="1"/>
    <col min="2829" max="2830" width="8.5" style="2" bestFit="1" customWidth="1"/>
    <col min="2831" max="2831" width="14.25" style="2" bestFit="1" customWidth="1"/>
    <col min="2832" max="2832" width="9.875" style="2" bestFit="1" customWidth="1"/>
    <col min="2833" max="2833" width="6" style="2" customWidth="1"/>
    <col min="2834" max="2834" width="25.125" style="2" bestFit="1" customWidth="1"/>
    <col min="2835" max="2835" width="11" style="2" bestFit="1" customWidth="1"/>
    <col min="2836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21.625" style="2" bestFit="1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5.875" style="2" bestFit="1" customWidth="1"/>
    <col min="3080" max="3080" width="12.125" style="2" bestFit="1" customWidth="1"/>
    <col min="3081" max="3081" width="10.5" style="2" bestFit="1" customWidth="1"/>
    <col min="3082" max="3082" width="6.875" style="2" bestFit="1" customWidth="1"/>
    <col min="3083" max="3083" width="5.875" style="2" bestFit="1" customWidth="1"/>
    <col min="3084" max="3084" width="8.75" style="2" bestFit="1" customWidth="1"/>
    <col min="3085" max="3086" width="8.5" style="2" bestFit="1" customWidth="1"/>
    <col min="3087" max="3087" width="14.25" style="2" bestFit="1" customWidth="1"/>
    <col min="3088" max="3088" width="9.875" style="2" bestFit="1" customWidth="1"/>
    <col min="3089" max="3089" width="6" style="2" customWidth="1"/>
    <col min="3090" max="3090" width="25.125" style="2" bestFit="1" customWidth="1"/>
    <col min="3091" max="3091" width="11" style="2" bestFit="1" customWidth="1"/>
    <col min="3092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21.625" style="2" bestFit="1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5.875" style="2" bestFit="1" customWidth="1"/>
    <col min="3336" max="3336" width="12.125" style="2" bestFit="1" customWidth="1"/>
    <col min="3337" max="3337" width="10.5" style="2" bestFit="1" customWidth="1"/>
    <col min="3338" max="3338" width="6.875" style="2" bestFit="1" customWidth="1"/>
    <col min="3339" max="3339" width="5.875" style="2" bestFit="1" customWidth="1"/>
    <col min="3340" max="3340" width="8.75" style="2" bestFit="1" customWidth="1"/>
    <col min="3341" max="3342" width="8.5" style="2" bestFit="1" customWidth="1"/>
    <col min="3343" max="3343" width="14.25" style="2" bestFit="1" customWidth="1"/>
    <col min="3344" max="3344" width="9.875" style="2" bestFit="1" customWidth="1"/>
    <col min="3345" max="3345" width="6" style="2" customWidth="1"/>
    <col min="3346" max="3346" width="25.125" style="2" bestFit="1" customWidth="1"/>
    <col min="3347" max="3347" width="11" style="2" bestFit="1" customWidth="1"/>
    <col min="3348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21.625" style="2" bestFit="1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5.875" style="2" bestFit="1" customWidth="1"/>
    <col min="3592" max="3592" width="12.125" style="2" bestFit="1" customWidth="1"/>
    <col min="3593" max="3593" width="10.5" style="2" bestFit="1" customWidth="1"/>
    <col min="3594" max="3594" width="6.875" style="2" bestFit="1" customWidth="1"/>
    <col min="3595" max="3595" width="5.875" style="2" bestFit="1" customWidth="1"/>
    <col min="3596" max="3596" width="8.75" style="2" bestFit="1" customWidth="1"/>
    <col min="3597" max="3598" width="8.5" style="2" bestFit="1" customWidth="1"/>
    <col min="3599" max="3599" width="14.25" style="2" bestFit="1" customWidth="1"/>
    <col min="3600" max="3600" width="9.875" style="2" bestFit="1" customWidth="1"/>
    <col min="3601" max="3601" width="6" style="2" customWidth="1"/>
    <col min="3602" max="3602" width="25.125" style="2" bestFit="1" customWidth="1"/>
    <col min="3603" max="3603" width="11" style="2" bestFit="1" customWidth="1"/>
    <col min="3604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21.625" style="2" bestFit="1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5.875" style="2" bestFit="1" customWidth="1"/>
    <col min="3848" max="3848" width="12.125" style="2" bestFit="1" customWidth="1"/>
    <col min="3849" max="3849" width="10.5" style="2" bestFit="1" customWidth="1"/>
    <col min="3850" max="3850" width="6.875" style="2" bestFit="1" customWidth="1"/>
    <col min="3851" max="3851" width="5.875" style="2" bestFit="1" customWidth="1"/>
    <col min="3852" max="3852" width="8.75" style="2" bestFit="1" customWidth="1"/>
    <col min="3853" max="3854" width="8.5" style="2" bestFit="1" customWidth="1"/>
    <col min="3855" max="3855" width="14.25" style="2" bestFit="1" customWidth="1"/>
    <col min="3856" max="3856" width="9.875" style="2" bestFit="1" customWidth="1"/>
    <col min="3857" max="3857" width="6" style="2" customWidth="1"/>
    <col min="3858" max="3858" width="25.125" style="2" bestFit="1" customWidth="1"/>
    <col min="3859" max="3859" width="11" style="2" bestFit="1" customWidth="1"/>
    <col min="3860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21.625" style="2" bestFit="1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5.875" style="2" bestFit="1" customWidth="1"/>
    <col min="4104" max="4104" width="12.125" style="2" bestFit="1" customWidth="1"/>
    <col min="4105" max="4105" width="10.5" style="2" bestFit="1" customWidth="1"/>
    <col min="4106" max="4106" width="6.875" style="2" bestFit="1" customWidth="1"/>
    <col min="4107" max="4107" width="5.875" style="2" bestFit="1" customWidth="1"/>
    <col min="4108" max="4108" width="8.75" style="2" bestFit="1" customWidth="1"/>
    <col min="4109" max="4110" width="8.5" style="2" bestFit="1" customWidth="1"/>
    <col min="4111" max="4111" width="14.25" style="2" bestFit="1" customWidth="1"/>
    <col min="4112" max="4112" width="9.875" style="2" bestFit="1" customWidth="1"/>
    <col min="4113" max="4113" width="6" style="2" customWidth="1"/>
    <col min="4114" max="4114" width="25.125" style="2" bestFit="1" customWidth="1"/>
    <col min="4115" max="4115" width="11" style="2" bestFit="1" customWidth="1"/>
    <col min="4116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21.625" style="2" bestFit="1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5.875" style="2" bestFit="1" customWidth="1"/>
    <col min="4360" max="4360" width="12.125" style="2" bestFit="1" customWidth="1"/>
    <col min="4361" max="4361" width="10.5" style="2" bestFit="1" customWidth="1"/>
    <col min="4362" max="4362" width="6.875" style="2" bestFit="1" customWidth="1"/>
    <col min="4363" max="4363" width="5.875" style="2" bestFit="1" customWidth="1"/>
    <col min="4364" max="4364" width="8.75" style="2" bestFit="1" customWidth="1"/>
    <col min="4365" max="4366" width="8.5" style="2" bestFit="1" customWidth="1"/>
    <col min="4367" max="4367" width="14.25" style="2" bestFit="1" customWidth="1"/>
    <col min="4368" max="4368" width="9.875" style="2" bestFit="1" customWidth="1"/>
    <col min="4369" max="4369" width="6" style="2" customWidth="1"/>
    <col min="4370" max="4370" width="25.125" style="2" bestFit="1" customWidth="1"/>
    <col min="4371" max="4371" width="11" style="2" bestFit="1" customWidth="1"/>
    <col min="4372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21.625" style="2" bestFit="1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5.875" style="2" bestFit="1" customWidth="1"/>
    <col min="4616" max="4616" width="12.125" style="2" bestFit="1" customWidth="1"/>
    <col min="4617" max="4617" width="10.5" style="2" bestFit="1" customWidth="1"/>
    <col min="4618" max="4618" width="6.875" style="2" bestFit="1" customWidth="1"/>
    <col min="4619" max="4619" width="5.875" style="2" bestFit="1" customWidth="1"/>
    <col min="4620" max="4620" width="8.75" style="2" bestFit="1" customWidth="1"/>
    <col min="4621" max="4622" width="8.5" style="2" bestFit="1" customWidth="1"/>
    <col min="4623" max="4623" width="14.25" style="2" bestFit="1" customWidth="1"/>
    <col min="4624" max="4624" width="9.875" style="2" bestFit="1" customWidth="1"/>
    <col min="4625" max="4625" width="6" style="2" customWidth="1"/>
    <col min="4626" max="4626" width="25.125" style="2" bestFit="1" customWidth="1"/>
    <col min="4627" max="4627" width="11" style="2" bestFit="1" customWidth="1"/>
    <col min="4628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21.625" style="2" bestFit="1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5.875" style="2" bestFit="1" customWidth="1"/>
    <col min="4872" max="4872" width="12.125" style="2" bestFit="1" customWidth="1"/>
    <col min="4873" max="4873" width="10.5" style="2" bestFit="1" customWidth="1"/>
    <col min="4874" max="4874" width="6.875" style="2" bestFit="1" customWidth="1"/>
    <col min="4875" max="4875" width="5.875" style="2" bestFit="1" customWidth="1"/>
    <col min="4876" max="4876" width="8.75" style="2" bestFit="1" customWidth="1"/>
    <col min="4877" max="4878" width="8.5" style="2" bestFit="1" customWidth="1"/>
    <col min="4879" max="4879" width="14.25" style="2" bestFit="1" customWidth="1"/>
    <col min="4880" max="4880" width="9.875" style="2" bestFit="1" customWidth="1"/>
    <col min="4881" max="4881" width="6" style="2" customWidth="1"/>
    <col min="4882" max="4882" width="25.125" style="2" bestFit="1" customWidth="1"/>
    <col min="4883" max="4883" width="11" style="2" bestFit="1" customWidth="1"/>
    <col min="4884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21.625" style="2" bestFit="1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5.875" style="2" bestFit="1" customWidth="1"/>
    <col min="5128" max="5128" width="12.125" style="2" bestFit="1" customWidth="1"/>
    <col min="5129" max="5129" width="10.5" style="2" bestFit="1" customWidth="1"/>
    <col min="5130" max="5130" width="6.875" style="2" bestFit="1" customWidth="1"/>
    <col min="5131" max="5131" width="5.875" style="2" bestFit="1" customWidth="1"/>
    <col min="5132" max="5132" width="8.75" style="2" bestFit="1" customWidth="1"/>
    <col min="5133" max="5134" width="8.5" style="2" bestFit="1" customWidth="1"/>
    <col min="5135" max="5135" width="14.25" style="2" bestFit="1" customWidth="1"/>
    <col min="5136" max="5136" width="9.875" style="2" bestFit="1" customWidth="1"/>
    <col min="5137" max="5137" width="6" style="2" customWidth="1"/>
    <col min="5138" max="5138" width="25.125" style="2" bestFit="1" customWidth="1"/>
    <col min="5139" max="5139" width="11" style="2" bestFit="1" customWidth="1"/>
    <col min="5140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21.625" style="2" bestFit="1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5.875" style="2" bestFit="1" customWidth="1"/>
    <col min="5384" max="5384" width="12.125" style="2" bestFit="1" customWidth="1"/>
    <col min="5385" max="5385" width="10.5" style="2" bestFit="1" customWidth="1"/>
    <col min="5386" max="5386" width="6.875" style="2" bestFit="1" customWidth="1"/>
    <col min="5387" max="5387" width="5.875" style="2" bestFit="1" customWidth="1"/>
    <col min="5388" max="5388" width="8.75" style="2" bestFit="1" customWidth="1"/>
    <col min="5389" max="5390" width="8.5" style="2" bestFit="1" customWidth="1"/>
    <col min="5391" max="5391" width="14.25" style="2" bestFit="1" customWidth="1"/>
    <col min="5392" max="5392" width="9.875" style="2" bestFit="1" customWidth="1"/>
    <col min="5393" max="5393" width="6" style="2" customWidth="1"/>
    <col min="5394" max="5394" width="25.125" style="2" bestFit="1" customWidth="1"/>
    <col min="5395" max="5395" width="11" style="2" bestFit="1" customWidth="1"/>
    <col min="5396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21.625" style="2" bestFit="1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5.875" style="2" bestFit="1" customWidth="1"/>
    <col min="5640" max="5640" width="12.125" style="2" bestFit="1" customWidth="1"/>
    <col min="5641" max="5641" width="10.5" style="2" bestFit="1" customWidth="1"/>
    <col min="5642" max="5642" width="6.875" style="2" bestFit="1" customWidth="1"/>
    <col min="5643" max="5643" width="5.875" style="2" bestFit="1" customWidth="1"/>
    <col min="5644" max="5644" width="8.75" style="2" bestFit="1" customWidth="1"/>
    <col min="5645" max="5646" width="8.5" style="2" bestFit="1" customWidth="1"/>
    <col min="5647" max="5647" width="14.25" style="2" bestFit="1" customWidth="1"/>
    <col min="5648" max="5648" width="9.875" style="2" bestFit="1" customWidth="1"/>
    <col min="5649" max="5649" width="6" style="2" customWidth="1"/>
    <col min="5650" max="5650" width="25.125" style="2" bestFit="1" customWidth="1"/>
    <col min="5651" max="5651" width="11" style="2" bestFit="1" customWidth="1"/>
    <col min="5652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21.625" style="2" bestFit="1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5.875" style="2" bestFit="1" customWidth="1"/>
    <col min="5896" max="5896" width="12.125" style="2" bestFit="1" customWidth="1"/>
    <col min="5897" max="5897" width="10.5" style="2" bestFit="1" customWidth="1"/>
    <col min="5898" max="5898" width="6.875" style="2" bestFit="1" customWidth="1"/>
    <col min="5899" max="5899" width="5.875" style="2" bestFit="1" customWidth="1"/>
    <col min="5900" max="5900" width="8.75" style="2" bestFit="1" customWidth="1"/>
    <col min="5901" max="5902" width="8.5" style="2" bestFit="1" customWidth="1"/>
    <col min="5903" max="5903" width="14.25" style="2" bestFit="1" customWidth="1"/>
    <col min="5904" max="5904" width="9.875" style="2" bestFit="1" customWidth="1"/>
    <col min="5905" max="5905" width="6" style="2" customWidth="1"/>
    <col min="5906" max="5906" width="25.125" style="2" bestFit="1" customWidth="1"/>
    <col min="5907" max="5907" width="11" style="2" bestFit="1" customWidth="1"/>
    <col min="5908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21.625" style="2" bestFit="1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5.875" style="2" bestFit="1" customWidth="1"/>
    <col min="6152" max="6152" width="12.125" style="2" bestFit="1" customWidth="1"/>
    <col min="6153" max="6153" width="10.5" style="2" bestFit="1" customWidth="1"/>
    <col min="6154" max="6154" width="6.875" style="2" bestFit="1" customWidth="1"/>
    <col min="6155" max="6155" width="5.875" style="2" bestFit="1" customWidth="1"/>
    <col min="6156" max="6156" width="8.75" style="2" bestFit="1" customWidth="1"/>
    <col min="6157" max="6158" width="8.5" style="2" bestFit="1" customWidth="1"/>
    <col min="6159" max="6159" width="14.25" style="2" bestFit="1" customWidth="1"/>
    <col min="6160" max="6160" width="9.875" style="2" bestFit="1" customWidth="1"/>
    <col min="6161" max="6161" width="6" style="2" customWidth="1"/>
    <col min="6162" max="6162" width="25.125" style="2" bestFit="1" customWidth="1"/>
    <col min="6163" max="6163" width="11" style="2" bestFit="1" customWidth="1"/>
    <col min="6164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21.625" style="2" bestFit="1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5.875" style="2" bestFit="1" customWidth="1"/>
    <col min="6408" max="6408" width="12.125" style="2" bestFit="1" customWidth="1"/>
    <col min="6409" max="6409" width="10.5" style="2" bestFit="1" customWidth="1"/>
    <col min="6410" max="6410" width="6.875" style="2" bestFit="1" customWidth="1"/>
    <col min="6411" max="6411" width="5.875" style="2" bestFit="1" customWidth="1"/>
    <col min="6412" max="6412" width="8.75" style="2" bestFit="1" customWidth="1"/>
    <col min="6413" max="6414" width="8.5" style="2" bestFit="1" customWidth="1"/>
    <col min="6415" max="6415" width="14.25" style="2" bestFit="1" customWidth="1"/>
    <col min="6416" max="6416" width="9.875" style="2" bestFit="1" customWidth="1"/>
    <col min="6417" max="6417" width="6" style="2" customWidth="1"/>
    <col min="6418" max="6418" width="25.125" style="2" bestFit="1" customWidth="1"/>
    <col min="6419" max="6419" width="11" style="2" bestFit="1" customWidth="1"/>
    <col min="6420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21.625" style="2" bestFit="1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5.875" style="2" bestFit="1" customWidth="1"/>
    <col min="6664" max="6664" width="12.125" style="2" bestFit="1" customWidth="1"/>
    <col min="6665" max="6665" width="10.5" style="2" bestFit="1" customWidth="1"/>
    <col min="6666" max="6666" width="6.875" style="2" bestFit="1" customWidth="1"/>
    <col min="6667" max="6667" width="5.875" style="2" bestFit="1" customWidth="1"/>
    <col min="6668" max="6668" width="8.75" style="2" bestFit="1" customWidth="1"/>
    <col min="6669" max="6670" width="8.5" style="2" bestFit="1" customWidth="1"/>
    <col min="6671" max="6671" width="14.25" style="2" bestFit="1" customWidth="1"/>
    <col min="6672" max="6672" width="9.875" style="2" bestFit="1" customWidth="1"/>
    <col min="6673" max="6673" width="6" style="2" customWidth="1"/>
    <col min="6674" max="6674" width="25.125" style="2" bestFit="1" customWidth="1"/>
    <col min="6675" max="6675" width="11" style="2" bestFit="1" customWidth="1"/>
    <col min="6676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21.625" style="2" bestFit="1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5.875" style="2" bestFit="1" customWidth="1"/>
    <col min="6920" max="6920" width="12.125" style="2" bestFit="1" customWidth="1"/>
    <col min="6921" max="6921" width="10.5" style="2" bestFit="1" customWidth="1"/>
    <col min="6922" max="6922" width="6.875" style="2" bestFit="1" customWidth="1"/>
    <col min="6923" max="6923" width="5.875" style="2" bestFit="1" customWidth="1"/>
    <col min="6924" max="6924" width="8.75" style="2" bestFit="1" customWidth="1"/>
    <col min="6925" max="6926" width="8.5" style="2" bestFit="1" customWidth="1"/>
    <col min="6927" max="6927" width="14.25" style="2" bestFit="1" customWidth="1"/>
    <col min="6928" max="6928" width="9.875" style="2" bestFit="1" customWidth="1"/>
    <col min="6929" max="6929" width="6" style="2" customWidth="1"/>
    <col min="6930" max="6930" width="25.125" style="2" bestFit="1" customWidth="1"/>
    <col min="6931" max="6931" width="11" style="2" bestFit="1" customWidth="1"/>
    <col min="6932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21.625" style="2" bestFit="1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5.875" style="2" bestFit="1" customWidth="1"/>
    <col min="7176" max="7176" width="12.125" style="2" bestFit="1" customWidth="1"/>
    <col min="7177" max="7177" width="10.5" style="2" bestFit="1" customWidth="1"/>
    <col min="7178" max="7178" width="6.875" style="2" bestFit="1" customWidth="1"/>
    <col min="7179" max="7179" width="5.875" style="2" bestFit="1" customWidth="1"/>
    <col min="7180" max="7180" width="8.75" style="2" bestFit="1" customWidth="1"/>
    <col min="7181" max="7182" width="8.5" style="2" bestFit="1" customWidth="1"/>
    <col min="7183" max="7183" width="14.25" style="2" bestFit="1" customWidth="1"/>
    <col min="7184" max="7184" width="9.875" style="2" bestFit="1" customWidth="1"/>
    <col min="7185" max="7185" width="6" style="2" customWidth="1"/>
    <col min="7186" max="7186" width="25.125" style="2" bestFit="1" customWidth="1"/>
    <col min="7187" max="7187" width="11" style="2" bestFit="1" customWidth="1"/>
    <col min="7188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21.625" style="2" bestFit="1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5.875" style="2" bestFit="1" customWidth="1"/>
    <col min="7432" max="7432" width="12.125" style="2" bestFit="1" customWidth="1"/>
    <col min="7433" max="7433" width="10.5" style="2" bestFit="1" customWidth="1"/>
    <col min="7434" max="7434" width="6.875" style="2" bestFit="1" customWidth="1"/>
    <col min="7435" max="7435" width="5.875" style="2" bestFit="1" customWidth="1"/>
    <col min="7436" max="7436" width="8.75" style="2" bestFit="1" customWidth="1"/>
    <col min="7437" max="7438" width="8.5" style="2" bestFit="1" customWidth="1"/>
    <col min="7439" max="7439" width="14.25" style="2" bestFit="1" customWidth="1"/>
    <col min="7440" max="7440" width="9.875" style="2" bestFit="1" customWidth="1"/>
    <col min="7441" max="7441" width="6" style="2" customWidth="1"/>
    <col min="7442" max="7442" width="25.125" style="2" bestFit="1" customWidth="1"/>
    <col min="7443" max="7443" width="11" style="2" bestFit="1" customWidth="1"/>
    <col min="7444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21.625" style="2" bestFit="1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5.875" style="2" bestFit="1" customWidth="1"/>
    <col min="7688" max="7688" width="12.125" style="2" bestFit="1" customWidth="1"/>
    <col min="7689" max="7689" width="10.5" style="2" bestFit="1" customWidth="1"/>
    <col min="7690" max="7690" width="6.875" style="2" bestFit="1" customWidth="1"/>
    <col min="7691" max="7691" width="5.875" style="2" bestFit="1" customWidth="1"/>
    <col min="7692" max="7692" width="8.75" style="2" bestFit="1" customWidth="1"/>
    <col min="7693" max="7694" width="8.5" style="2" bestFit="1" customWidth="1"/>
    <col min="7695" max="7695" width="14.25" style="2" bestFit="1" customWidth="1"/>
    <col min="7696" max="7696" width="9.875" style="2" bestFit="1" customWidth="1"/>
    <col min="7697" max="7697" width="6" style="2" customWidth="1"/>
    <col min="7698" max="7698" width="25.125" style="2" bestFit="1" customWidth="1"/>
    <col min="7699" max="7699" width="11" style="2" bestFit="1" customWidth="1"/>
    <col min="7700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21.625" style="2" bestFit="1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5.875" style="2" bestFit="1" customWidth="1"/>
    <col min="7944" max="7944" width="12.125" style="2" bestFit="1" customWidth="1"/>
    <col min="7945" max="7945" width="10.5" style="2" bestFit="1" customWidth="1"/>
    <col min="7946" max="7946" width="6.875" style="2" bestFit="1" customWidth="1"/>
    <col min="7947" max="7947" width="5.875" style="2" bestFit="1" customWidth="1"/>
    <col min="7948" max="7948" width="8.75" style="2" bestFit="1" customWidth="1"/>
    <col min="7949" max="7950" width="8.5" style="2" bestFit="1" customWidth="1"/>
    <col min="7951" max="7951" width="14.25" style="2" bestFit="1" customWidth="1"/>
    <col min="7952" max="7952" width="9.875" style="2" bestFit="1" customWidth="1"/>
    <col min="7953" max="7953" width="6" style="2" customWidth="1"/>
    <col min="7954" max="7954" width="25.125" style="2" bestFit="1" customWidth="1"/>
    <col min="7955" max="7955" width="11" style="2" bestFit="1" customWidth="1"/>
    <col min="7956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21.625" style="2" bestFit="1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5.875" style="2" bestFit="1" customWidth="1"/>
    <col min="8200" max="8200" width="12.125" style="2" bestFit="1" customWidth="1"/>
    <col min="8201" max="8201" width="10.5" style="2" bestFit="1" customWidth="1"/>
    <col min="8202" max="8202" width="6.875" style="2" bestFit="1" customWidth="1"/>
    <col min="8203" max="8203" width="5.875" style="2" bestFit="1" customWidth="1"/>
    <col min="8204" max="8204" width="8.75" style="2" bestFit="1" customWidth="1"/>
    <col min="8205" max="8206" width="8.5" style="2" bestFit="1" customWidth="1"/>
    <col min="8207" max="8207" width="14.25" style="2" bestFit="1" customWidth="1"/>
    <col min="8208" max="8208" width="9.875" style="2" bestFit="1" customWidth="1"/>
    <col min="8209" max="8209" width="6" style="2" customWidth="1"/>
    <col min="8210" max="8210" width="25.125" style="2" bestFit="1" customWidth="1"/>
    <col min="8211" max="8211" width="11" style="2" bestFit="1" customWidth="1"/>
    <col min="8212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21.625" style="2" bestFit="1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5.875" style="2" bestFit="1" customWidth="1"/>
    <col min="8456" max="8456" width="12.125" style="2" bestFit="1" customWidth="1"/>
    <col min="8457" max="8457" width="10.5" style="2" bestFit="1" customWidth="1"/>
    <col min="8458" max="8458" width="6.875" style="2" bestFit="1" customWidth="1"/>
    <col min="8459" max="8459" width="5.875" style="2" bestFit="1" customWidth="1"/>
    <col min="8460" max="8460" width="8.75" style="2" bestFit="1" customWidth="1"/>
    <col min="8461" max="8462" width="8.5" style="2" bestFit="1" customWidth="1"/>
    <col min="8463" max="8463" width="14.25" style="2" bestFit="1" customWidth="1"/>
    <col min="8464" max="8464" width="9.875" style="2" bestFit="1" customWidth="1"/>
    <col min="8465" max="8465" width="6" style="2" customWidth="1"/>
    <col min="8466" max="8466" width="25.125" style="2" bestFit="1" customWidth="1"/>
    <col min="8467" max="8467" width="11" style="2" bestFit="1" customWidth="1"/>
    <col min="8468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21.625" style="2" bestFit="1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5.875" style="2" bestFit="1" customWidth="1"/>
    <col min="8712" max="8712" width="12.125" style="2" bestFit="1" customWidth="1"/>
    <col min="8713" max="8713" width="10.5" style="2" bestFit="1" customWidth="1"/>
    <col min="8714" max="8714" width="6.875" style="2" bestFit="1" customWidth="1"/>
    <col min="8715" max="8715" width="5.875" style="2" bestFit="1" customWidth="1"/>
    <col min="8716" max="8716" width="8.75" style="2" bestFit="1" customWidth="1"/>
    <col min="8717" max="8718" width="8.5" style="2" bestFit="1" customWidth="1"/>
    <col min="8719" max="8719" width="14.25" style="2" bestFit="1" customWidth="1"/>
    <col min="8720" max="8720" width="9.875" style="2" bestFit="1" customWidth="1"/>
    <col min="8721" max="8721" width="6" style="2" customWidth="1"/>
    <col min="8722" max="8722" width="25.125" style="2" bestFit="1" customWidth="1"/>
    <col min="8723" max="8723" width="11" style="2" bestFit="1" customWidth="1"/>
    <col min="8724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21.625" style="2" bestFit="1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5.875" style="2" bestFit="1" customWidth="1"/>
    <col min="8968" max="8968" width="12.125" style="2" bestFit="1" customWidth="1"/>
    <col min="8969" max="8969" width="10.5" style="2" bestFit="1" customWidth="1"/>
    <col min="8970" max="8970" width="6.875" style="2" bestFit="1" customWidth="1"/>
    <col min="8971" max="8971" width="5.875" style="2" bestFit="1" customWidth="1"/>
    <col min="8972" max="8972" width="8.75" style="2" bestFit="1" customWidth="1"/>
    <col min="8973" max="8974" width="8.5" style="2" bestFit="1" customWidth="1"/>
    <col min="8975" max="8975" width="14.25" style="2" bestFit="1" customWidth="1"/>
    <col min="8976" max="8976" width="9.875" style="2" bestFit="1" customWidth="1"/>
    <col min="8977" max="8977" width="6" style="2" customWidth="1"/>
    <col min="8978" max="8978" width="25.125" style="2" bestFit="1" customWidth="1"/>
    <col min="8979" max="8979" width="11" style="2" bestFit="1" customWidth="1"/>
    <col min="8980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21.625" style="2" bestFit="1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5.875" style="2" bestFit="1" customWidth="1"/>
    <col min="9224" max="9224" width="12.125" style="2" bestFit="1" customWidth="1"/>
    <col min="9225" max="9225" width="10.5" style="2" bestFit="1" customWidth="1"/>
    <col min="9226" max="9226" width="6.875" style="2" bestFit="1" customWidth="1"/>
    <col min="9227" max="9227" width="5.875" style="2" bestFit="1" customWidth="1"/>
    <col min="9228" max="9228" width="8.75" style="2" bestFit="1" customWidth="1"/>
    <col min="9229" max="9230" width="8.5" style="2" bestFit="1" customWidth="1"/>
    <col min="9231" max="9231" width="14.25" style="2" bestFit="1" customWidth="1"/>
    <col min="9232" max="9232" width="9.875" style="2" bestFit="1" customWidth="1"/>
    <col min="9233" max="9233" width="6" style="2" customWidth="1"/>
    <col min="9234" max="9234" width="25.125" style="2" bestFit="1" customWidth="1"/>
    <col min="9235" max="9235" width="11" style="2" bestFit="1" customWidth="1"/>
    <col min="9236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21.625" style="2" bestFit="1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5.875" style="2" bestFit="1" customWidth="1"/>
    <col min="9480" max="9480" width="12.125" style="2" bestFit="1" customWidth="1"/>
    <col min="9481" max="9481" width="10.5" style="2" bestFit="1" customWidth="1"/>
    <col min="9482" max="9482" width="6.875" style="2" bestFit="1" customWidth="1"/>
    <col min="9483" max="9483" width="5.875" style="2" bestFit="1" customWidth="1"/>
    <col min="9484" max="9484" width="8.75" style="2" bestFit="1" customWidth="1"/>
    <col min="9485" max="9486" width="8.5" style="2" bestFit="1" customWidth="1"/>
    <col min="9487" max="9487" width="14.25" style="2" bestFit="1" customWidth="1"/>
    <col min="9488" max="9488" width="9.875" style="2" bestFit="1" customWidth="1"/>
    <col min="9489" max="9489" width="6" style="2" customWidth="1"/>
    <col min="9490" max="9490" width="25.125" style="2" bestFit="1" customWidth="1"/>
    <col min="9491" max="9491" width="11" style="2" bestFit="1" customWidth="1"/>
    <col min="9492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21.625" style="2" bestFit="1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5.875" style="2" bestFit="1" customWidth="1"/>
    <col min="9736" max="9736" width="12.125" style="2" bestFit="1" customWidth="1"/>
    <col min="9737" max="9737" width="10.5" style="2" bestFit="1" customWidth="1"/>
    <col min="9738" max="9738" width="6.875" style="2" bestFit="1" customWidth="1"/>
    <col min="9739" max="9739" width="5.875" style="2" bestFit="1" customWidth="1"/>
    <col min="9740" max="9740" width="8.75" style="2" bestFit="1" customWidth="1"/>
    <col min="9741" max="9742" width="8.5" style="2" bestFit="1" customWidth="1"/>
    <col min="9743" max="9743" width="14.25" style="2" bestFit="1" customWidth="1"/>
    <col min="9744" max="9744" width="9.875" style="2" bestFit="1" customWidth="1"/>
    <col min="9745" max="9745" width="6" style="2" customWidth="1"/>
    <col min="9746" max="9746" width="25.125" style="2" bestFit="1" customWidth="1"/>
    <col min="9747" max="9747" width="11" style="2" bestFit="1" customWidth="1"/>
    <col min="9748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21.625" style="2" bestFit="1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5.875" style="2" bestFit="1" customWidth="1"/>
    <col min="9992" max="9992" width="12.125" style="2" bestFit="1" customWidth="1"/>
    <col min="9993" max="9993" width="10.5" style="2" bestFit="1" customWidth="1"/>
    <col min="9994" max="9994" width="6.875" style="2" bestFit="1" customWidth="1"/>
    <col min="9995" max="9995" width="5.875" style="2" bestFit="1" customWidth="1"/>
    <col min="9996" max="9996" width="8.75" style="2" bestFit="1" customWidth="1"/>
    <col min="9997" max="9998" width="8.5" style="2" bestFit="1" customWidth="1"/>
    <col min="9999" max="9999" width="14.25" style="2" bestFit="1" customWidth="1"/>
    <col min="10000" max="10000" width="9.875" style="2" bestFit="1" customWidth="1"/>
    <col min="10001" max="10001" width="6" style="2" customWidth="1"/>
    <col min="10002" max="10002" width="25.125" style="2" bestFit="1" customWidth="1"/>
    <col min="10003" max="10003" width="11" style="2" bestFit="1" customWidth="1"/>
    <col min="10004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21.625" style="2" bestFit="1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5.875" style="2" bestFit="1" customWidth="1"/>
    <col min="10248" max="10248" width="12.125" style="2" bestFit="1" customWidth="1"/>
    <col min="10249" max="10249" width="10.5" style="2" bestFit="1" customWidth="1"/>
    <col min="10250" max="10250" width="6.875" style="2" bestFit="1" customWidth="1"/>
    <col min="10251" max="10251" width="5.875" style="2" bestFit="1" customWidth="1"/>
    <col min="10252" max="10252" width="8.75" style="2" bestFit="1" customWidth="1"/>
    <col min="10253" max="10254" width="8.5" style="2" bestFit="1" customWidth="1"/>
    <col min="10255" max="10255" width="14.25" style="2" bestFit="1" customWidth="1"/>
    <col min="10256" max="10256" width="9.875" style="2" bestFit="1" customWidth="1"/>
    <col min="10257" max="10257" width="6" style="2" customWidth="1"/>
    <col min="10258" max="10258" width="25.125" style="2" bestFit="1" customWidth="1"/>
    <col min="10259" max="10259" width="11" style="2" bestFit="1" customWidth="1"/>
    <col min="10260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21.625" style="2" bestFit="1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5.875" style="2" bestFit="1" customWidth="1"/>
    <col min="10504" max="10504" width="12.125" style="2" bestFit="1" customWidth="1"/>
    <col min="10505" max="10505" width="10.5" style="2" bestFit="1" customWidth="1"/>
    <col min="10506" max="10506" width="6.875" style="2" bestFit="1" customWidth="1"/>
    <col min="10507" max="10507" width="5.875" style="2" bestFit="1" customWidth="1"/>
    <col min="10508" max="10508" width="8.75" style="2" bestFit="1" customWidth="1"/>
    <col min="10509" max="10510" width="8.5" style="2" bestFit="1" customWidth="1"/>
    <col min="10511" max="10511" width="14.25" style="2" bestFit="1" customWidth="1"/>
    <col min="10512" max="10512" width="9.875" style="2" bestFit="1" customWidth="1"/>
    <col min="10513" max="10513" width="6" style="2" customWidth="1"/>
    <col min="10514" max="10514" width="25.125" style="2" bestFit="1" customWidth="1"/>
    <col min="10515" max="10515" width="11" style="2" bestFit="1" customWidth="1"/>
    <col min="10516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21.625" style="2" bestFit="1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5.875" style="2" bestFit="1" customWidth="1"/>
    <col min="10760" max="10760" width="12.125" style="2" bestFit="1" customWidth="1"/>
    <col min="10761" max="10761" width="10.5" style="2" bestFit="1" customWidth="1"/>
    <col min="10762" max="10762" width="6.875" style="2" bestFit="1" customWidth="1"/>
    <col min="10763" max="10763" width="5.875" style="2" bestFit="1" customWidth="1"/>
    <col min="10764" max="10764" width="8.75" style="2" bestFit="1" customWidth="1"/>
    <col min="10765" max="10766" width="8.5" style="2" bestFit="1" customWidth="1"/>
    <col min="10767" max="10767" width="14.25" style="2" bestFit="1" customWidth="1"/>
    <col min="10768" max="10768" width="9.875" style="2" bestFit="1" customWidth="1"/>
    <col min="10769" max="10769" width="6" style="2" customWidth="1"/>
    <col min="10770" max="10770" width="25.125" style="2" bestFit="1" customWidth="1"/>
    <col min="10771" max="10771" width="11" style="2" bestFit="1" customWidth="1"/>
    <col min="10772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21.625" style="2" bestFit="1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5.875" style="2" bestFit="1" customWidth="1"/>
    <col min="11016" max="11016" width="12.125" style="2" bestFit="1" customWidth="1"/>
    <col min="11017" max="11017" width="10.5" style="2" bestFit="1" customWidth="1"/>
    <col min="11018" max="11018" width="6.875" style="2" bestFit="1" customWidth="1"/>
    <col min="11019" max="11019" width="5.875" style="2" bestFit="1" customWidth="1"/>
    <col min="11020" max="11020" width="8.75" style="2" bestFit="1" customWidth="1"/>
    <col min="11021" max="11022" width="8.5" style="2" bestFit="1" customWidth="1"/>
    <col min="11023" max="11023" width="14.25" style="2" bestFit="1" customWidth="1"/>
    <col min="11024" max="11024" width="9.875" style="2" bestFit="1" customWidth="1"/>
    <col min="11025" max="11025" width="6" style="2" customWidth="1"/>
    <col min="11026" max="11026" width="25.125" style="2" bestFit="1" customWidth="1"/>
    <col min="11027" max="11027" width="11" style="2" bestFit="1" customWidth="1"/>
    <col min="11028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21.625" style="2" bestFit="1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5.875" style="2" bestFit="1" customWidth="1"/>
    <col min="11272" max="11272" width="12.125" style="2" bestFit="1" customWidth="1"/>
    <col min="11273" max="11273" width="10.5" style="2" bestFit="1" customWidth="1"/>
    <col min="11274" max="11274" width="6.875" style="2" bestFit="1" customWidth="1"/>
    <col min="11275" max="11275" width="5.875" style="2" bestFit="1" customWidth="1"/>
    <col min="11276" max="11276" width="8.75" style="2" bestFit="1" customWidth="1"/>
    <col min="11277" max="11278" width="8.5" style="2" bestFit="1" customWidth="1"/>
    <col min="11279" max="11279" width="14.25" style="2" bestFit="1" customWidth="1"/>
    <col min="11280" max="11280" width="9.875" style="2" bestFit="1" customWidth="1"/>
    <col min="11281" max="11281" width="6" style="2" customWidth="1"/>
    <col min="11282" max="11282" width="25.125" style="2" bestFit="1" customWidth="1"/>
    <col min="11283" max="11283" width="11" style="2" bestFit="1" customWidth="1"/>
    <col min="11284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21.625" style="2" bestFit="1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5.875" style="2" bestFit="1" customWidth="1"/>
    <col min="11528" max="11528" width="12.125" style="2" bestFit="1" customWidth="1"/>
    <col min="11529" max="11529" width="10.5" style="2" bestFit="1" customWidth="1"/>
    <col min="11530" max="11530" width="6.875" style="2" bestFit="1" customWidth="1"/>
    <col min="11531" max="11531" width="5.875" style="2" bestFit="1" customWidth="1"/>
    <col min="11532" max="11532" width="8.75" style="2" bestFit="1" customWidth="1"/>
    <col min="11533" max="11534" width="8.5" style="2" bestFit="1" customWidth="1"/>
    <col min="11535" max="11535" width="14.25" style="2" bestFit="1" customWidth="1"/>
    <col min="11536" max="11536" width="9.875" style="2" bestFit="1" customWidth="1"/>
    <col min="11537" max="11537" width="6" style="2" customWidth="1"/>
    <col min="11538" max="11538" width="25.125" style="2" bestFit="1" customWidth="1"/>
    <col min="11539" max="11539" width="11" style="2" bestFit="1" customWidth="1"/>
    <col min="11540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21.625" style="2" bestFit="1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5.875" style="2" bestFit="1" customWidth="1"/>
    <col min="11784" max="11784" width="12.125" style="2" bestFit="1" customWidth="1"/>
    <col min="11785" max="11785" width="10.5" style="2" bestFit="1" customWidth="1"/>
    <col min="11786" max="11786" width="6.875" style="2" bestFit="1" customWidth="1"/>
    <col min="11787" max="11787" width="5.875" style="2" bestFit="1" customWidth="1"/>
    <col min="11788" max="11788" width="8.75" style="2" bestFit="1" customWidth="1"/>
    <col min="11789" max="11790" width="8.5" style="2" bestFit="1" customWidth="1"/>
    <col min="11791" max="11791" width="14.25" style="2" bestFit="1" customWidth="1"/>
    <col min="11792" max="11792" width="9.875" style="2" bestFit="1" customWidth="1"/>
    <col min="11793" max="11793" width="6" style="2" customWidth="1"/>
    <col min="11794" max="11794" width="25.125" style="2" bestFit="1" customWidth="1"/>
    <col min="11795" max="11795" width="11" style="2" bestFit="1" customWidth="1"/>
    <col min="11796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21.625" style="2" bestFit="1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5.875" style="2" bestFit="1" customWidth="1"/>
    <col min="12040" max="12040" width="12.125" style="2" bestFit="1" customWidth="1"/>
    <col min="12041" max="12041" width="10.5" style="2" bestFit="1" customWidth="1"/>
    <col min="12042" max="12042" width="6.875" style="2" bestFit="1" customWidth="1"/>
    <col min="12043" max="12043" width="5.875" style="2" bestFit="1" customWidth="1"/>
    <col min="12044" max="12044" width="8.75" style="2" bestFit="1" customWidth="1"/>
    <col min="12045" max="12046" width="8.5" style="2" bestFit="1" customWidth="1"/>
    <col min="12047" max="12047" width="14.25" style="2" bestFit="1" customWidth="1"/>
    <col min="12048" max="12048" width="9.875" style="2" bestFit="1" customWidth="1"/>
    <col min="12049" max="12049" width="6" style="2" customWidth="1"/>
    <col min="12050" max="12050" width="25.125" style="2" bestFit="1" customWidth="1"/>
    <col min="12051" max="12051" width="11" style="2" bestFit="1" customWidth="1"/>
    <col min="12052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21.625" style="2" bestFit="1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5.875" style="2" bestFit="1" customWidth="1"/>
    <col min="12296" max="12296" width="12.125" style="2" bestFit="1" customWidth="1"/>
    <col min="12297" max="12297" width="10.5" style="2" bestFit="1" customWidth="1"/>
    <col min="12298" max="12298" width="6.875" style="2" bestFit="1" customWidth="1"/>
    <col min="12299" max="12299" width="5.875" style="2" bestFit="1" customWidth="1"/>
    <col min="12300" max="12300" width="8.75" style="2" bestFit="1" customWidth="1"/>
    <col min="12301" max="12302" width="8.5" style="2" bestFit="1" customWidth="1"/>
    <col min="12303" max="12303" width="14.25" style="2" bestFit="1" customWidth="1"/>
    <col min="12304" max="12304" width="9.875" style="2" bestFit="1" customWidth="1"/>
    <col min="12305" max="12305" width="6" style="2" customWidth="1"/>
    <col min="12306" max="12306" width="25.125" style="2" bestFit="1" customWidth="1"/>
    <col min="12307" max="12307" width="11" style="2" bestFit="1" customWidth="1"/>
    <col min="12308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21.625" style="2" bestFit="1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5.875" style="2" bestFit="1" customWidth="1"/>
    <col min="12552" max="12552" width="12.125" style="2" bestFit="1" customWidth="1"/>
    <col min="12553" max="12553" width="10.5" style="2" bestFit="1" customWidth="1"/>
    <col min="12554" max="12554" width="6.875" style="2" bestFit="1" customWidth="1"/>
    <col min="12555" max="12555" width="5.875" style="2" bestFit="1" customWidth="1"/>
    <col min="12556" max="12556" width="8.75" style="2" bestFit="1" customWidth="1"/>
    <col min="12557" max="12558" width="8.5" style="2" bestFit="1" customWidth="1"/>
    <col min="12559" max="12559" width="14.25" style="2" bestFit="1" customWidth="1"/>
    <col min="12560" max="12560" width="9.875" style="2" bestFit="1" customWidth="1"/>
    <col min="12561" max="12561" width="6" style="2" customWidth="1"/>
    <col min="12562" max="12562" width="25.125" style="2" bestFit="1" customWidth="1"/>
    <col min="12563" max="12563" width="11" style="2" bestFit="1" customWidth="1"/>
    <col min="12564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21.625" style="2" bestFit="1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5.875" style="2" bestFit="1" customWidth="1"/>
    <col min="12808" max="12808" width="12.125" style="2" bestFit="1" customWidth="1"/>
    <col min="12809" max="12809" width="10.5" style="2" bestFit="1" customWidth="1"/>
    <col min="12810" max="12810" width="6.875" style="2" bestFit="1" customWidth="1"/>
    <col min="12811" max="12811" width="5.875" style="2" bestFit="1" customWidth="1"/>
    <col min="12812" max="12812" width="8.75" style="2" bestFit="1" customWidth="1"/>
    <col min="12813" max="12814" width="8.5" style="2" bestFit="1" customWidth="1"/>
    <col min="12815" max="12815" width="14.25" style="2" bestFit="1" customWidth="1"/>
    <col min="12816" max="12816" width="9.875" style="2" bestFit="1" customWidth="1"/>
    <col min="12817" max="12817" width="6" style="2" customWidth="1"/>
    <col min="12818" max="12818" width="25.125" style="2" bestFit="1" customWidth="1"/>
    <col min="12819" max="12819" width="11" style="2" bestFit="1" customWidth="1"/>
    <col min="12820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21.625" style="2" bestFit="1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5.875" style="2" bestFit="1" customWidth="1"/>
    <col min="13064" max="13064" width="12.125" style="2" bestFit="1" customWidth="1"/>
    <col min="13065" max="13065" width="10.5" style="2" bestFit="1" customWidth="1"/>
    <col min="13066" max="13066" width="6.875" style="2" bestFit="1" customWidth="1"/>
    <col min="13067" max="13067" width="5.875" style="2" bestFit="1" customWidth="1"/>
    <col min="13068" max="13068" width="8.75" style="2" bestFit="1" customWidth="1"/>
    <col min="13069" max="13070" width="8.5" style="2" bestFit="1" customWidth="1"/>
    <col min="13071" max="13071" width="14.25" style="2" bestFit="1" customWidth="1"/>
    <col min="13072" max="13072" width="9.875" style="2" bestFit="1" customWidth="1"/>
    <col min="13073" max="13073" width="6" style="2" customWidth="1"/>
    <col min="13074" max="13074" width="25.125" style="2" bestFit="1" customWidth="1"/>
    <col min="13075" max="13075" width="11" style="2" bestFit="1" customWidth="1"/>
    <col min="13076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21.625" style="2" bestFit="1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5.875" style="2" bestFit="1" customWidth="1"/>
    <col min="13320" max="13320" width="12.125" style="2" bestFit="1" customWidth="1"/>
    <col min="13321" max="13321" width="10.5" style="2" bestFit="1" customWidth="1"/>
    <col min="13322" max="13322" width="6.875" style="2" bestFit="1" customWidth="1"/>
    <col min="13323" max="13323" width="5.875" style="2" bestFit="1" customWidth="1"/>
    <col min="13324" max="13324" width="8.75" style="2" bestFit="1" customWidth="1"/>
    <col min="13325" max="13326" width="8.5" style="2" bestFit="1" customWidth="1"/>
    <col min="13327" max="13327" width="14.25" style="2" bestFit="1" customWidth="1"/>
    <col min="13328" max="13328" width="9.875" style="2" bestFit="1" customWidth="1"/>
    <col min="13329" max="13329" width="6" style="2" customWidth="1"/>
    <col min="13330" max="13330" width="25.125" style="2" bestFit="1" customWidth="1"/>
    <col min="13331" max="13331" width="11" style="2" bestFit="1" customWidth="1"/>
    <col min="13332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21.625" style="2" bestFit="1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5.875" style="2" bestFit="1" customWidth="1"/>
    <col min="13576" max="13576" width="12.125" style="2" bestFit="1" customWidth="1"/>
    <col min="13577" max="13577" width="10.5" style="2" bestFit="1" customWidth="1"/>
    <col min="13578" max="13578" width="6.875" style="2" bestFit="1" customWidth="1"/>
    <col min="13579" max="13579" width="5.875" style="2" bestFit="1" customWidth="1"/>
    <col min="13580" max="13580" width="8.75" style="2" bestFit="1" customWidth="1"/>
    <col min="13581" max="13582" width="8.5" style="2" bestFit="1" customWidth="1"/>
    <col min="13583" max="13583" width="14.25" style="2" bestFit="1" customWidth="1"/>
    <col min="13584" max="13584" width="9.875" style="2" bestFit="1" customWidth="1"/>
    <col min="13585" max="13585" width="6" style="2" customWidth="1"/>
    <col min="13586" max="13586" width="25.125" style="2" bestFit="1" customWidth="1"/>
    <col min="13587" max="13587" width="11" style="2" bestFit="1" customWidth="1"/>
    <col min="13588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21.625" style="2" bestFit="1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5.875" style="2" bestFit="1" customWidth="1"/>
    <col min="13832" max="13832" width="12.125" style="2" bestFit="1" customWidth="1"/>
    <col min="13833" max="13833" width="10.5" style="2" bestFit="1" customWidth="1"/>
    <col min="13834" max="13834" width="6.875" style="2" bestFit="1" customWidth="1"/>
    <col min="13835" max="13835" width="5.875" style="2" bestFit="1" customWidth="1"/>
    <col min="13836" max="13836" width="8.75" style="2" bestFit="1" customWidth="1"/>
    <col min="13837" max="13838" width="8.5" style="2" bestFit="1" customWidth="1"/>
    <col min="13839" max="13839" width="14.25" style="2" bestFit="1" customWidth="1"/>
    <col min="13840" max="13840" width="9.875" style="2" bestFit="1" customWidth="1"/>
    <col min="13841" max="13841" width="6" style="2" customWidth="1"/>
    <col min="13842" max="13842" width="25.125" style="2" bestFit="1" customWidth="1"/>
    <col min="13843" max="13843" width="11" style="2" bestFit="1" customWidth="1"/>
    <col min="13844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21.625" style="2" bestFit="1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5.875" style="2" bestFit="1" customWidth="1"/>
    <col min="14088" max="14088" width="12.125" style="2" bestFit="1" customWidth="1"/>
    <col min="14089" max="14089" width="10.5" style="2" bestFit="1" customWidth="1"/>
    <col min="14090" max="14090" width="6.875" style="2" bestFit="1" customWidth="1"/>
    <col min="14091" max="14091" width="5.875" style="2" bestFit="1" customWidth="1"/>
    <col min="14092" max="14092" width="8.75" style="2" bestFit="1" customWidth="1"/>
    <col min="14093" max="14094" width="8.5" style="2" bestFit="1" customWidth="1"/>
    <col min="14095" max="14095" width="14.25" style="2" bestFit="1" customWidth="1"/>
    <col min="14096" max="14096" width="9.875" style="2" bestFit="1" customWidth="1"/>
    <col min="14097" max="14097" width="6" style="2" customWidth="1"/>
    <col min="14098" max="14098" width="25.125" style="2" bestFit="1" customWidth="1"/>
    <col min="14099" max="14099" width="11" style="2" bestFit="1" customWidth="1"/>
    <col min="14100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21.625" style="2" bestFit="1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5.875" style="2" bestFit="1" customWidth="1"/>
    <col min="14344" max="14344" width="12.125" style="2" bestFit="1" customWidth="1"/>
    <col min="14345" max="14345" width="10.5" style="2" bestFit="1" customWidth="1"/>
    <col min="14346" max="14346" width="6.875" style="2" bestFit="1" customWidth="1"/>
    <col min="14347" max="14347" width="5.875" style="2" bestFit="1" customWidth="1"/>
    <col min="14348" max="14348" width="8.75" style="2" bestFit="1" customWidth="1"/>
    <col min="14349" max="14350" width="8.5" style="2" bestFit="1" customWidth="1"/>
    <col min="14351" max="14351" width="14.25" style="2" bestFit="1" customWidth="1"/>
    <col min="14352" max="14352" width="9.875" style="2" bestFit="1" customWidth="1"/>
    <col min="14353" max="14353" width="6" style="2" customWidth="1"/>
    <col min="14354" max="14354" width="25.125" style="2" bestFit="1" customWidth="1"/>
    <col min="14355" max="14355" width="11" style="2" bestFit="1" customWidth="1"/>
    <col min="14356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21.625" style="2" bestFit="1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5.875" style="2" bestFit="1" customWidth="1"/>
    <col min="14600" max="14600" width="12.125" style="2" bestFit="1" customWidth="1"/>
    <col min="14601" max="14601" width="10.5" style="2" bestFit="1" customWidth="1"/>
    <col min="14602" max="14602" width="6.875" style="2" bestFit="1" customWidth="1"/>
    <col min="14603" max="14603" width="5.875" style="2" bestFit="1" customWidth="1"/>
    <col min="14604" max="14604" width="8.75" style="2" bestFit="1" customWidth="1"/>
    <col min="14605" max="14606" width="8.5" style="2" bestFit="1" customWidth="1"/>
    <col min="14607" max="14607" width="14.25" style="2" bestFit="1" customWidth="1"/>
    <col min="14608" max="14608" width="9.875" style="2" bestFit="1" customWidth="1"/>
    <col min="14609" max="14609" width="6" style="2" customWidth="1"/>
    <col min="14610" max="14610" width="25.125" style="2" bestFit="1" customWidth="1"/>
    <col min="14611" max="14611" width="11" style="2" bestFit="1" customWidth="1"/>
    <col min="14612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21.625" style="2" bestFit="1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5.875" style="2" bestFit="1" customWidth="1"/>
    <col min="14856" max="14856" width="12.125" style="2" bestFit="1" customWidth="1"/>
    <col min="14857" max="14857" width="10.5" style="2" bestFit="1" customWidth="1"/>
    <col min="14858" max="14858" width="6.875" style="2" bestFit="1" customWidth="1"/>
    <col min="14859" max="14859" width="5.875" style="2" bestFit="1" customWidth="1"/>
    <col min="14860" max="14860" width="8.75" style="2" bestFit="1" customWidth="1"/>
    <col min="14861" max="14862" width="8.5" style="2" bestFit="1" customWidth="1"/>
    <col min="14863" max="14863" width="14.25" style="2" bestFit="1" customWidth="1"/>
    <col min="14864" max="14864" width="9.875" style="2" bestFit="1" customWidth="1"/>
    <col min="14865" max="14865" width="6" style="2" customWidth="1"/>
    <col min="14866" max="14866" width="25.125" style="2" bestFit="1" customWidth="1"/>
    <col min="14867" max="14867" width="11" style="2" bestFit="1" customWidth="1"/>
    <col min="14868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21.625" style="2" bestFit="1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5.875" style="2" bestFit="1" customWidth="1"/>
    <col min="15112" max="15112" width="12.125" style="2" bestFit="1" customWidth="1"/>
    <col min="15113" max="15113" width="10.5" style="2" bestFit="1" customWidth="1"/>
    <col min="15114" max="15114" width="6.875" style="2" bestFit="1" customWidth="1"/>
    <col min="15115" max="15115" width="5.875" style="2" bestFit="1" customWidth="1"/>
    <col min="15116" max="15116" width="8.75" style="2" bestFit="1" customWidth="1"/>
    <col min="15117" max="15118" width="8.5" style="2" bestFit="1" customWidth="1"/>
    <col min="15119" max="15119" width="14.25" style="2" bestFit="1" customWidth="1"/>
    <col min="15120" max="15120" width="9.875" style="2" bestFit="1" customWidth="1"/>
    <col min="15121" max="15121" width="6" style="2" customWidth="1"/>
    <col min="15122" max="15122" width="25.125" style="2" bestFit="1" customWidth="1"/>
    <col min="15123" max="15123" width="11" style="2" bestFit="1" customWidth="1"/>
    <col min="15124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21.625" style="2" bestFit="1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5.875" style="2" bestFit="1" customWidth="1"/>
    <col min="15368" max="15368" width="12.125" style="2" bestFit="1" customWidth="1"/>
    <col min="15369" max="15369" width="10.5" style="2" bestFit="1" customWidth="1"/>
    <col min="15370" max="15370" width="6.875" style="2" bestFit="1" customWidth="1"/>
    <col min="15371" max="15371" width="5.875" style="2" bestFit="1" customWidth="1"/>
    <col min="15372" max="15372" width="8.75" style="2" bestFit="1" customWidth="1"/>
    <col min="15373" max="15374" width="8.5" style="2" bestFit="1" customWidth="1"/>
    <col min="15375" max="15375" width="14.25" style="2" bestFit="1" customWidth="1"/>
    <col min="15376" max="15376" width="9.875" style="2" bestFit="1" customWidth="1"/>
    <col min="15377" max="15377" width="6" style="2" customWidth="1"/>
    <col min="15378" max="15378" width="25.125" style="2" bestFit="1" customWidth="1"/>
    <col min="15379" max="15379" width="11" style="2" bestFit="1" customWidth="1"/>
    <col min="15380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21.625" style="2" bestFit="1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5.875" style="2" bestFit="1" customWidth="1"/>
    <col min="15624" max="15624" width="12.125" style="2" bestFit="1" customWidth="1"/>
    <col min="15625" max="15625" width="10.5" style="2" bestFit="1" customWidth="1"/>
    <col min="15626" max="15626" width="6.875" style="2" bestFit="1" customWidth="1"/>
    <col min="15627" max="15627" width="5.875" style="2" bestFit="1" customWidth="1"/>
    <col min="15628" max="15628" width="8.75" style="2" bestFit="1" customWidth="1"/>
    <col min="15629" max="15630" width="8.5" style="2" bestFit="1" customWidth="1"/>
    <col min="15631" max="15631" width="14.25" style="2" bestFit="1" customWidth="1"/>
    <col min="15632" max="15632" width="9.875" style="2" bestFit="1" customWidth="1"/>
    <col min="15633" max="15633" width="6" style="2" customWidth="1"/>
    <col min="15634" max="15634" width="25.125" style="2" bestFit="1" customWidth="1"/>
    <col min="15635" max="15635" width="11" style="2" bestFit="1" customWidth="1"/>
    <col min="15636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21.625" style="2" bestFit="1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5.875" style="2" bestFit="1" customWidth="1"/>
    <col min="15880" max="15880" width="12.125" style="2" bestFit="1" customWidth="1"/>
    <col min="15881" max="15881" width="10.5" style="2" bestFit="1" customWidth="1"/>
    <col min="15882" max="15882" width="6.875" style="2" bestFit="1" customWidth="1"/>
    <col min="15883" max="15883" width="5.875" style="2" bestFit="1" customWidth="1"/>
    <col min="15884" max="15884" width="8.75" style="2" bestFit="1" customWidth="1"/>
    <col min="15885" max="15886" width="8.5" style="2" bestFit="1" customWidth="1"/>
    <col min="15887" max="15887" width="14.25" style="2" bestFit="1" customWidth="1"/>
    <col min="15888" max="15888" width="9.875" style="2" bestFit="1" customWidth="1"/>
    <col min="15889" max="15889" width="6" style="2" customWidth="1"/>
    <col min="15890" max="15890" width="25.125" style="2" bestFit="1" customWidth="1"/>
    <col min="15891" max="15891" width="11" style="2" bestFit="1" customWidth="1"/>
    <col min="15892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21.625" style="2" bestFit="1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5.875" style="2" bestFit="1" customWidth="1"/>
    <col min="16136" max="16136" width="12.125" style="2" bestFit="1" customWidth="1"/>
    <col min="16137" max="16137" width="10.5" style="2" bestFit="1" customWidth="1"/>
    <col min="16138" max="16138" width="6.875" style="2" bestFit="1" customWidth="1"/>
    <col min="16139" max="16139" width="5.875" style="2" bestFit="1" customWidth="1"/>
    <col min="16140" max="16140" width="8.75" style="2" bestFit="1" customWidth="1"/>
    <col min="16141" max="16142" width="8.5" style="2" bestFit="1" customWidth="1"/>
    <col min="16143" max="16143" width="14.25" style="2" bestFit="1" customWidth="1"/>
    <col min="16144" max="16144" width="9.875" style="2" bestFit="1" customWidth="1"/>
    <col min="16145" max="16145" width="6" style="2" customWidth="1"/>
    <col min="16146" max="16146" width="25.125" style="2" bestFit="1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35" ht="21.75" customHeight="1">
      <c r="A1" s="175"/>
      <c r="B1" s="1"/>
      <c r="Q1" s="3"/>
    </row>
    <row r="2" spans="1:35" ht="15">
      <c r="A2" s="2"/>
      <c r="F2" s="5"/>
      <c r="J2" s="282" t="s">
        <v>0</v>
      </c>
      <c r="K2" s="282"/>
      <c r="L2" s="282"/>
      <c r="M2" s="282"/>
      <c r="N2" s="282"/>
      <c r="O2" s="282"/>
      <c r="P2" s="6"/>
      <c r="Q2" s="305" t="s">
        <v>313</v>
      </c>
      <c r="R2" s="305"/>
      <c r="S2" s="305"/>
      <c r="T2" s="305"/>
      <c r="U2" s="305"/>
    </row>
    <row r="3" spans="1:35" ht="23.25" customHeight="1">
      <c r="A3" s="174" t="s">
        <v>312</v>
      </c>
      <c r="B3" s="7"/>
      <c r="J3" s="6"/>
      <c r="Q3" s="8"/>
      <c r="R3" s="285" t="s">
        <v>3</v>
      </c>
      <c r="S3" s="285"/>
      <c r="T3" s="285"/>
      <c r="U3" s="285"/>
      <c r="W3" s="120" t="s">
        <v>157</v>
      </c>
      <c r="X3" s="119"/>
      <c r="Y3" s="173" t="s">
        <v>311</v>
      </c>
      <c r="Z3" s="172"/>
      <c r="AA3" s="172"/>
      <c r="AB3" s="74" t="s">
        <v>310</v>
      </c>
      <c r="AC3" s="172"/>
      <c r="AD3" s="10"/>
    </row>
    <row r="4" spans="1:35" ht="14.25" customHeight="1" thickBot="1">
      <c r="A4" s="262" t="s">
        <v>5</v>
      </c>
      <c r="B4" s="286" t="s">
        <v>6</v>
      </c>
      <c r="C4" s="287"/>
      <c r="D4" s="292"/>
      <c r="E4" s="47"/>
      <c r="F4" s="286" t="s">
        <v>7</v>
      </c>
      <c r="G4" s="296"/>
      <c r="H4" s="266" t="s">
        <v>309</v>
      </c>
      <c r="I4" s="324" t="s">
        <v>9</v>
      </c>
      <c r="J4" s="242" t="s">
        <v>10</v>
      </c>
      <c r="K4" s="300" t="s">
        <v>11</v>
      </c>
      <c r="L4" s="301"/>
      <c r="M4" s="301"/>
      <c r="N4" s="302"/>
      <c r="O4" s="47"/>
      <c r="P4" s="303"/>
      <c r="Q4" s="252"/>
      <c r="R4" s="253"/>
      <c r="S4" s="44"/>
      <c r="T4" s="321" t="s">
        <v>15</v>
      </c>
      <c r="U4" s="324" t="s">
        <v>16</v>
      </c>
      <c r="W4" s="310" t="s">
        <v>17</v>
      </c>
      <c r="X4" s="310" t="s">
        <v>209</v>
      </c>
      <c r="Y4" s="266" t="s">
        <v>307</v>
      </c>
      <c r="Z4" s="248" t="s">
        <v>306</v>
      </c>
      <c r="AA4" s="248" t="s">
        <v>308</v>
      </c>
      <c r="AB4" s="266" t="s">
        <v>307</v>
      </c>
      <c r="AC4" s="248" t="s">
        <v>306</v>
      </c>
      <c r="AD4" s="248" t="s">
        <v>305</v>
      </c>
      <c r="AF4" s="266" t="s">
        <v>9</v>
      </c>
    </row>
    <row r="5" spans="1:35" ht="11.25" customHeight="1">
      <c r="A5" s="263"/>
      <c r="B5" s="288"/>
      <c r="C5" s="289"/>
      <c r="D5" s="293"/>
      <c r="E5" s="48"/>
      <c r="F5" s="244"/>
      <c r="G5" s="278"/>
      <c r="H5" s="263"/>
      <c r="I5" s="325"/>
      <c r="J5" s="243"/>
      <c r="K5" s="269" t="s">
        <v>19</v>
      </c>
      <c r="L5" s="312" t="s">
        <v>20</v>
      </c>
      <c r="M5" s="315" t="s">
        <v>21</v>
      </c>
      <c r="N5" s="318" t="s">
        <v>22</v>
      </c>
      <c r="O5" s="171" t="s">
        <v>304</v>
      </c>
      <c r="P5" s="254" t="s">
        <v>303</v>
      </c>
      <c r="Q5" s="255"/>
      <c r="R5" s="256"/>
      <c r="S5" s="45" t="s">
        <v>14</v>
      </c>
      <c r="T5" s="322"/>
      <c r="U5" s="325"/>
      <c r="W5" s="310"/>
      <c r="X5" s="310"/>
      <c r="Y5" s="308"/>
      <c r="Z5" s="306"/>
      <c r="AA5" s="306"/>
      <c r="AB5" s="308"/>
      <c r="AC5" s="306"/>
      <c r="AD5" s="306"/>
      <c r="AF5" s="263"/>
    </row>
    <row r="6" spans="1:35" ht="11.25" customHeight="1">
      <c r="A6" s="263"/>
      <c r="B6" s="288"/>
      <c r="C6" s="289"/>
      <c r="D6" s="262" t="s">
        <v>23</v>
      </c>
      <c r="E6" s="262" t="s">
        <v>24</v>
      </c>
      <c r="F6" s="262" t="s">
        <v>23</v>
      </c>
      <c r="G6" s="266" t="s">
        <v>302</v>
      </c>
      <c r="H6" s="263"/>
      <c r="I6" s="325"/>
      <c r="J6" s="243"/>
      <c r="K6" s="270"/>
      <c r="L6" s="313"/>
      <c r="M6" s="316"/>
      <c r="N6" s="319"/>
      <c r="O6" s="170" t="s">
        <v>301</v>
      </c>
      <c r="P6" s="170" t="s">
        <v>300</v>
      </c>
      <c r="Q6" s="170"/>
      <c r="R6" s="170"/>
      <c r="S6" s="128" t="s">
        <v>299</v>
      </c>
      <c r="T6" s="322"/>
      <c r="U6" s="325"/>
      <c r="W6" s="310"/>
      <c r="X6" s="310"/>
      <c r="Y6" s="308"/>
      <c r="Z6" s="306"/>
      <c r="AA6" s="306"/>
      <c r="AB6" s="308"/>
      <c r="AC6" s="306"/>
      <c r="AD6" s="306"/>
      <c r="AF6" s="263"/>
    </row>
    <row r="7" spans="1:35" ht="12" customHeight="1">
      <c r="A7" s="263"/>
      <c r="B7" s="288"/>
      <c r="C7" s="289"/>
      <c r="D7" s="263"/>
      <c r="E7" s="263"/>
      <c r="F7" s="263"/>
      <c r="G7" s="263"/>
      <c r="H7" s="263"/>
      <c r="I7" s="325"/>
      <c r="J7" s="243"/>
      <c r="K7" s="270"/>
      <c r="L7" s="313"/>
      <c r="M7" s="316"/>
      <c r="N7" s="319"/>
      <c r="O7" s="170" t="s">
        <v>298</v>
      </c>
      <c r="P7" s="170" t="s">
        <v>297</v>
      </c>
      <c r="Q7" s="170" t="s">
        <v>296</v>
      </c>
      <c r="R7" s="170" t="s">
        <v>28</v>
      </c>
      <c r="S7" s="128" t="s">
        <v>295</v>
      </c>
      <c r="T7" s="322"/>
      <c r="U7" s="325"/>
      <c r="W7" s="310"/>
      <c r="X7" s="310"/>
      <c r="Y7" s="308"/>
      <c r="Z7" s="306"/>
      <c r="AA7" s="306"/>
      <c r="AB7" s="308"/>
      <c r="AC7" s="306"/>
      <c r="AD7" s="306"/>
      <c r="AF7" s="263"/>
    </row>
    <row r="8" spans="1:35" ht="11.25" customHeight="1">
      <c r="A8" s="264"/>
      <c r="B8" s="290"/>
      <c r="C8" s="291"/>
      <c r="D8" s="264"/>
      <c r="E8" s="264"/>
      <c r="F8" s="264"/>
      <c r="G8" s="264"/>
      <c r="H8" s="264"/>
      <c r="I8" s="326"/>
      <c r="J8" s="244"/>
      <c r="K8" s="271"/>
      <c r="L8" s="314"/>
      <c r="M8" s="317"/>
      <c r="N8" s="320"/>
      <c r="O8" s="48" t="s">
        <v>294</v>
      </c>
      <c r="P8" s="48" t="s">
        <v>293</v>
      </c>
      <c r="Q8" s="48" t="s">
        <v>292</v>
      </c>
      <c r="R8" s="169"/>
      <c r="S8" s="46" t="s">
        <v>291</v>
      </c>
      <c r="T8" s="323"/>
      <c r="U8" s="326"/>
      <c r="W8" s="311"/>
      <c r="X8" s="311"/>
      <c r="Y8" s="309"/>
      <c r="Z8" s="307"/>
      <c r="AA8" s="307"/>
      <c r="AB8" s="309"/>
      <c r="AC8" s="307"/>
      <c r="AD8" s="307"/>
      <c r="AF8" s="264"/>
    </row>
    <row r="9" spans="1:35" s="32" customFormat="1" ht="24" customHeight="1">
      <c r="A9" s="168" t="s">
        <v>290</v>
      </c>
      <c r="B9" s="167" t="s">
        <v>254</v>
      </c>
      <c r="C9" s="166" t="s">
        <v>289</v>
      </c>
      <c r="D9" s="157" t="s">
        <v>283</v>
      </c>
      <c r="E9" s="156" t="s">
        <v>288</v>
      </c>
      <c r="F9" s="131" t="s">
        <v>240</v>
      </c>
      <c r="G9" s="131" t="s">
        <v>239</v>
      </c>
      <c r="H9" s="131" t="s">
        <v>238</v>
      </c>
      <c r="I9" s="131" t="str">
        <f t="shared" ref="I9:I34" si="0">IF(W9="","",(IF(X9-W9&gt;0,CONCATENATE(TEXT(W9,"#,##0"),"~",TEXT(X9,"#,##0")),TEXT(W9,"#,##0"))))</f>
        <v>840~850</v>
      </c>
      <c r="J9" s="155">
        <v>4</v>
      </c>
      <c r="K9" s="154">
        <v>29.8</v>
      </c>
      <c r="L9" s="149">
        <f t="shared" ref="L9:L34" si="1">IF(K9&gt;0,1/K9*34.6*67.1,"")</f>
        <v>77.908053691275157</v>
      </c>
      <c r="M9" s="144">
        <f t="shared" ref="M9:M34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</v>
      </c>
      <c r="N9" s="144">
        <f t="shared" ref="N9:N34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24.5</v>
      </c>
      <c r="O9" s="131" t="s">
        <v>36</v>
      </c>
      <c r="P9" s="131" t="s">
        <v>79</v>
      </c>
      <c r="Q9" s="131" t="s">
        <v>38</v>
      </c>
      <c r="R9" s="131" t="s">
        <v>284</v>
      </c>
      <c r="S9" s="153" t="s">
        <v>109</v>
      </c>
      <c r="T9" s="143">
        <f t="shared" ref="T9:T34" si="4">IFERROR(IF(K9&lt;M9,"",(ROUNDDOWN(K9/M9*100,0))),"")</f>
        <v>141</v>
      </c>
      <c r="U9" s="142">
        <f t="shared" ref="U9:U34" si="5">IFERROR(IF(K9&lt;N9,"",(ROUNDDOWN(K9/N9*100,0))),"")</f>
        <v>121</v>
      </c>
      <c r="V9" s="2"/>
      <c r="W9" s="133">
        <f t="shared" ref="W9:W35" si="6">VALUE(LEFTB(AF9,4))</f>
        <v>840</v>
      </c>
      <c r="X9" s="133">
        <f t="shared" ref="X9:X35" si="7">VALUE(RIGHTB(AF9,4))</f>
        <v>850</v>
      </c>
      <c r="Y9" s="130">
        <f t="shared" ref="Y9:Y35" si="8">IF(W9="","",(ROUND(IF(W9&gt;=2759,9.5,IF(W9&lt;2759,(-2.47/1000000*W9*W9)-(8.52/10000*W9)+30.65)),1)))</f>
        <v>28.2</v>
      </c>
      <c r="Z9" s="129" t="e">
        <f t="shared" ref="Z9:Z35" si="9">IF(H9="","",ROUNDDOWN(H9/Y9*100,0))</f>
        <v>#VALUE!</v>
      </c>
      <c r="AA9" s="129" t="e">
        <f>#VALUE!</f>
        <v>#VALUE!</v>
      </c>
      <c r="AB9" s="130">
        <f t="shared" ref="AB9:AB35" si="10">IF(X9="","",(ROUND(IF(X9&gt;=2759,9.5,IF(X9&lt;2759,(-2.47/1000000*X9*X9)-(8.52/10000*X9)+30.65)),1)))</f>
        <v>28.1</v>
      </c>
      <c r="AC9" s="129" t="e">
        <f t="shared" ref="AC9:AC35" si="11">IF(AB9="","",IF(H9="","",ROUNDDOWN(H9/AB9*100,0)))</f>
        <v>#VALUE!</v>
      </c>
      <c r="AD9" s="129" t="e">
        <f>#VALUE!</f>
        <v>#VALUE!</v>
      </c>
      <c r="AE9" s="132"/>
      <c r="AF9" s="131" t="s">
        <v>287</v>
      </c>
      <c r="AG9" s="2"/>
      <c r="AH9" s="2"/>
      <c r="AI9" s="2"/>
    </row>
    <row r="10" spans="1:35" s="32" customFormat="1" ht="24" customHeight="1">
      <c r="A10" s="160"/>
      <c r="B10" s="162"/>
      <c r="C10" s="161"/>
      <c r="D10" s="157" t="s">
        <v>283</v>
      </c>
      <c r="E10" s="156" t="s">
        <v>286</v>
      </c>
      <c r="F10" s="131" t="s">
        <v>240</v>
      </c>
      <c r="G10" s="131" t="s">
        <v>239</v>
      </c>
      <c r="H10" s="131" t="s">
        <v>238</v>
      </c>
      <c r="I10" s="131" t="str">
        <f t="shared" si="0"/>
        <v>850</v>
      </c>
      <c r="J10" s="155">
        <v>4</v>
      </c>
      <c r="K10" s="154">
        <v>29.4</v>
      </c>
      <c r="L10" s="149">
        <f t="shared" si="1"/>
        <v>78.968027210884358</v>
      </c>
      <c r="M10" s="144">
        <f t="shared" si="2"/>
        <v>21</v>
      </c>
      <c r="N10" s="144">
        <f t="shared" si="3"/>
        <v>24.5</v>
      </c>
      <c r="O10" s="131" t="s">
        <v>36</v>
      </c>
      <c r="P10" s="131" t="s">
        <v>79</v>
      </c>
      <c r="Q10" s="131" t="s">
        <v>38</v>
      </c>
      <c r="R10" s="131" t="s">
        <v>281</v>
      </c>
      <c r="S10" s="153" t="s">
        <v>109</v>
      </c>
      <c r="T10" s="143">
        <f t="shared" si="4"/>
        <v>140</v>
      </c>
      <c r="U10" s="142">
        <f t="shared" si="5"/>
        <v>120</v>
      </c>
      <c r="V10" s="2"/>
      <c r="W10" s="133">
        <f t="shared" si="6"/>
        <v>850</v>
      </c>
      <c r="X10" s="133">
        <f t="shared" si="7"/>
        <v>850</v>
      </c>
      <c r="Y10" s="130">
        <f t="shared" si="8"/>
        <v>28.1</v>
      </c>
      <c r="Z10" s="129" t="e">
        <f t="shared" si="9"/>
        <v>#VALUE!</v>
      </c>
      <c r="AA10" s="129" t="e">
        <f>#VALUE!</f>
        <v>#VALUE!</v>
      </c>
      <c r="AB10" s="130">
        <f t="shared" si="10"/>
        <v>28.1</v>
      </c>
      <c r="AC10" s="129" t="e">
        <f t="shared" si="11"/>
        <v>#VALUE!</v>
      </c>
      <c r="AD10" s="129" t="e">
        <f>#VALUE!</f>
        <v>#VALUE!</v>
      </c>
      <c r="AE10" s="132"/>
      <c r="AF10" s="131">
        <v>850</v>
      </c>
      <c r="AG10" s="2"/>
      <c r="AH10" s="2"/>
      <c r="AI10" s="2"/>
    </row>
    <row r="11" spans="1:35" s="32" customFormat="1" ht="24" customHeight="1">
      <c r="A11" s="160"/>
      <c r="B11" s="162"/>
      <c r="C11" s="161"/>
      <c r="D11" s="157" t="s">
        <v>279</v>
      </c>
      <c r="E11" s="156" t="s">
        <v>285</v>
      </c>
      <c r="F11" s="131" t="s">
        <v>240</v>
      </c>
      <c r="G11" s="131" t="s">
        <v>239</v>
      </c>
      <c r="H11" s="131" t="s">
        <v>238</v>
      </c>
      <c r="I11" s="131" t="str">
        <f t="shared" si="0"/>
        <v>850</v>
      </c>
      <c r="J11" s="155">
        <v>4</v>
      </c>
      <c r="K11" s="154">
        <v>29.4</v>
      </c>
      <c r="L11" s="149">
        <f t="shared" si="1"/>
        <v>78.968027210884358</v>
      </c>
      <c r="M11" s="144">
        <f t="shared" si="2"/>
        <v>21</v>
      </c>
      <c r="N11" s="144">
        <f t="shared" si="3"/>
        <v>24.5</v>
      </c>
      <c r="O11" s="131" t="s">
        <v>36</v>
      </c>
      <c r="P11" s="131" t="s">
        <v>79</v>
      </c>
      <c r="Q11" s="131" t="s">
        <v>38</v>
      </c>
      <c r="R11" s="131"/>
      <c r="S11" s="153" t="s">
        <v>109</v>
      </c>
      <c r="T11" s="143">
        <f t="shared" si="4"/>
        <v>140</v>
      </c>
      <c r="U11" s="142">
        <f t="shared" si="5"/>
        <v>120</v>
      </c>
      <c r="V11" s="2"/>
      <c r="W11" s="133">
        <f t="shared" si="6"/>
        <v>850</v>
      </c>
      <c r="X11" s="133">
        <f t="shared" si="7"/>
        <v>850</v>
      </c>
      <c r="Y11" s="130">
        <f t="shared" si="8"/>
        <v>28.1</v>
      </c>
      <c r="Z11" s="129" t="e">
        <f t="shared" si="9"/>
        <v>#VALUE!</v>
      </c>
      <c r="AA11" s="129" t="e">
        <f>#VALUE!</f>
        <v>#VALUE!</v>
      </c>
      <c r="AB11" s="130">
        <f t="shared" si="10"/>
        <v>28.1</v>
      </c>
      <c r="AC11" s="129" t="e">
        <f t="shared" si="11"/>
        <v>#VALUE!</v>
      </c>
      <c r="AD11" s="129" t="e">
        <f>#VALUE!</f>
        <v>#VALUE!</v>
      </c>
      <c r="AE11" s="132"/>
      <c r="AF11" s="131">
        <v>850</v>
      </c>
      <c r="AG11" s="2"/>
      <c r="AH11" s="2"/>
      <c r="AI11" s="2"/>
    </row>
    <row r="12" spans="1:35" s="32" customFormat="1" ht="24" customHeight="1">
      <c r="A12" s="160"/>
      <c r="B12" s="162"/>
      <c r="C12" s="161"/>
      <c r="D12" s="157" t="s">
        <v>283</v>
      </c>
      <c r="E12" s="157" t="s">
        <v>193</v>
      </c>
      <c r="F12" s="131" t="s">
        <v>240</v>
      </c>
      <c r="G12" s="131" t="s">
        <v>239</v>
      </c>
      <c r="H12" s="131" t="s">
        <v>238</v>
      </c>
      <c r="I12" s="131" t="str">
        <f t="shared" si="0"/>
        <v>860~870</v>
      </c>
      <c r="J12" s="155">
        <v>4</v>
      </c>
      <c r="K12" s="154">
        <v>28.6</v>
      </c>
      <c r="L12" s="149">
        <f t="shared" si="1"/>
        <v>81.176923076923075</v>
      </c>
      <c r="M12" s="144">
        <f t="shared" si="2"/>
        <v>20.8</v>
      </c>
      <c r="N12" s="144">
        <f t="shared" si="3"/>
        <v>23.7</v>
      </c>
      <c r="O12" s="131" t="s">
        <v>36</v>
      </c>
      <c r="P12" s="131" t="s">
        <v>79</v>
      </c>
      <c r="Q12" s="131" t="s">
        <v>38</v>
      </c>
      <c r="R12" s="131" t="s">
        <v>284</v>
      </c>
      <c r="S12" s="153" t="s">
        <v>109</v>
      </c>
      <c r="T12" s="143">
        <f t="shared" si="4"/>
        <v>137</v>
      </c>
      <c r="U12" s="142">
        <f t="shared" si="5"/>
        <v>120</v>
      </c>
      <c r="V12" s="2"/>
      <c r="W12" s="133">
        <f t="shared" si="6"/>
        <v>860</v>
      </c>
      <c r="X12" s="133">
        <f t="shared" si="7"/>
        <v>870</v>
      </c>
      <c r="Y12" s="130">
        <f t="shared" si="8"/>
        <v>28.1</v>
      </c>
      <c r="Z12" s="129" t="e">
        <f t="shared" si="9"/>
        <v>#VALUE!</v>
      </c>
      <c r="AA12" s="129" t="e">
        <f>#VALUE!</f>
        <v>#VALUE!</v>
      </c>
      <c r="AB12" s="130">
        <f t="shared" si="10"/>
        <v>28</v>
      </c>
      <c r="AC12" s="129" t="e">
        <f t="shared" si="11"/>
        <v>#VALUE!</v>
      </c>
      <c r="AD12" s="129" t="e">
        <f>#VALUE!</f>
        <v>#VALUE!</v>
      </c>
      <c r="AE12" s="132"/>
      <c r="AF12" s="131" t="s">
        <v>276</v>
      </c>
      <c r="AG12" s="2"/>
      <c r="AH12" s="2"/>
      <c r="AI12" s="2"/>
    </row>
    <row r="13" spans="1:35" s="32" customFormat="1" ht="24" customHeight="1">
      <c r="A13" s="160"/>
      <c r="B13" s="162"/>
      <c r="C13" s="161"/>
      <c r="D13" s="157" t="s">
        <v>283</v>
      </c>
      <c r="E13" s="156" t="s">
        <v>282</v>
      </c>
      <c r="F13" s="131" t="s">
        <v>240</v>
      </c>
      <c r="G13" s="131" t="s">
        <v>239</v>
      </c>
      <c r="H13" s="131" t="s">
        <v>238</v>
      </c>
      <c r="I13" s="131" t="str">
        <f t="shared" si="0"/>
        <v>860~870</v>
      </c>
      <c r="J13" s="155">
        <v>4</v>
      </c>
      <c r="K13" s="154">
        <v>28.4</v>
      </c>
      <c r="L13" s="149">
        <f t="shared" si="1"/>
        <v>81.748591549295782</v>
      </c>
      <c r="M13" s="144">
        <f t="shared" si="2"/>
        <v>20.8</v>
      </c>
      <c r="N13" s="144">
        <f t="shared" si="3"/>
        <v>23.7</v>
      </c>
      <c r="O13" s="131" t="s">
        <v>36</v>
      </c>
      <c r="P13" s="131" t="s">
        <v>79</v>
      </c>
      <c r="Q13" s="131" t="s">
        <v>38</v>
      </c>
      <c r="R13" s="131" t="s">
        <v>281</v>
      </c>
      <c r="S13" s="153" t="s">
        <v>109</v>
      </c>
      <c r="T13" s="143">
        <f t="shared" si="4"/>
        <v>136</v>
      </c>
      <c r="U13" s="142">
        <f t="shared" si="5"/>
        <v>119</v>
      </c>
      <c r="V13" s="2"/>
      <c r="W13" s="133">
        <f t="shared" si="6"/>
        <v>860</v>
      </c>
      <c r="X13" s="133">
        <f t="shared" si="7"/>
        <v>870</v>
      </c>
      <c r="Y13" s="130">
        <f t="shared" si="8"/>
        <v>28.1</v>
      </c>
      <c r="Z13" s="129" t="e">
        <f t="shared" si="9"/>
        <v>#VALUE!</v>
      </c>
      <c r="AA13" s="129" t="e">
        <f>#VALUE!</f>
        <v>#VALUE!</v>
      </c>
      <c r="AB13" s="130">
        <f t="shared" si="10"/>
        <v>28</v>
      </c>
      <c r="AC13" s="129" t="e">
        <f t="shared" si="11"/>
        <v>#VALUE!</v>
      </c>
      <c r="AD13" s="129" t="e">
        <f>#VALUE!</f>
        <v>#VALUE!</v>
      </c>
      <c r="AE13" s="132"/>
      <c r="AF13" s="131" t="s">
        <v>276</v>
      </c>
      <c r="AG13" s="2"/>
      <c r="AH13" s="2"/>
      <c r="AI13" s="2"/>
    </row>
    <row r="14" spans="1:35" s="32" customFormat="1" ht="24" customHeight="1">
      <c r="A14" s="160"/>
      <c r="B14" s="162"/>
      <c r="C14" s="161"/>
      <c r="D14" s="157" t="s">
        <v>279</v>
      </c>
      <c r="E14" s="156" t="s">
        <v>280</v>
      </c>
      <c r="F14" s="131" t="s">
        <v>240</v>
      </c>
      <c r="G14" s="131" t="s">
        <v>239</v>
      </c>
      <c r="H14" s="131" t="s">
        <v>238</v>
      </c>
      <c r="I14" s="131" t="str">
        <f t="shared" si="0"/>
        <v>870</v>
      </c>
      <c r="J14" s="155">
        <v>4</v>
      </c>
      <c r="K14" s="154">
        <v>28.2</v>
      </c>
      <c r="L14" s="149">
        <f t="shared" si="1"/>
        <v>82.328368794326238</v>
      </c>
      <c r="M14" s="144">
        <f t="shared" si="2"/>
        <v>20.8</v>
      </c>
      <c r="N14" s="144">
        <f t="shared" si="3"/>
        <v>23.7</v>
      </c>
      <c r="O14" s="131" t="s">
        <v>36</v>
      </c>
      <c r="P14" s="131" t="s">
        <v>79</v>
      </c>
      <c r="Q14" s="131" t="s">
        <v>38</v>
      </c>
      <c r="R14" s="131"/>
      <c r="S14" s="153" t="s">
        <v>109</v>
      </c>
      <c r="T14" s="143">
        <f t="shared" si="4"/>
        <v>135</v>
      </c>
      <c r="U14" s="142">
        <f t="shared" si="5"/>
        <v>118</v>
      </c>
      <c r="V14" s="2"/>
      <c r="W14" s="133">
        <f t="shared" si="6"/>
        <v>870</v>
      </c>
      <c r="X14" s="133">
        <f t="shared" si="7"/>
        <v>870</v>
      </c>
      <c r="Y14" s="130">
        <f t="shared" si="8"/>
        <v>28</v>
      </c>
      <c r="Z14" s="129" t="e">
        <f t="shared" si="9"/>
        <v>#VALUE!</v>
      </c>
      <c r="AA14" s="129" t="e">
        <f>#VALUE!</f>
        <v>#VALUE!</v>
      </c>
      <c r="AB14" s="130">
        <f t="shared" si="10"/>
        <v>28</v>
      </c>
      <c r="AC14" s="129" t="e">
        <f t="shared" si="11"/>
        <v>#VALUE!</v>
      </c>
      <c r="AD14" s="129" t="e">
        <f>#VALUE!</f>
        <v>#VALUE!</v>
      </c>
      <c r="AE14" s="132"/>
      <c r="AF14" s="131">
        <v>870</v>
      </c>
      <c r="AG14" s="2"/>
      <c r="AH14" s="2"/>
      <c r="AI14" s="2"/>
    </row>
    <row r="15" spans="1:35" s="32" customFormat="1" ht="24" customHeight="1">
      <c r="A15" s="160"/>
      <c r="B15" s="162"/>
      <c r="C15" s="161"/>
      <c r="D15" s="157" t="s">
        <v>279</v>
      </c>
      <c r="E15" s="156" t="s">
        <v>278</v>
      </c>
      <c r="F15" s="131" t="s">
        <v>240</v>
      </c>
      <c r="G15" s="131" t="s">
        <v>239</v>
      </c>
      <c r="H15" s="131" t="s">
        <v>238</v>
      </c>
      <c r="I15" s="131" t="str">
        <f t="shared" si="0"/>
        <v>860~870</v>
      </c>
      <c r="J15" s="155">
        <v>4</v>
      </c>
      <c r="K15" s="154">
        <v>28</v>
      </c>
      <c r="L15" s="149">
        <f t="shared" si="1"/>
        <v>82.916428571428568</v>
      </c>
      <c r="M15" s="144">
        <f t="shared" si="2"/>
        <v>20.8</v>
      </c>
      <c r="N15" s="144">
        <f t="shared" si="3"/>
        <v>23.7</v>
      </c>
      <c r="O15" s="131" t="s">
        <v>36</v>
      </c>
      <c r="P15" s="131" t="s">
        <v>79</v>
      </c>
      <c r="Q15" s="131" t="s">
        <v>38</v>
      </c>
      <c r="R15" s="131" t="s">
        <v>277</v>
      </c>
      <c r="S15" s="153" t="s">
        <v>109</v>
      </c>
      <c r="T15" s="143">
        <f t="shared" si="4"/>
        <v>134</v>
      </c>
      <c r="U15" s="142">
        <f t="shared" si="5"/>
        <v>118</v>
      </c>
      <c r="V15" s="2"/>
      <c r="W15" s="133">
        <f t="shared" si="6"/>
        <v>860</v>
      </c>
      <c r="X15" s="133">
        <f t="shared" si="7"/>
        <v>870</v>
      </c>
      <c r="Y15" s="130">
        <f t="shared" si="8"/>
        <v>28.1</v>
      </c>
      <c r="Z15" s="129" t="e">
        <f t="shared" si="9"/>
        <v>#VALUE!</v>
      </c>
      <c r="AA15" s="129" t="e">
        <f>#VALUE!</f>
        <v>#VALUE!</v>
      </c>
      <c r="AB15" s="130">
        <f t="shared" si="10"/>
        <v>28</v>
      </c>
      <c r="AC15" s="129" t="e">
        <f t="shared" si="11"/>
        <v>#VALUE!</v>
      </c>
      <c r="AD15" s="129" t="e">
        <f>#VALUE!</f>
        <v>#VALUE!</v>
      </c>
      <c r="AE15" s="132"/>
      <c r="AF15" s="131" t="s">
        <v>276</v>
      </c>
      <c r="AG15" s="2"/>
      <c r="AH15" s="2"/>
      <c r="AI15" s="2"/>
    </row>
    <row r="16" spans="1:35" s="32" customFormat="1" ht="24" customHeight="1">
      <c r="A16" s="160"/>
      <c r="B16" s="162"/>
      <c r="C16" s="161"/>
      <c r="D16" s="157" t="s">
        <v>275</v>
      </c>
      <c r="E16" s="156" t="s">
        <v>268</v>
      </c>
      <c r="F16" s="131" t="s">
        <v>265</v>
      </c>
      <c r="G16" s="131" t="s">
        <v>239</v>
      </c>
      <c r="H16" s="131" t="s">
        <v>238</v>
      </c>
      <c r="I16" s="131" t="str">
        <f t="shared" si="0"/>
        <v>830~840</v>
      </c>
      <c r="J16" s="155">
        <v>4</v>
      </c>
      <c r="K16" s="154">
        <v>29.4</v>
      </c>
      <c r="L16" s="149">
        <f t="shared" si="1"/>
        <v>78.968027210884358</v>
      </c>
      <c r="M16" s="144">
        <f t="shared" si="2"/>
        <v>21</v>
      </c>
      <c r="N16" s="144">
        <f t="shared" si="3"/>
        <v>24.5</v>
      </c>
      <c r="O16" s="131" t="s">
        <v>49</v>
      </c>
      <c r="P16" s="131" t="s">
        <v>79</v>
      </c>
      <c r="Q16" s="131" t="s">
        <v>38</v>
      </c>
      <c r="R16" s="131"/>
      <c r="S16" s="153" t="s">
        <v>109</v>
      </c>
      <c r="T16" s="143">
        <f t="shared" si="4"/>
        <v>140</v>
      </c>
      <c r="U16" s="142">
        <f t="shared" si="5"/>
        <v>120</v>
      </c>
      <c r="V16" s="2"/>
      <c r="W16" s="133">
        <f t="shared" si="6"/>
        <v>830</v>
      </c>
      <c r="X16" s="133">
        <f t="shared" si="7"/>
        <v>840</v>
      </c>
      <c r="Y16" s="130">
        <f t="shared" si="8"/>
        <v>28.2</v>
      </c>
      <c r="Z16" s="129" t="e">
        <f t="shared" si="9"/>
        <v>#VALUE!</v>
      </c>
      <c r="AA16" s="129" t="e">
        <f>#VALUE!</f>
        <v>#VALUE!</v>
      </c>
      <c r="AB16" s="130">
        <f t="shared" si="10"/>
        <v>28.2</v>
      </c>
      <c r="AC16" s="129" t="e">
        <f t="shared" si="11"/>
        <v>#VALUE!</v>
      </c>
      <c r="AD16" s="129" t="e">
        <f>#VALUE!</f>
        <v>#VALUE!</v>
      </c>
      <c r="AE16" s="132"/>
      <c r="AF16" s="131" t="s">
        <v>274</v>
      </c>
      <c r="AG16" s="2"/>
      <c r="AH16" s="2"/>
      <c r="AI16" s="2"/>
    </row>
    <row r="17" spans="1:35" s="32" customFormat="1" ht="24" customHeight="1">
      <c r="A17" s="160"/>
      <c r="B17" s="162"/>
      <c r="C17" s="161"/>
      <c r="D17" s="157" t="s">
        <v>273</v>
      </c>
      <c r="E17" s="156" t="s">
        <v>72</v>
      </c>
      <c r="F17" s="131" t="s">
        <v>265</v>
      </c>
      <c r="G17" s="131" t="s">
        <v>239</v>
      </c>
      <c r="H17" s="131" t="s">
        <v>238</v>
      </c>
      <c r="I17" s="131" t="str">
        <f t="shared" si="0"/>
        <v>840</v>
      </c>
      <c r="J17" s="155">
        <v>4</v>
      </c>
      <c r="K17" s="154">
        <v>29</v>
      </c>
      <c r="L17" s="149">
        <f t="shared" si="1"/>
        <v>80.057241379310341</v>
      </c>
      <c r="M17" s="144">
        <f t="shared" si="2"/>
        <v>21</v>
      </c>
      <c r="N17" s="144">
        <f t="shared" si="3"/>
        <v>24.5</v>
      </c>
      <c r="O17" s="131" t="s">
        <v>49</v>
      </c>
      <c r="P17" s="131" t="s">
        <v>79</v>
      </c>
      <c r="Q17" s="131" t="s">
        <v>38</v>
      </c>
      <c r="R17" s="131"/>
      <c r="S17" s="153" t="s">
        <v>109</v>
      </c>
      <c r="T17" s="143">
        <f t="shared" si="4"/>
        <v>138</v>
      </c>
      <c r="U17" s="142">
        <f t="shared" si="5"/>
        <v>118</v>
      </c>
      <c r="V17" s="132"/>
      <c r="W17" s="133">
        <f t="shared" si="6"/>
        <v>840</v>
      </c>
      <c r="X17" s="133">
        <f t="shared" si="7"/>
        <v>840</v>
      </c>
      <c r="Y17" s="130">
        <f t="shared" si="8"/>
        <v>28.2</v>
      </c>
      <c r="Z17" s="129" t="e">
        <f t="shared" si="9"/>
        <v>#VALUE!</v>
      </c>
      <c r="AA17" s="129" t="e">
        <f>#VALUE!</f>
        <v>#VALUE!</v>
      </c>
      <c r="AB17" s="130">
        <f t="shared" si="10"/>
        <v>28.2</v>
      </c>
      <c r="AC17" s="129" t="e">
        <f t="shared" si="11"/>
        <v>#VALUE!</v>
      </c>
      <c r="AD17" s="129" t="e">
        <f>#VALUE!</f>
        <v>#VALUE!</v>
      </c>
      <c r="AE17" s="132"/>
      <c r="AF17" s="131">
        <v>840</v>
      </c>
      <c r="AG17" s="2"/>
      <c r="AH17" s="2"/>
      <c r="AI17" s="2"/>
    </row>
    <row r="18" spans="1:35" s="32" customFormat="1" ht="24" customHeight="1">
      <c r="A18" s="160"/>
      <c r="B18" s="162"/>
      <c r="C18" s="161"/>
      <c r="D18" s="157" t="s">
        <v>272</v>
      </c>
      <c r="E18" s="156" t="s">
        <v>271</v>
      </c>
      <c r="F18" s="131" t="s">
        <v>240</v>
      </c>
      <c r="G18" s="131" t="s">
        <v>239</v>
      </c>
      <c r="H18" s="131" t="s">
        <v>238</v>
      </c>
      <c r="I18" s="131" t="str">
        <f t="shared" si="0"/>
        <v>860~880</v>
      </c>
      <c r="J18" s="155">
        <v>4</v>
      </c>
      <c r="K18" s="154">
        <v>25.2</v>
      </c>
      <c r="L18" s="149">
        <f t="shared" si="1"/>
        <v>92.129365079365073</v>
      </c>
      <c r="M18" s="144">
        <f t="shared" si="2"/>
        <v>20.8</v>
      </c>
      <c r="N18" s="144">
        <f t="shared" si="3"/>
        <v>23.7</v>
      </c>
      <c r="O18" s="131" t="s">
        <v>36</v>
      </c>
      <c r="P18" s="131" t="s">
        <v>45</v>
      </c>
      <c r="Q18" s="131" t="s">
        <v>38</v>
      </c>
      <c r="R18" s="131"/>
      <c r="S18" s="153" t="s">
        <v>237</v>
      </c>
      <c r="T18" s="143">
        <f t="shared" si="4"/>
        <v>121</v>
      </c>
      <c r="U18" s="142">
        <f t="shared" si="5"/>
        <v>106</v>
      </c>
      <c r="V18" s="132"/>
      <c r="W18" s="133">
        <f t="shared" si="6"/>
        <v>860</v>
      </c>
      <c r="X18" s="133">
        <f t="shared" si="7"/>
        <v>880</v>
      </c>
      <c r="Y18" s="130">
        <f t="shared" si="8"/>
        <v>28.1</v>
      </c>
      <c r="Z18" s="129" t="e">
        <f t="shared" si="9"/>
        <v>#VALUE!</v>
      </c>
      <c r="AA18" s="129" t="e">
        <f>#VALUE!</f>
        <v>#VALUE!</v>
      </c>
      <c r="AB18" s="130">
        <f t="shared" si="10"/>
        <v>28</v>
      </c>
      <c r="AC18" s="129" t="e">
        <f t="shared" si="11"/>
        <v>#VALUE!</v>
      </c>
      <c r="AD18" s="129" t="e">
        <f>#VALUE!</f>
        <v>#VALUE!</v>
      </c>
      <c r="AE18" s="132"/>
      <c r="AF18" s="131" t="s">
        <v>270</v>
      </c>
      <c r="AG18" s="2"/>
      <c r="AH18" s="2"/>
      <c r="AI18" s="2"/>
    </row>
    <row r="19" spans="1:35" s="32" customFormat="1" ht="24" customHeight="1">
      <c r="A19" s="160"/>
      <c r="B19" s="162"/>
      <c r="C19" s="161"/>
      <c r="D19" s="157" t="s">
        <v>269</v>
      </c>
      <c r="E19" s="156" t="s">
        <v>256</v>
      </c>
      <c r="F19" s="131" t="s">
        <v>240</v>
      </c>
      <c r="G19" s="131" t="s">
        <v>239</v>
      </c>
      <c r="H19" s="131" t="s">
        <v>238</v>
      </c>
      <c r="I19" s="131" t="str">
        <f t="shared" si="0"/>
        <v>870~880</v>
      </c>
      <c r="J19" s="155">
        <v>4</v>
      </c>
      <c r="K19" s="154">
        <v>24.8</v>
      </c>
      <c r="L19" s="149">
        <f t="shared" si="1"/>
        <v>93.615322580645156</v>
      </c>
      <c r="M19" s="144">
        <f t="shared" si="2"/>
        <v>20.8</v>
      </c>
      <c r="N19" s="144">
        <f t="shared" si="3"/>
        <v>23.7</v>
      </c>
      <c r="O19" s="131" t="s">
        <v>36</v>
      </c>
      <c r="P19" s="131" t="s">
        <v>45</v>
      </c>
      <c r="Q19" s="131" t="s">
        <v>38</v>
      </c>
      <c r="R19" s="131"/>
      <c r="S19" s="153" t="s">
        <v>237</v>
      </c>
      <c r="T19" s="143">
        <f t="shared" si="4"/>
        <v>119</v>
      </c>
      <c r="U19" s="142">
        <f t="shared" si="5"/>
        <v>104</v>
      </c>
      <c r="V19" s="132"/>
      <c r="W19" s="133">
        <f t="shared" si="6"/>
        <v>870</v>
      </c>
      <c r="X19" s="133">
        <f t="shared" si="7"/>
        <v>880</v>
      </c>
      <c r="Y19" s="130">
        <f t="shared" si="8"/>
        <v>28</v>
      </c>
      <c r="Z19" s="129" t="e">
        <f t="shared" si="9"/>
        <v>#VALUE!</v>
      </c>
      <c r="AA19" s="129" t="e">
        <f>#VALUE!</f>
        <v>#VALUE!</v>
      </c>
      <c r="AB19" s="130">
        <f t="shared" si="10"/>
        <v>28</v>
      </c>
      <c r="AC19" s="129" t="e">
        <f t="shared" si="11"/>
        <v>#VALUE!</v>
      </c>
      <c r="AD19" s="129" t="e">
        <f>#VALUE!</f>
        <v>#VALUE!</v>
      </c>
      <c r="AE19" s="132"/>
      <c r="AF19" s="131" t="s">
        <v>197</v>
      </c>
      <c r="AG19" s="2"/>
      <c r="AH19" s="2"/>
      <c r="AI19" s="2"/>
    </row>
    <row r="20" spans="1:35" s="32" customFormat="1" ht="24" customHeight="1">
      <c r="A20" s="160"/>
      <c r="B20" s="162"/>
      <c r="C20" s="161"/>
      <c r="D20" s="157" t="s">
        <v>266</v>
      </c>
      <c r="E20" s="156" t="s">
        <v>268</v>
      </c>
      <c r="F20" s="131" t="s">
        <v>265</v>
      </c>
      <c r="G20" s="131" t="s">
        <v>239</v>
      </c>
      <c r="H20" s="131" t="s">
        <v>238</v>
      </c>
      <c r="I20" s="131" t="str">
        <f t="shared" si="0"/>
        <v>890~900</v>
      </c>
      <c r="J20" s="155">
        <v>4</v>
      </c>
      <c r="K20" s="154">
        <v>24.6</v>
      </c>
      <c r="L20" s="149">
        <f t="shared" si="1"/>
        <v>94.376422764227627</v>
      </c>
      <c r="M20" s="144">
        <f t="shared" si="2"/>
        <v>20.8</v>
      </c>
      <c r="N20" s="144">
        <f t="shared" si="3"/>
        <v>23.7</v>
      </c>
      <c r="O20" s="131" t="s">
        <v>49</v>
      </c>
      <c r="P20" s="131" t="s">
        <v>79</v>
      </c>
      <c r="Q20" s="131" t="s">
        <v>41</v>
      </c>
      <c r="R20" s="131"/>
      <c r="S20" s="153" t="s">
        <v>109</v>
      </c>
      <c r="T20" s="143">
        <f t="shared" si="4"/>
        <v>118</v>
      </c>
      <c r="U20" s="142">
        <f t="shared" si="5"/>
        <v>103</v>
      </c>
      <c r="V20" s="132"/>
      <c r="W20" s="133">
        <f t="shared" si="6"/>
        <v>890</v>
      </c>
      <c r="X20" s="133">
        <f t="shared" si="7"/>
        <v>900</v>
      </c>
      <c r="Y20" s="130">
        <f t="shared" si="8"/>
        <v>27.9</v>
      </c>
      <c r="Z20" s="129" t="e">
        <f t="shared" si="9"/>
        <v>#VALUE!</v>
      </c>
      <c r="AA20" s="129" t="e">
        <f>#VALUE!</f>
        <v>#VALUE!</v>
      </c>
      <c r="AB20" s="130">
        <f t="shared" si="10"/>
        <v>27.9</v>
      </c>
      <c r="AC20" s="129" t="e">
        <f t="shared" si="11"/>
        <v>#VALUE!</v>
      </c>
      <c r="AD20" s="129" t="e">
        <f>#VALUE!</f>
        <v>#VALUE!</v>
      </c>
      <c r="AE20" s="132"/>
      <c r="AF20" s="131" t="s">
        <v>267</v>
      </c>
      <c r="AG20" s="2"/>
      <c r="AH20" s="2"/>
      <c r="AI20" s="2"/>
    </row>
    <row r="21" spans="1:35" s="32" customFormat="1" ht="24" customHeight="1">
      <c r="A21" s="160"/>
      <c r="B21" s="162"/>
      <c r="C21" s="161"/>
      <c r="D21" s="157" t="s">
        <v>266</v>
      </c>
      <c r="E21" s="156" t="s">
        <v>72</v>
      </c>
      <c r="F21" s="131" t="s">
        <v>265</v>
      </c>
      <c r="G21" s="131" t="s">
        <v>239</v>
      </c>
      <c r="H21" s="131" t="s">
        <v>238</v>
      </c>
      <c r="I21" s="131" t="str">
        <f t="shared" si="0"/>
        <v>900</v>
      </c>
      <c r="J21" s="155">
        <v>4</v>
      </c>
      <c r="K21" s="154">
        <v>24.2</v>
      </c>
      <c r="L21" s="149">
        <f t="shared" si="1"/>
        <v>95.936363636363637</v>
      </c>
      <c r="M21" s="144">
        <f t="shared" si="2"/>
        <v>20.8</v>
      </c>
      <c r="N21" s="144">
        <f t="shared" si="3"/>
        <v>23.7</v>
      </c>
      <c r="O21" s="131" t="s">
        <v>49</v>
      </c>
      <c r="P21" s="131" t="s">
        <v>79</v>
      </c>
      <c r="Q21" s="131" t="s">
        <v>41</v>
      </c>
      <c r="R21" s="131"/>
      <c r="S21" s="153" t="s">
        <v>109</v>
      </c>
      <c r="T21" s="143">
        <f t="shared" si="4"/>
        <v>116</v>
      </c>
      <c r="U21" s="142">
        <f t="shared" si="5"/>
        <v>102</v>
      </c>
      <c r="V21" s="132"/>
      <c r="W21" s="133">
        <f t="shared" si="6"/>
        <v>900</v>
      </c>
      <c r="X21" s="133">
        <f t="shared" si="7"/>
        <v>900</v>
      </c>
      <c r="Y21" s="130">
        <f t="shared" si="8"/>
        <v>27.9</v>
      </c>
      <c r="Z21" s="129" t="e">
        <f t="shared" si="9"/>
        <v>#VALUE!</v>
      </c>
      <c r="AA21" s="129" t="e">
        <f>#VALUE!</f>
        <v>#VALUE!</v>
      </c>
      <c r="AB21" s="130">
        <f t="shared" si="10"/>
        <v>27.9</v>
      </c>
      <c r="AC21" s="129" t="e">
        <f t="shared" si="11"/>
        <v>#VALUE!</v>
      </c>
      <c r="AD21" s="129" t="e">
        <f>#VALUE!</f>
        <v>#VALUE!</v>
      </c>
      <c r="AE21" s="132"/>
      <c r="AF21" s="131">
        <v>900</v>
      </c>
      <c r="AG21" s="2"/>
      <c r="AH21" s="2"/>
      <c r="AI21" s="2"/>
    </row>
    <row r="22" spans="1:35" s="32" customFormat="1" ht="24" customHeight="1">
      <c r="A22" s="160"/>
      <c r="B22" s="162"/>
      <c r="C22" s="161"/>
      <c r="D22" s="157" t="s">
        <v>264</v>
      </c>
      <c r="E22" s="156" t="s">
        <v>263</v>
      </c>
      <c r="F22" s="131" t="s">
        <v>240</v>
      </c>
      <c r="G22" s="131" t="s">
        <v>239</v>
      </c>
      <c r="H22" s="131" t="s">
        <v>238</v>
      </c>
      <c r="I22" s="131" t="str">
        <f t="shared" si="0"/>
        <v>900~930</v>
      </c>
      <c r="J22" s="155">
        <v>4</v>
      </c>
      <c r="K22" s="154">
        <v>25.4</v>
      </c>
      <c r="L22" s="149">
        <f t="shared" si="1"/>
        <v>91.403937007874006</v>
      </c>
      <c r="M22" s="144">
        <f t="shared" si="2"/>
        <v>20.8</v>
      </c>
      <c r="N22" s="144">
        <f t="shared" si="3"/>
        <v>23.7</v>
      </c>
      <c r="O22" s="131" t="s">
        <v>36</v>
      </c>
      <c r="P22" s="131" t="s">
        <v>79</v>
      </c>
      <c r="Q22" s="131" t="s">
        <v>41</v>
      </c>
      <c r="R22" s="131"/>
      <c r="S22" s="153" t="s">
        <v>109</v>
      </c>
      <c r="T22" s="143">
        <f t="shared" si="4"/>
        <v>122</v>
      </c>
      <c r="U22" s="142">
        <f t="shared" si="5"/>
        <v>107</v>
      </c>
      <c r="V22" s="132"/>
      <c r="W22" s="133">
        <f t="shared" si="6"/>
        <v>900</v>
      </c>
      <c r="X22" s="133">
        <f t="shared" si="7"/>
        <v>930</v>
      </c>
      <c r="Y22" s="130">
        <f t="shared" si="8"/>
        <v>27.9</v>
      </c>
      <c r="Z22" s="129" t="e">
        <f t="shared" si="9"/>
        <v>#VALUE!</v>
      </c>
      <c r="AA22" s="129" t="e">
        <f>#VALUE!</f>
        <v>#VALUE!</v>
      </c>
      <c r="AB22" s="130">
        <f t="shared" si="10"/>
        <v>27.7</v>
      </c>
      <c r="AC22" s="129" t="e">
        <f t="shared" si="11"/>
        <v>#VALUE!</v>
      </c>
      <c r="AD22" s="129" t="e">
        <f>#VALUE!</f>
        <v>#VALUE!</v>
      </c>
      <c r="AE22" s="132"/>
      <c r="AF22" s="131" t="s">
        <v>262</v>
      </c>
      <c r="AG22" s="2"/>
      <c r="AH22" s="2"/>
      <c r="AI22" s="2"/>
    </row>
    <row r="23" spans="1:35" s="32" customFormat="1" ht="24" customHeight="1">
      <c r="A23" s="160"/>
      <c r="B23" s="162"/>
      <c r="C23" s="161"/>
      <c r="D23" s="157" t="s">
        <v>261</v>
      </c>
      <c r="E23" s="156" t="s">
        <v>260</v>
      </c>
      <c r="F23" s="131" t="s">
        <v>240</v>
      </c>
      <c r="G23" s="131" t="s">
        <v>239</v>
      </c>
      <c r="H23" s="131" t="s">
        <v>238</v>
      </c>
      <c r="I23" s="131" t="str">
        <f t="shared" si="0"/>
        <v>910~930</v>
      </c>
      <c r="J23" s="155">
        <v>4</v>
      </c>
      <c r="K23" s="154">
        <v>25</v>
      </c>
      <c r="L23" s="149">
        <f t="shared" si="1"/>
        <v>92.866399999999999</v>
      </c>
      <c r="M23" s="144">
        <f t="shared" si="2"/>
        <v>20.8</v>
      </c>
      <c r="N23" s="144">
        <f t="shared" si="3"/>
        <v>23.7</v>
      </c>
      <c r="O23" s="131" t="s">
        <v>36</v>
      </c>
      <c r="P23" s="131" t="s">
        <v>79</v>
      </c>
      <c r="Q23" s="131" t="s">
        <v>41</v>
      </c>
      <c r="R23" s="131"/>
      <c r="S23" s="153" t="s">
        <v>109</v>
      </c>
      <c r="T23" s="143">
        <f t="shared" si="4"/>
        <v>120</v>
      </c>
      <c r="U23" s="142">
        <f t="shared" si="5"/>
        <v>105</v>
      </c>
      <c r="V23" s="132"/>
      <c r="W23" s="133">
        <f t="shared" si="6"/>
        <v>910</v>
      </c>
      <c r="X23" s="133">
        <f t="shared" si="7"/>
        <v>930</v>
      </c>
      <c r="Y23" s="130">
        <f t="shared" si="8"/>
        <v>27.8</v>
      </c>
      <c r="Z23" s="129" t="e">
        <f t="shared" si="9"/>
        <v>#VALUE!</v>
      </c>
      <c r="AA23" s="129" t="e">
        <f>#VALUE!</f>
        <v>#VALUE!</v>
      </c>
      <c r="AB23" s="130">
        <f t="shared" si="10"/>
        <v>27.7</v>
      </c>
      <c r="AC23" s="129" t="e">
        <f t="shared" si="11"/>
        <v>#VALUE!</v>
      </c>
      <c r="AD23" s="129" t="e">
        <f>#VALUE!</f>
        <v>#VALUE!</v>
      </c>
      <c r="AE23" s="132"/>
      <c r="AF23" s="131" t="s">
        <v>188</v>
      </c>
      <c r="AG23" s="2"/>
      <c r="AH23" s="2"/>
      <c r="AI23" s="2"/>
    </row>
    <row r="24" spans="1:35" s="32" customFormat="1" ht="24" customHeight="1">
      <c r="A24" s="160"/>
      <c r="B24" s="162"/>
      <c r="C24" s="161"/>
      <c r="D24" s="157" t="s">
        <v>259</v>
      </c>
      <c r="E24" s="156" t="s">
        <v>258</v>
      </c>
      <c r="F24" s="131" t="s">
        <v>240</v>
      </c>
      <c r="G24" s="131" t="s">
        <v>239</v>
      </c>
      <c r="H24" s="131" t="s">
        <v>238</v>
      </c>
      <c r="I24" s="131" t="str">
        <f t="shared" si="0"/>
        <v>920~940</v>
      </c>
      <c r="J24" s="155">
        <v>4</v>
      </c>
      <c r="K24" s="154">
        <v>22.8</v>
      </c>
      <c r="L24" s="149">
        <f t="shared" si="1"/>
        <v>101.82719298245614</v>
      </c>
      <c r="M24" s="144">
        <f t="shared" si="2"/>
        <v>20.8</v>
      </c>
      <c r="N24" s="144">
        <f t="shared" si="3"/>
        <v>23.7</v>
      </c>
      <c r="O24" s="131" t="s">
        <v>36</v>
      </c>
      <c r="P24" s="131" t="s">
        <v>45</v>
      </c>
      <c r="Q24" s="131" t="s">
        <v>41</v>
      </c>
      <c r="R24" s="131"/>
      <c r="S24" s="153" t="s">
        <v>237</v>
      </c>
      <c r="T24" s="143">
        <f t="shared" si="4"/>
        <v>109</v>
      </c>
      <c r="U24" s="142" t="str">
        <f t="shared" si="5"/>
        <v/>
      </c>
      <c r="V24" s="132"/>
      <c r="W24" s="133">
        <f t="shared" si="6"/>
        <v>920</v>
      </c>
      <c r="X24" s="133">
        <f t="shared" si="7"/>
        <v>940</v>
      </c>
      <c r="Y24" s="130">
        <f t="shared" si="8"/>
        <v>27.8</v>
      </c>
      <c r="Z24" s="129" t="e">
        <f t="shared" si="9"/>
        <v>#VALUE!</v>
      </c>
      <c r="AA24" s="129" t="e">
        <f>#VALUE!</f>
        <v>#VALUE!</v>
      </c>
      <c r="AB24" s="130">
        <f t="shared" si="10"/>
        <v>27.7</v>
      </c>
      <c r="AC24" s="129" t="e">
        <f t="shared" si="11"/>
        <v>#VALUE!</v>
      </c>
      <c r="AD24" s="129" t="e">
        <f>#VALUE!</f>
        <v>#VALUE!</v>
      </c>
      <c r="AE24" s="132"/>
      <c r="AF24" s="131" t="s">
        <v>183</v>
      </c>
      <c r="AG24" s="2"/>
      <c r="AH24" s="2"/>
      <c r="AI24" s="2"/>
    </row>
    <row r="25" spans="1:35" s="32" customFormat="1" ht="24" customHeight="1">
      <c r="A25" s="160"/>
      <c r="B25" s="159"/>
      <c r="C25" s="158"/>
      <c r="D25" s="157" t="s">
        <v>257</v>
      </c>
      <c r="E25" s="156" t="s">
        <v>256</v>
      </c>
      <c r="F25" s="131" t="s">
        <v>240</v>
      </c>
      <c r="G25" s="131" t="s">
        <v>239</v>
      </c>
      <c r="H25" s="131" t="s">
        <v>238</v>
      </c>
      <c r="I25" s="131" t="str">
        <f t="shared" si="0"/>
        <v>930~940</v>
      </c>
      <c r="J25" s="165">
        <v>4</v>
      </c>
      <c r="K25" s="154">
        <v>22.4</v>
      </c>
      <c r="L25" s="149">
        <f t="shared" si="1"/>
        <v>103.64553571428571</v>
      </c>
      <c r="M25" s="144">
        <f t="shared" si="2"/>
        <v>20.8</v>
      </c>
      <c r="N25" s="144">
        <f t="shared" si="3"/>
        <v>23.7</v>
      </c>
      <c r="O25" s="131" t="s">
        <v>36</v>
      </c>
      <c r="P25" s="131" t="s">
        <v>45</v>
      </c>
      <c r="Q25" s="131" t="s">
        <v>41</v>
      </c>
      <c r="R25" s="131"/>
      <c r="S25" s="164" t="s">
        <v>237</v>
      </c>
      <c r="T25" s="143">
        <f t="shared" si="4"/>
        <v>107</v>
      </c>
      <c r="U25" s="142" t="str">
        <f t="shared" si="5"/>
        <v/>
      </c>
      <c r="V25" s="132"/>
      <c r="W25" s="133">
        <f t="shared" si="6"/>
        <v>930</v>
      </c>
      <c r="X25" s="133">
        <f t="shared" si="7"/>
        <v>940</v>
      </c>
      <c r="Y25" s="130">
        <f t="shared" si="8"/>
        <v>27.7</v>
      </c>
      <c r="Z25" s="129" t="e">
        <f t="shared" si="9"/>
        <v>#VALUE!</v>
      </c>
      <c r="AA25" s="129" t="e">
        <f>#VALUE!</f>
        <v>#VALUE!</v>
      </c>
      <c r="AB25" s="130">
        <f t="shared" si="10"/>
        <v>27.7</v>
      </c>
      <c r="AC25" s="129" t="e">
        <f t="shared" si="11"/>
        <v>#VALUE!</v>
      </c>
      <c r="AD25" s="129" t="e">
        <f>#VALUE!</f>
        <v>#VALUE!</v>
      </c>
      <c r="AE25" s="132"/>
      <c r="AF25" s="131" t="s">
        <v>255</v>
      </c>
      <c r="AG25" s="2"/>
      <c r="AH25" s="2"/>
      <c r="AI25" s="2"/>
    </row>
    <row r="26" spans="1:35" s="32" customFormat="1" ht="24" customHeight="1">
      <c r="A26" s="160"/>
      <c r="B26" s="163" t="s">
        <v>254</v>
      </c>
      <c r="C26" s="161" t="s">
        <v>253</v>
      </c>
      <c r="D26" s="157" t="s">
        <v>251</v>
      </c>
      <c r="E26" s="156" t="s">
        <v>252</v>
      </c>
      <c r="F26" s="131" t="s">
        <v>240</v>
      </c>
      <c r="G26" s="131" t="s">
        <v>239</v>
      </c>
      <c r="H26" s="131" t="s">
        <v>238</v>
      </c>
      <c r="I26" s="131" t="str">
        <f t="shared" si="0"/>
        <v>950~970</v>
      </c>
      <c r="J26" s="155">
        <v>4</v>
      </c>
      <c r="K26" s="154">
        <v>26.7</v>
      </c>
      <c r="L26" s="149">
        <f t="shared" si="1"/>
        <v>86.95355805243446</v>
      </c>
      <c r="M26" s="144">
        <f t="shared" si="2"/>
        <v>20.8</v>
      </c>
      <c r="N26" s="144">
        <f t="shared" si="3"/>
        <v>23.7</v>
      </c>
      <c r="O26" s="131" t="s">
        <v>36</v>
      </c>
      <c r="P26" s="131" t="s">
        <v>79</v>
      </c>
      <c r="Q26" s="131" t="s">
        <v>38</v>
      </c>
      <c r="R26" s="131"/>
      <c r="S26" s="153" t="s">
        <v>109</v>
      </c>
      <c r="T26" s="143">
        <f t="shared" si="4"/>
        <v>128</v>
      </c>
      <c r="U26" s="142">
        <f t="shared" si="5"/>
        <v>112</v>
      </c>
      <c r="V26" s="132"/>
      <c r="W26" s="133">
        <f t="shared" si="6"/>
        <v>950</v>
      </c>
      <c r="X26" s="133">
        <f t="shared" si="7"/>
        <v>970</v>
      </c>
      <c r="Y26" s="130">
        <f t="shared" si="8"/>
        <v>27.6</v>
      </c>
      <c r="Z26" s="129" t="e">
        <f t="shared" si="9"/>
        <v>#VALUE!</v>
      </c>
      <c r="AA26" s="129" t="e">
        <f>#VALUE!</f>
        <v>#VALUE!</v>
      </c>
      <c r="AB26" s="130">
        <f t="shared" si="10"/>
        <v>27.5</v>
      </c>
      <c r="AC26" s="129" t="e">
        <f t="shared" si="11"/>
        <v>#VALUE!</v>
      </c>
      <c r="AD26" s="129" t="e">
        <f>#VALUE!</f>
        <v>#VALUE!</v>
      </c>
      <c r="AE26" s="132"/>
      <c r="AF26" s="131" t="s">
        <v>232</v>
      </c>
      <c r="AG26" s="2"/>
      <c r="AH26" s="2"/>
      <c r="AI26" s="2"/>
    </row>
    <row r="27" spans="1:35" s="32" customFormat="1" ht="24" customHeight="1">
      <c r="A27" s="160"/>
      <c r="B27" s="162"/>
      <c r="C27" s="161"/>
      <c r="D27" s="157" t="s">
        <v>251</v>
      </c>
      <c r="E27" s="156" t="s">
        <v>250</v>
      </c>
      <c r="F27" s="131" t="s">
        <v>240</v>
      </c>
      <c r="G27" s="131" t="s">
        <v>239</v>
      </c>
      <c r="H27" s="131" t="s">
        <v>238</v>
      </c>
      <c r="I27" s="131" t="str">
        <f t="shared" si="0"/>
        <v>980</v>
      </c>
      <c r="J27" s="155">
        <v>4</v>
      </c>
      <c r="K27" s="154">
        <v>25.4</v>
      </c>
      <c r="L27" s="149">
        <f t="shared" si="1"/>
        <v>91.403937007874006</v>
      </c>
      <c r="M27" s="144">
        <f t="shared" si="2"/>
        <v>20.5</v>
      </c>
      <c r="N27" s="144">
        <f t="shared" si="3"/>
        <v>23.4</v>
      </c>
      <c r="O27" s="131" t="s">
        <v>36</v>
      </c>
      <c r="P27" s="131" t="s">
        <v>79</v>
      </c>
      <c r="Q27" s="131" t="s">
        <v>38</v>
      </c>
      <c r="R27" s="131"/>
      <c r="S27" s="153" t="s">
        <v>109</v>
      </c>
      <c r="T27" s="143">
        <f t="shared" si="4"/>
        <v>123</v>
      </c>
      <c r="U27" s="142">
        <f t="shared" si="5"/>
        <v>108</v>
      </c>
      <c r="V27" s="132"/>
      <c r="W27" s="133">
        <f t="shared" si="6"/>
        <v>980</v>
      </c>
      <c r="X27" s="133">
        <f t="shared" si="7"/>
        <v>980</v>
      </c>
      <c r="Y27" s="130">
        <f t="shared" si="8"/>
        <v>27.4</v>
      </c>
      <c r="Z27" s="129" t="e">
        <f t="shared" si="9"/>
        <v>#VALUE!</v>
      </c>
      <c r="AA27" s="129" t="e">
        <f>#VALUE!</f>
        <v>#VALUE!</v>
      </c>
      <c r="AB27" s="130">
        <f t="shared" si="10"/>
        <v>27.4</v>
      </c>
      <c r="AC27" s="129" t="e">
        <f t="shared" si="11"/>
        <v>#VALUE!</v>
      </c>
      <c r="AD27" s="129" t="e">
        <f>#VALUE!</f>
        <v>#VALUE!</v>
      </c>
      <c r="AE27" s="132"/>
      <c r="AF27" s="134">
        <v>980</v>
      </c>
      <c r="AG27" s="2"/>
      <c r="AH27" s="2"/>
      <c r="AI27" s="2"/>
    </row>
    <row r="28" spans="1:35" s="32" customFormat="1" ht="24" customHeight="1">
      <c r="A28" s="160"/>
      <c r="B28" s="162"/>
      <c r="C28" s="161"/>
      <c r="D28" s="157" t="s">
        <v>248</v>
      </c>
      <c r="E28" s="157" t="s">
        <v>249</v>
      </c>
      <c r="F28" s="131" t="s">
        <v>240</v>
      </c>
      <c r="G28" s="131" t="s">
        <v>239</v>
      </c>
      <c r="H28" s="131" t="s">
        <v>238</v>
      </c>
      <c r="I28" s="131" t="str">
        <f t="shared" si="0"/>
        <v>970</v>
      </c>
      <c r="J28" s="155">
        <v>4</v>
      </c>
      <c r="K28" s="154">
        <v>23.6</v>
      </c>
      <c r="L28" s="149">
        <f t="shared" si="1"/>
        <v>98.375423728813558</v>
      </c>
      <c r="M28" s="144">
        <f t="shared" si="2"/>
        <v>20.8</v>
      </c>
      <c r="N28" s="144">
        <f t="shared" si="3"/>
        <v>23.7</v>
      </c>
      <c r="O28" s="131" t="s">
        <v>36</v>
      </c>
      <c r="P28" s="131" t="s">
        <v>45</v>
      </c>
      <c r="Q28" s="131" t="s">
        <v>38</v>
      </c>
      <c r="R28" s="131"/>
      <c r="S28" s="153" t="s">
        <v>237</v>
      </c>
      <c r="T28" s="143">
        <f t="shared" si="4"/>
        <v>113</v>
      </c>
      <c r="U28" s="142" t="str">
        <f t="shared" si="5"/>
        <v/>
      </c>
      <c r="V28" s="132"/>
      <c r="W28" s="133">
        <f t="shared" si="6"/>
        <v>970</v>
      </c>
      <c r="X28" s="133">
        <f t="shared" si="7"/>
        <v>970</v>
      </c>
      <c r="Y28" s="130">
        <f t="shared" si="8"/>
        <v>27.5</v>
      </c>
      <c r="Z28" s="129" t="e">
        <f t="shared" si="9"/>
        <v>#VALUE!</v>
      </c>
      <c r="AA28" s="129" t="e">
        <f>#VALUE!</f>
        <v>#VALUE!</v>
      </c>
      <c r="AB28" s="130">
        <f t="shared" si="10"/>
        <v>27.5</v>
      </c>
      <c r="AC28" s="129" t="e">
        <f t="shared" si="11"/>
        <v>#VALUE!</v>
      </c>
      <c r="AD28" s="129" t="e">
        <f>#VALUE!</f>
        <v>#VALUE!</v>
      </c>
      <c r="AE28" s="132"/>
      <c r="AF28" s="131">
        <v>970</v>
      </c>
      <c r="AG28" s="2"/>
      <c r="AH28" s="2"/>
      <c r="AI28" s="2"/>
    </row>
    <row r="29" spans="1:35" s="32" customFormat="1" ht="24" customHeight="1">
      <c r="A29" s="160"/>
      <c r="B29" s="162"/>
      <c r="C29" s="161"/>
      <c r="D29" s="157" t="s">
        <v>248</v>
      </c>
      <c r="E29" s="156" t="s">
        <v>247</v>
      </c>
      <c r="F29" s="131" t="s">
        <v>240</v>
      </c>
      <c r="G29" s="131" t="s">
        <v>239</v>
      </c>
      <c r="H29" s="131" t="s">
        <v>238</v>
      </c>
      <c r="I29" s="131" t="str">
        <f t="shared" si="0"/>
        <v>990~1,010</v>
      </c>
      <c r="J29" s="155">
        <v>4</v>
      </c>
      <c r="K29" s="154">
        <v>22.4</v>
      </c>
      <c r="L29" s="149">
        <f t="shared" si="1"/>
        <v>103.64553571428571</v>
      </c>
      <c r="M29" s="144">
        <f t="shared" si="2"/>
        <v>20.5</v>
      </c>
      <c r="N29" s="144">
        <f t="shared" si="3"/>
        <v>23.4</v>
      </c>
      <c r="O29" s="131" t="s">
        <v>36</v>
      </c>
      <c r="P29" s="131" t="s">
        <v>45</v>
      </c>
      <c r="Q29" s="131" t="s">
        <v>38</v>
      </c>
      <c r="R29" s="131"/>
      <c r="S29" s="153" t="s">
        <v>237</v>
      </c>
      <c r="T29" s="143">
        <f t="shared" si="4"/>
        <v>109</v>
      </c>
      <c r="U29" s="142" t="str">
        <f t="shared" si="5"/>
        <v/>
      </c>
      <c r="V29" s="2"/>
      <c r="W29" s="133">
        <f t="shared" si="6"/>
        <v>990</v>
      </c>
      <c r="X29" s="133">
        <f t="shared" si="7"/>
        <v>1010</v>
      </c>
      <c r="Y29" s="130">
        <f t="shared" si="8"/>
        <v>27.4</v>
      </c>
      <c r="Z29" s="129" t="e">
        <f t="shared" si="9"/>
        <v>#VALUE!</v>
      </c>
      <c r="AA29" s="129" t="e">
        <f>#VALUE!</f>
        <v>#VALUE!</v>
      </c>
      <c r="AB29" s="130">
        <f t="shared" si="10"/>
        <v>27.3</v>
      </c>
      <c r="AC29" s="129" t="e">
        <f t="shared" si="11"/>
        <v>#VALUE!</v>
      </c>
      <c r="AD29" s="129" t="e">
        <f>#VALUE!</f>
        <v>#VALUE!</v>
      </c>
      <c r="AE29" s="132"/>
      <c r="AF29" s="131" t="s">
        <v>246</v>
      </c>
      <c r="AG29" s="2"/>
      <c r="AH29" s="2"/>
      <c r="AI29" s="2"/>
    </row>
    <row r="30" spans="1:35" s="32" customFormat="1" ht="24" customHeight="1">
      <c r="A30" s="160"/>
      <c r="B30" s="162"/>
      <c r="C30" s="161"/>
      <c r="D30" s="157" t="s">
        <v>245</v>
      </c>
      <c r="E30" s="156" t="s">
        <v>244</v>
      </c>
      <c r="F30" s="131" t="s">
        <v>240</v>
      </c>
      <c r="G30" s="131" t="s">
        <v>239</v>
      </c>
      <c r="H30" s="131" t="s">
        <v>238</v>
      </c>
      <c r="I30" s="131" t="str">
        <f t="shared" si="0"/>
        <v>1,010~1,040</v>
      </c>
      <c r="J30" s="155">
        <v>4</v>
      </c>
      <c r="K30" s="154">
        <v>22.2</v>
      </c>
      <c r="L30" s="149">
        <f t="shared" si="1"/>
        <v>104.57927927927929</v>
      </c>
      <c r="M30" s="144">
        <f t="shared" si="2"/>
        <v>20.5</v>
      </c>
      <c r="N30" s="144">
        <f t="shared" si="3"/>
        <v>23.4</v>
      </c>
      <c r="O30" s="131" t="s">
        <v>36</v>
      </c>
      <c r="P30" s="131" t="s">
        <v>79</v>
      </c>
      <c r="Q30" s="131" t="s">
        <v>41</v>
      </c>
      <c r="R30" s="131"/>
      <c r="S30" s="153" t="s">
        <v>109</v>
      </c>
      <c r="T30" s="143">
        <f t="shared" si="4"/>
        <v>108</v>
      </c>
      <c r="U30" s="142" t="str">
        <f t="shared" si="5"/>
        <v/>
      </c>
      <c r="V30" s="2"/>
      <c r="W30" s="133">
        <f t="shared" si="6"/>
        <v>1010</v>
      </c>
      <c r="X30" s="133">
        <f t="shared" si="7"/>
        <v>1040</v>
      </c>
      <c r="Y30" s="130">
        <f t="shared" si="8"/>
        <v>27.3</v>
      </c>
      <c r="Z30" s="129" t="e">
        <f t="shared" si="9"/>
        <v>#VALUE!</v>
      </c>
      <c r="AA30" s="129" t="e">
        <f>#VALUE!</f>
        <v>#VALUE!</v>
      </c>
      <c r="AB30" s="130">
        <f t="shared" si="10"/>
        <v>27.1</v>
      </c>
      <c r="AC30" s="129" t="e">
        <f t="shared" si="11"/>
        <v>#VALUE!</v>
      </c>
      <c r="AD30" s="129" t="e">
        <f>#VALUE!</f>
        <v>#VALUE!</v>
      </c>
      <c r="AE30" s="132"/>
      <c r="AF30" s="131" t="s">
        <v>243</v>
      </c>
      <c r="AG30" s="2"/>
      <c r="AH30" s="2"/>
      <c r="AI30" s="2"/>
    </row>
    <row r="31" spans="1:35" s="32" customFormat="1" ht="24" customHeight="1">
      <c r="A31" s="160"/>
      <c r="B31" s="159"/>
      <c r="C31" s="158"/>
      <c r="D31" s="157" t="s">
        <v>242</v>
      </c>
      <c r="E31" s="156" t="s">
        <v>241</v>
      </c>
      <c r="F31" s="131" t="s">
        <v>240</v>
      </c>
      <c r="G31" s="131" t="s">
        <v>239</v>
      </c>
      <c r="H31" s="131" t="s">
        <v>238</v>
      </c>
      <c r="I31" s="131" t="str">
        <f t="shared" si="0"/>
        <v>1,030~1,060</v>
      </c>
      <c r="J31" s="155">
        <v>4</v>
      </c>
      <c r="K31" s="154">
        <v>21</v>
      </c>
      <c r="L31" s="149">
        <f t="shared" si="1"/>
        <v>110.55523809523808</v>
      </c>
      <c r="M31" s="144">
        <f t="shared" si="2"/>
        <v>20.5</v>
      </c>
      <c r="N31" s="144">
        <f t="shared" si="3"/>
        <v>23.4</v>
      </c>
      <c r="O31" s="131" t="s">
        <v>36</v>
      </c>
      <c r="P31" s="131" t="s">
        <v>45</v>
      </c>
      <c r="Q31" s="131" t="s">
        <v>41</v>
      </c>
      <c r="R31" s="131"/>
      <c r="S31" s="153" t="s">
        <v>237</v>
      </c>
      <c r="T31" s="143">
        <f t="shared" si="4"/>
        <v>102</v>
      </c>
      <c r="U31" s="142" t="str">
        <f t="shared" si="5"/>
        <v/>
      </c>
      <c r="V31" s="2"/>
      <c r="W31" s="133">
        <f t="shared" si="6"/>
        <v>1030</v>
      </c>
      <c r="X31" s="133">
        <f t="shared" si="7"/>
        <v>1060</v>
      </c>
      <c r="Y31" s="130">
        <f t="shared" si="8"/>
        <v>27.2</v>
      </c>
      <c r="Z31" s="129" t="e">
        <f t="shared" si="9"/>
        <v>#VALUE!</v>
      </c>
      <c r="AA31" s="129" t="e">
        <f>#VALUE!</f>
        <v>#VALUE!</v>
      </c>
      <c r="AB31" s="130">
        <f t="shared" si="10"/>
        <v>27</v>
      </c>
      <c r="AC31" s="129" t="e">
        <f t="shared" si="11"/>
        <v>#VALUE!</v>
      </c>
      <c r="AD31" s="129" t="e">
        <f>#VALUE!</f>
        <v>#VALUE!</v>
      </c>
      <c r="AE31" s="132"/>
      <c r="AF31" s="131" t="s">
        <v>236</v>
      </c>
      <c r="AG31" s="2"/>
      <c r="AH31" s="2"/>
      <c r="AI31" s="2"/>
    </row>
    <row r="32" spans="1:35" ht="24" customHeight="1">
      <c r="A32" s="71"/>
      <c r="B32" s="152" t="s">
        <v>235</v>
      </c>
      <c r="C32" s="151" t="s">
        <v>234</v>
      </c>
      <c r="D32" s="148" t="s">
        <v>230</v>
      </c>
      <c r="E32" s="147" t="s">
        <v>233</v>
      </c>
      <c r="F32" s="16" t="s">
        <v>43</v>
      </c>
      <c r="G32" s="17">
        <v>0.65800000000000003</v>
      </c>
      <c r="H32" s="16" t="s">
        <v>89</v>
      </c>
      <c r="I32" s="131" t="str">
        <f t="shared" si="0"/>
        <v>950~970</v>
      </c>
      <c r="J32" s="146">
        <v>4</v>
      </c>
      <c r="K32" s="20">
        <v>16.399999999999999</v>
      </c>
      <c r="L32" s="149">
        <f t="shared" si="1"/>
        <v>141.56463414634146</v>
      </c>
      <c r="M32" s="144">
        <f t="shared" si="2"/>
        <v>20.8</v>
      </c>
      <c r="N32" s="144">
        <f t="shared" si="3"/>
        <v>23.7</v>
      </c>
      <c r="O32" s="131" t="s">
        <v>90</v>
      </c>
      <c r="P32" s="131" t="s">
        <v>45</v>
      </c>
      <c r="Q32" s="131" t="s">
        <v>91</v>
      </c>
      <c r="R32" s="24" t="s">
        <v>62</v>
      </c>
      <c r="S32" s="27"/>
      <c r="T32" s="143" t="str">
        <f t="shared" si="4"/>
        <v/>
      </c>
      <c r="U32" s="142" t="str">
        <f t="shared" si="5"/>
        <v/>
      </c>
      <c r="W32" s="133">
        <f t="shared" si="6"/>
        <v>950</v>
      </c>
      <c r="X32" s="133">
        <f t="shared" si="7"/>
        <v>970</v>
      </c>
      <c r="Y32" s="130">
        <f t="shared" si="8"/>
        <v>27.6</v>
      </c>
      <c r="Z32" s="129" t="e">
        <f t="shared" si="9"/>
        <v>#VALUE!</v>
      </c>
      <c r="AA32" s="129" t="e">
        <f>#VALUE!</f>
        <v>#VALUE!</v>
      </c>
      <c r="AB32" s="130">
        <f t="shared" si="10"/>
        <v>27.5</v>
      </c>
      <c r="AC32" s="129" t="e">
        <f t="shared" si="11"/>
        <v>#VALUE!</v>
      </c>
      <c r="AD32" s="129" t="e">
        <f>#VALUE!</f>
        <v>#VALUE!</v>
      </c>
      <c r="AE32" s="132"/>
      <c r="AF32" s="131" t="s">
        <v>232</v>
      </c>
    </row>
    <row r="33" spans="1:35" ht="24" customHeight="1">
      <c r="A33" s="71"/>
      <c r="B33" s="70"/>
      <c r="C33" s="150"/>
      <c r="D33" s="148" t="s">
        <v>230</v>
      </c>
      <c r="E33" s="147" t="s">
        <v>231</v>
      </c>
      <c r="F33" s="16" t="s">
        <v>43</v>
      </c>
      <c r="G33" s="17">
        <v>0.65800000000000003</v>
      </c>
      <c r="H33" s="16" t="s">
        <v>89</v>
      </c>
      <c r="I33" s="131" t="str">
        <f t="shared" si="0"/>
        <v>980</v>
      </c>
      <c r="J33" s="146">
        <v>4</v>
      </c>
      <c r="K33" s="20">
        <v>16</v>
      </c>
      <c r="L33" s="149">
        <f t="shared" si="1"/>
        <v>145.10374999999999</v>
      </c>
      <c r="M33" s="144">
        <f t="shared" si="2"/>
        <v>20.5</v>
      </c>
      <c r="N33" s="144">
        <f t="shared" si="3"/>
        <v>23.4</v>
      </c>
      <c r="O33" s="131" t="s">
        <v>90</v>
      </c>
      <c r="P33" s="131" t="s">
        <v>45</v>
      </c>
      <c r="Q33" s="131" t="s">
        <v>91</v>
      </c>
      <c r="R33" s="24" t="s">
        <v>62</v>
      </c>
      <c r="S33" s="27"/>
      <c r="T33" s="143" t="str">
        <f t="shared" si="4"/>
        <v/>
      </c>
      <c r="U33" s="142" t="str">
        <f t="shared" si="5"/>
        <v/>
      </c>
      <c r="W33" s="133">
        <f t="shared" si="6"/>
        <v>980</v>
      </c>
      <c r="X33" s="133">
        <f t="shared" si="7"/>
        <v>980</v>
      </c>
      <c r="Y33" s="130">
        <f t="shared" si="8"/>
        <v>27.4</v>
      </c>
      <c r="Z33" s="129" t="e">
        <f t="shared" si="9"/>
        <v>#VALUE!</v>
      </c>
      <c r="AA33" s="129" t="e">
        <f>#VALUE!</f>
        <v>#VALUE!</v>
      </c>
      <c r="AB33" s="130">
        <f t="shared" si="10"/>
        <v>27.4</v>
      </c>
      <c r="AC33" s="129" t="e">
        <f t="shared" si="11"/>
        <v>#VALUE!</v>
      </c>
      <c r="AD33" s="129" t="e">
        <f>#VALUE!</f>
        <v>#VALUE!</v>
      </c>
      <c r="AE33" s="132"/>
      <c r="AF33" s="131">
        <v>980</v>
      </c>
    </row>
    <row r="34" spans="1:35" ht="24" customHeight="1" thickBot="1">
      <c r="A34" s="66"/>
      <c r="B34" s="65"/>
      <c r="C34" s="64"/>
      <c r="D34" s="148" t="s">
        <v>230</v>
      </c>
      <c r="E34" s="147" t="s">
        <v>229</v>
      </c>
      <c r="F34" s="16" t="s">
        <v>43</v>
      </c>
      <c r="G34" s="17">
        <v>0.65800000000000003</v>
      </c>
      <c r="H34" s="16" t="s">
        <v>89</v>
      </c>
      <c r="I34" s="131" t="str">
        <f t="shared" si="0"/>
        <v>990~1,020</v>
      </c>
      <c r="J34" s="146">
        <v>4</v>
      </c>
      <c r="K34" s="41">
        <v>15</v>
      </c>
      <c r="L34" s="145">
        <f t="shared" si="1"/>
        <v>154.77733333333333</v>
      </c>
      <c r="M34" s="144">
        <f t="shared" si="2"/>
        <v>20.5</v>
      </c>
      <c r="N34" s="144">
        <f t="shared" si="3"/>
        <v>23.4</v>
      </c>
      <c r="O34" s="131" t="s">
        <v>90</v>
      </c>
      <c r="P34" s="131" t="s">
        <v>45</v>
      </c>
      <c r="Q34" s="131" t="s">
        <v>41</v>
      </c>
      <c r="R34" s="24" t="s">
        <v>62</v>
      </c>
      <c r="S34" s="27"/>
      <c r="T34" s="143" t="str">
        <f t="shared" si="4"/>
        <v/>
      </c>
      <c r="U34" s="142" t="str">
        <f t="shared" si="5"/>
        <v/>
      </c>
      <c r="W34" s="133">
        <f t="shared" si="6"/>
        <v>990</v>
      </c>
      <c r="X34" s="133">
        <f t="shared" si="7"/>
        <v>1020</v>
      </c>
      <c r="Y34" s="130">
        <f t="shared" si="8"/>
        <v>27.4</v>
      </c>
      <c r="Z34" s="129" t="e">
        <f t="shared" si="9"/>
        <v>#VALUE!</v>
      </c>
      <c r="AA34" s="129" t="e">
        <f>#VALUE!</f>
        <v>#VALUE!</v>
      </c>
      <c r="AB34" s="130">
        <f t="shared" si="10"/>
        <v>27.2</v>
      </c>
      <c r="AC34" s="129" t="e">
        <f t="shared" si="11"/>
        <v>#VALUE!</v>
      </c>
      <c r="AD34" s="129" t="e">
        <f>#VALUE!</f>
        <v>#VALUE!</v>
      </c>
      <c r="AE34" s="132"/>
      <c r="AF34" s="131" t="s">
        <v>228</v>
      </c>
    </row>
    <row r="35" spans="1:35" s="32" customFormat="1" ht="14.25" customHeight="1">
      <c r="V35" s="2"/>
      <c r="W35" s="133" t="e">
        <f t="shared" si="6"/>
        <v>#VALUE!</v>
      </c>
      <c r="X35" s="133" t="e">
        <f t="shared" si="7"/>
        <v>#VALUE!</v>
      </c>
      <c r="Y35" s="130" t="e">
        <f t="shared" si="8"/>
        <v>#VALUE!</v>
      </c>
      <c r="Z35" s="129" t="str">
        <f t="shared" si="9"/>
        <v/>
      </c>
      <c r="AA35" s="129" t="e">
        <f>#VALUE!</f>
        <v>#VALUE!</v>
      </c>
      <c r="AB35" s="130" t="e">
        <f t="shared" si="10"/>
        <v>#VALUE!</v>
      </c>
      <c r="AC35" s="129" t="e">
        <f t="shared" si="11"/>
        <v>#VALUE!</v>
      </c>
      <c r="AD35" s="129" t="e">
        <f>#VALUE!</f>
        <v>#VALUE!</v>
      </c>
      <c r="AE35" s="132"/>
      <c r="AF35" s="131"/>
      <c r="AG35" s="2"/>
      <c r="AH35" s="2"/>
      <c r="AI35" s="2"/>
    </row>
    <row r="36" spans="1:35" s="32" customFormat="1" ht="14.25" customHeight="1">
      <c r="B36" s="141" t="s">
        <v>227</v>
      </c>
      <c r="V36" s="2"/>
      <c r="W36" s="133"/>
      <c r="X36" s="133"/>
      <c r="Y36" s="130"/>
      <c r="Z36" s="129"/>
      <c r="AA36" s="129"/>
      <c r="AB36" s="130"/>
      <c r="AC36" s="129"/>
      <c r="AD36" s="129"/>
      <c r="AE36" s="132"/>
      <c r="AF36" s="134"/>
      <c r="AG36" s="2"/>
      <c r="AH36" s="2"/>
      <c r="AI36" s="2"/>
    </row>
    <row r="37" spans="1:35" ht="12.75">
      <c r="B37" s="141" t="s">
        <v>226</v>
      </c>
      <c r="W37" s="133"/>
      <c r="X37" s="133"/>
      <c r="Y37" s="130"/>
      <c r="Z37" s="129"/>
      <c r="AA37" s="129"/>
      <c r="AB37" s="130"/>
      <c r="AC37" s="129"/>
      <c r="AD37" s="129"/>
      <c r="AE37" s="132"/>
      <c r="AF37" s="131"/>
    </row>
    <row r="38" spans="1:35" s="32" customFormat="1" ht="11.25" customHeight="1">
      <c r="A38" s="140"/>
      <c r="B38" s="140"/>
      <c r="C38" s="140"/>
      <c r="D38" s="140"/>
      <c r="E38" s="140"/>
      <c r="F38" s="135"/>
      <c r="G38" s="135"/>
      <c r="H38" s="135"/>
      <c r="I38" s="135"/>
      <c r="J38" s="135"/>
      <c r="K38" s="139"/>
      <c r="L38" s="138"/>
      <c r="M38" s="137"/>
      <c r="N38" s="137"/>
      <c r="O38" s="135"/>
      <c r="P38" s="135"/>
      <c r="Q38" s="135"/>
      <c r="R38" s="135"/>
      <c r="S38" s="136"/>
      <c r="T38" s="135"/>
      <c r="U38" s="135"/>
      <c r="V38" s="2"/>
      <c r="W38" s="133"/>
      <c r="X38" s="133"/>
      <c r="Y38" s="130"/>
      <c r="Z38" s="129"/>
      <c r="AA38" s="129"/>
      <c r="AB38" s="130"/>
      <c r="AC38" s="129"/>
      <c r="AD38" s="129"/>
      <c r="AE38" s="132"/>
      <c r="AF38" s="131"/>
      <c r="AG38" s="2"/>
      <c r="AH38" s="2"/>
      <c r="AI38" s="2"/>
    </row>
    <row r="39" spans="1:35" ht="12.75">
      <c r="B39" s="2" t="s">
        <v>100</v>
      </c>
      <c r="W39" s="133"/>
      <c r="X39" s="133"/>
      <c r="Y39" s="130"/>
      <c r="Z39" s="129"/>
      <c r="AA39" s="129"/>
      <c r="AB39" s="130"/>
      <c r="AC39" s="129"/>
      <c r="AD39" s="129"/>
      <c r="AE39" s="132"/>
      <c r="AF39" s="131"/>
    </row>
    <row r="40" spans="1:35" ht="12.75">
      <c r="B40" s="2" t="s">
        <v>101</v>
      </c>
      <c r="W40" s="133"/>
      <c r="X40" s="133"/>
      <c r="Y40" s="130"/>
      <c r="Z40" s="129"/>
      <c r="AA40" s="129"/>
      <c r="AB40" s="130"/>
      <c r="AC40" s="129"/>
      <c r="AD40" s="129"/>
      <c r="AE40" s="132"/>
      <c r="AF40" s="131"/>
    </row>
    <row r="41" spans="1:35" ht="12.75">
      <c r="B41" s="2" t="s">
        <v>102</v>
      </c>
      <c r="W41" s="133"/>
      <c r="X41" s="133"/>
      <c r="Y41" s="130"/>
      <c r="Z41" s="129"/>
      <c r="AA41" s="129"/>
      <c r="AB41" s="130"/>
      <c r="AC41" s="129"/>
      <c r="AD41" s="129"/>
      <c r="AE41" s="132"/>
      <c r="AF41" s="131"/>
    </row>
    <row r="42" spans="1:35" ht="12.75">
      <c r="B42" s="2" t="s">
        <v>103</v>
      </c>
      <c r="W42" s="133"/>
      <c r="X42" s="133"/>
      <c r="Y42" s="130"/>
      <c r="Z42" s="129"/>
      <c r="AA42" s="129"/>
      <c r="AB42" s="130"/>
      <c r="AC42" s="129"/>
      <c r="AD42" s="129"/>
      <c r="AE42" s="132"/>
      <c r="AF42" s="131"/>
    </row>
    <row r="43" spans="1:35" ht="12.75">
      <c r="B43" s="2" t="s">
        <v>104</v>
      </c>
      <c r="W43" s="133"/>
      <c r="X43" s="133"/>
      <c r="Y43" s="130"/>
      <c r="Z43" s="129"/>
      <c r="AA43" s="129"/>
      <c r="AB43" s="130"/>
      <c r="AC43" s="129"/>
      <c r="AD43" s="129"/>
      <c r="AE43" s="132"/>
      <c r="AF43" s="131"/>
    </row>
    <row r="44" spans="1:35" ht="12.75">
      <c r="B44" s="2" t="s">
        <v>105</v>
      </c>
      <c r="W44" s="133"/>
      <c r="X44" s="133"/>
      <c r="Y44" s="130"/>
      <c r="Z44" s="129"/>
      <c r="AA44" s="129"/>
      <c r="AB44" s="130"/>
      <c r="AC44" s="129"/>
      <c r="AD44" s="129"/>
      <c r="AE44" s="132"/>
      <c r="AF44" s="131"/>
    </row>
    <row r="45" spans="1:35" ht="12.75">
      <c r="B45" s="2" t="s">
        <v>106</v>
      </c>
      <c r="W45" s="133"/>
      <c r="X45" s="133"/>
      <c r="Y45" s="130"/>
      <c r="Z45" s="129"/>
      <c r="AA45" s="129"/>
      <c r="AB45" s="130"/>
      <c r="AC45" s="129"/>
      <c r="AD45" s="129"/>
      <c r="AE45" s="132"/>
      <c r="AF45" s="131"/>
    </row>
    <row r="46" spans="1:35" ht="12.75">
      <c r="B46" s="2" t="s">
        <v>107</v>
      </c>
      <c r="V46" s="132"/>
      <c r="W46" s="133"/>
      <c r="X46" s="133"/>
      <c r="Y46" s="130"/>
      <c r="Z46" s="129"/>
      <c r="AA46" s="129"/>
      <c r="AB46" s="130"/>
      <c r="AC46" s="129"/>
      <c r="AD46" s="129"/>
      <c r="AE46" s="132"/>
      <c r="AF46" s="131"/>
    </row>
    <row r="47" spans="1:35" ht="12.75">
      <c r="V47" s="132"/>
      <c r="W47" s="133"/>
      <c r="X47" s="133"/>
      <c r="Y47" s="130"/>
      <c r="Z47" s="129"/>
      <c r="AA47" s="129"/>
      <c r="AB47" s="130"/>
      <c r="AC47" s="129"/>
      <c r="AD47" s="129"/>
      <c r="AE47" s="132"/>
      <c r="AF47" s="131"/>
    </row>
    <row r="48" spans="1:35" ht="12.75">
      <c r="V48" s="132"/>
      <c r="W48" s="133"/>
      <c r="X48" s="133"/>
      <c r="Y48" s="130"/>
      <c r="Z48" s="129"/>
      <c r="AA48" s="129"/>
      <c r="AB48" s="130"/>
      <c r="AC48" s="129"/>
      <c r="AD48" s="129"/>
      <c r="AE48" s="132"/>
      <c r="AF48" s="131"/>
    </row>
    <row r="49" spans="22:32" ht="12.75">
      <c r="V49" s="132"/>
      <c r="W49" s="133"/>
      <c r="X49" s="133"/>
      <c r="Y49" s="130"/>
      <c r="Z49" s="129"/>
      <c r="AA49" s="129"/>
      <c r="AB49" s="130"/>
      <c r="AC49" s="129"/>
      <c r="AD49" s="129"/>
      <c r="AE49" s="132"/>
      <c r="AF49" s="131"/>
    </row>
    <row r="50" spans="22:32" ht="12.75">
      <c r="V50" s="132"/>
      <c r="W50" s="133"/>
      <c r="X50" s="133"/>
      <c r="Y50" s="130"/>
      <c r="Z50" s="129"/>
      <c r="AA50" s="129"/>
      <c r="AB50" s="130"/>
      <c r="AC50" s="129"/>
      <c r="AD50" s="129"/>
      <c r="AE50" s="132"/>
      <c r="AF50" s="131"/>
    </row>
    <row r="51" spans="22:32" ht="12.75">
      <c r="V51" s="132"/>
      <c r="W51" s="133"/>
      <c r="X51" s="133"/>
      <c r="Y51" s="130"/>
      <c r="Z51" s="129"/>
      <c r="AA51" s="129"/>
      <c r="AB51" s="130"/>
      <c r="AC51" s="129"/>
      <c r="AD51" s="129"/>
      <c r="AE51" s="132"/>
      <c r="AF51" s="131"/>
    </row>
    <row r="52" spans="22:32" ht="12.75">
      <c r="V52" s="132"/>
      <c r="W52" s="133"/>
      <c r="X52" s="133"/>
      <c r="Y52" s="130"/>
      <c r="Z52" s="129"/>
      <c r="AA52" s="129"/>
      <c r="AB52" s="130"/>
      <c r="AC52" s="129"/>
      <c r="AD52" s="129"/>
      <c r="AE52" s="132"/>
      <c r="AF52" s="131"/>
    </row>
    <row r="53" spans="22:32" ht="12.75">
      <c r="V53" s="132"/>
      <c r="W53" s="133"/>
      <c r="X53" s="133"/>
      <c r="Y53" s="130"/>
      <c r="Z53" s="129"/>
      <c r="AA53" s="129"/>
      <c r="AB53" s="130"/>
      <c r="AC53" s="129"/>
      <c r="AD53" s="129"/>
      <c r="AE53" s="132"/>
      <c r="AF53" s="131"/>
    </row>
    <row r="54" spans="22:32" ht="12.75">
      <c r="V54" s="132"/>
      <c r="W54" s="133"/>
      <c r="X54" s="133"/>
      <c r="Y54" s="130"/>
      <c r="Z54" s="129"/>
      <c r="AA54" s="129"/>
      <c r="AB54" s="130"/>
      <c r="AC54" s="129"/>
      <c r="AD54" s="129"/>
      <c r="AE54" s="132"/>
      <c r="AF54" s="131"/>
    </row>
    <row r="55" spans="22:32" ht="12.75">
      <c r="V55" s="132"/>
      <c r="W55" s="133"/>
      <c r="X55" s="133"/>
      <c r="Y55" s="130"/>
      <c r="Z55" s="129"/>
      <c r="AA55" s="129"/>
      <c r="AB55" s="130"/>
      <c r="AC55" s="129"/>
      <c r="AD55" s="129"/>
      <c r="AE55" s="132"/>
      <c r="AF55" s="131"/>
    </row>
    <row r="56" spans="22:32" ht="12.75">
      <c r="V56" s="132"/>
      <c r="W56" s="133"/>
      <c r="X56" s="133"/>
      <c r="Y56" s="130"/>
      <c r="Z56" s="129"/>
      <c r="AA56" s="129"/>
      <c r="AB56" s="130"/>
      <c r="AC56" s="129"/>
      <c r="AD56" s="129"/>
      <c r="AE56" s="132"/>
      <c r="AF56" s="131"/>
    </row>
    <row r="57" spans="22:32" ht="12.75">
      <c r="V57" s="132"/>
      <c r="W57" s="133"/>
      <c r="X57" s="133"/>
      <c r="Y57" s="130"/>
      <c r="Z57" s="129"/>
      <c r="AA57" s="129"/>
      <c r="AB57" s="130"/>
      <c r="AC57" s="129"/>
      <c r="AD57" s="129"/>
      <c r="AE57" s="132"/>
      <c r="AF57" s="131"/>
    </row>
    <row r="58" spans="22:32" ht="12.75">
      <c r="V58" s="132"/>
      <c r="W58" s="133"/>
      <c r="X58" s="133"/>
      <c r="Y58" s="130"/>
      <c r="Z58" s="129"/>
      <c r="AA58" s="129"/>
      <c r="AB58" s="130"/>
      <c r="AC58" s="129"/>
      <c r="AD58" s="129"/>
      <c r="AE58" s="132"/>
      <c r="AF58" s="131"/>
    </row>
    <row r="59" spans="22:32" ht="12.75">
      <c r="V59" s="132"/>
      <c r="W59" s="133"/>
      <c r="X59" s="133"/>
      <c r="Y59" s="130"/>
      <c r="Z59" s="129"/>
      <c r="AA59" s="129"/>
      <c r="AB59" s="130"/>
      <c r="AC59" s="129"/>
      <c r="AD59" s="129"/>
      <c r="AE59" s="132"/>
      <c r="AF59" s="131"/>
    </row>
    <row r="60" spans="22:32" ht="12.75">
      <c r="V60" s="132"/>
      <c r="W60" s="133"/>
      <c r="X60" s="133"/>
      <c r="Y60" s="130"/>
      <c r="Z60" s="129"/>
      <c r="AA60" s="129"/>
      <c r="AB60" s="130"/>
      <c r="AC60" s="129"/>
      <c r="AD60" s="129"/>
      <c r="AE60" s="132"/>
      <c r="AF60" s="131"/>
    </row>
    <row r="61" spans="22:32" ht="12.75">
      <c r="V61" s="132"/>
      <c r="W61" s="133"/>
      <c r="X61" s="133"/>
      <c r="Y61" s="130"/>
      <c r="Z61" s="129"/>
      <c r="AA61" s="129"/>
      <c r="AB61" s="130"/>
      <c r="AC61" s="129"/>
      <c r="AD61" s="129"/>
      <c r="AE61" s="132"/>
      <c r="AF61" s="131"/>
    </row>
    <row r="62" spans="22:32" ht="12.75">
      <c r="V62" s="132"/>
      <c r="W62" s="133"/>
      <c r="X62" s="133"/>
      <c r="Y62" s="130"/>
      <c r="Z62" s="129"/>
      <c r="AA62" s="129"/>
      <c r="AB62" s="130"/>
      <c r="AC62" s="129"/>
      <c r="AD62" s="129"/>
      <c r="AE62" s="132"/>
      <c r="AF62" s="131"/>
    </row>
    <row r="63" spans="22:32" ht="12.75">
      <c r="V63" s="132"/>
      <c r="W63" s="133"/>
      <c r="X63" s="133"/>
      <c r="Y63" s="130"/>
      <c r="Z63" s="129"/>
      <c r="AA63" s="129"/>
      <c r="AB63" s="130"/>
      <c r="AC63" s="129"/>
      <c r="AD63" s="129"/>
      <c r="AE63" s="132"/>
      <c r="AF63" s="131"/>
    </row>
    <row r="64" spans="22:32" ht="12.75">
      <c r="V64" s="132"/>
      <c r="W64" s="133"/>
      <c r="X64" s="133"/>
      <c r="Y64" s="130"/>
      <c r="Z64" s="129"/>
      <c r="AA64" s="129"/>
      <c r="AB64" s="130"/>
      <c r="AC64" s="129"/>
      <c r="AD64" s="129"/>
      <c r="AE64" s="132"/>
      <c r="AF64" s="131"/>
    </row>
    <row r="65" spans="22:32" ht="12.75">
      <c r="V65" s="132"/>
      <c r="W65" s="133"/>
      <c r="X65" s="133"/>
      <c r="Y65" s="130"/>
      <c r="Z65" s="129"/>
      <c r="AA65" s="129"/>
      <c r="AB65" s="130"/>
      <c r="AC65" s="129"/>
      <c r="AD65" s="129"/>
      <c r="AE65" s="132"/>
      <c r="AF65" s="131"/>
    </row>
    <row r="66" spans="22:32" ht="12.75">
      <c r="V66" s="132"/>
      <c r="W66" s="133"/>
      <c r="X66" s="133"/>
      <c r="Y66" s="130"/>
      <c r="Z66" s="129"/>
      <c r="AA66" s="129"/>
      <c r="AB66" s="130"/>
      <c r="AC66" s="129"/>
      <c r="AD66" s="129"/>
      <c r="AE66" s="132"/>
      <c r="AF66" s="131"/>
    </row>
    <row r="67" spans="22:32" ht="12.75">
      <c r="V67" s="132"/>
      <c r="W67" s="133"/>
      <c r="X67" s="133"/>
      <c r="Y67" s="130"/>
      <c r="Z67" s="129"/>
      <c r="AA67" s="129"/>
      <c r="AB67" s="130"/>
      <c r="AC67" s="129"/>
      <c r="AD67" s="129"/>
      <c r="AE67" s="132"/>
      <c r="AF67" s="131"/>
    </row>
    <row r="68" spans="22:32" ht="12.75">
      <c r="V68" s="132"/>
      <c r="W68" s="133"/>
      <c r="X68" s="133"/>
      <c r="Y68" s="130"/>
      <c r="Z68" s="129"/>
      <c r="AA68" s="129"/>
      <c r="AB68" s="130"/>
      <c r="AC68" s="129"/>
      <c r="AD68" s="129"/>
      <c r="AE68" s="132"/>
      <c r="AF68" s="131"/>
    </row>
    <row r="69" spans="22:32" ht="12.75">
      <c r="V69" s="132"/>
      <c r="W69" s="133"/>
      <c r="X69" s="133"/>
      <c r="Y69" s="130"/>
      <c r="Z69" s="129"/>
      <c r="AA69" s="129"/>
      <c r="AB69" s="130"/>
      <c r="AC69" s="129"/>
      <c r="AD69" s="129"/>
      <c r="AE69" s="132"/>
      <c r="AF69" s="131"/>
    </row>
    <row r="70" spans="22:32" ht="12.75">
      <c r="W70" s="133"/>
      <c r="X70" s="133"/>
      <c r="Y70" s="130"/>
      <c r="Z70" s="129"/>
      <c r="AA70" s="129"/>
      <c r="AB70" s="130"/>
      <c r="AC70" s="129"/>
      <c r="AD70" s="129"/>
      <c r="AE70" s="132"/>
      <c r="AF70" s="131"/>
    </row>
    <row r="71" spans="22:32" ht="12.75">
      <c r="W71" s="133"/>
      <c r="X71" s="133"/>
      <c r="Y71" s="130"/>
      <c r="Z71" s="129"/>
      <c r="AA71" s="129"/>
      <c r="AB71" s="130"/>
      <c r="AC71" s="129"/>
      <c r="AD71" s="129"/>
      <c r="AE71" s="132"/>
      <c r="AF71" s="131"/>
    </row>
    <row r="72" spans="22:32" ht="12.75">
      <c r="W72" s="133"/>
      <c r="X72" s="133"/>
      <c r="Y72" s="130"/>
      <c r="Z72" s="129"/>
      <c r="AA72" s="129"/>
      <c r="AB72" s="130"/>
      <c r="AC72" s="129"/>
      <c r="AD72" s="129"/>
      <c r="AE72" s="132"/>
      <c r="AF72" s="131"/>
    </row>
    <row r="73" spans="22:32" ht="12.75">
      <c r="W73" s="133"/>
      <c r="X73" s="133"/>
      <c r="Y73" s="130"/>
      <c r="Z73" s="129"/>
      <c r="AA73" s="129"/>
      <c r="AB73" s="130"/>
      <c r="AC73" s="129"/>
      <c r="AD73" s="129"/>
      <c r="AE73" s="132"/>
      <c r="AF73" s="131"/>
    </row>
    <row r="74" spans="22:32" ht="12.75">
      <c r="W74" s="133"/>
      <c r="X74" s="133"/>
      <c r="Y74" s="130"/>
      <c r="Z74" s="129"/>
      <c r="AA74" s="129"/>
      <c r="AB74" s="130"/>
      <c r="AC74" s="129"/>
      <c r="AD74" s="129"/>
      <c r="AE74" s="132"/>
      <c r="AF74" s="131"/>
    </row>
    <row r="75" spans="22:32" ht="12.75">
      <c r="W75" s="133"/>
      <c r="X75" s="133"/>
      <c r="Y75" s="130"/>
      <c r="Z75" s="129"/>
      <c r="AA75" s="129"/>
      <c r="AB75" s="130"/>
      <c r="AC75" s="129"/>
      <c r="AD75" s="129"/>
      <c r="AE75" s="132"/>
      <c r="AF75" s="131"/>
    </row>
    <row r="76" spans="22:32" ht="12.75">
      <c r="W76" s="133"/>
      <c r="X76" s="133"/>
      <c r="Y76" s="130"/>
      <c r="Z76" s="129"/>
      <c r="AA76" s="129"/>
      <c r="AB76" s="130"/>
      <c r="AC76" s="129"/>
      <c r="AD76" s="129"/>
      <c r="AE76" s="132"/>
      <c r="AF76" s="131"/>
    </row>
    <row r="77" spans="22:32" ht="12.75">
      <c r="W77" s="133"/>
      <c r="X77" s="133"/>
      <c r="Y77" s="130"/>
      <c r="Z77" s="129"/>
      <c r="AA77" s="129"/>
      <c r="AB77" s="130"/>
      <c r="AC77" s="129"/>
      <c r="AD77" s="129"/>
      <c r="AE77" s="132"/>
      <c r="AF77" s="131"/>
    </row>
    <row r="78" spans="22:32" ht="12.75">
      <c r="W78" s="133"/>
      <c r="X78" s="133"/>
      <c r="Y78" s="130"/>
      <c r="Z78" s="129"/>
      <c r="AA78" s="129"/>
      <c r="AB78" s="130"/>
      <c r="AC78" s="129"/>
      <c r="AD78" s="129"/>
      <c r="AE78" s="132"/>
      <c r="AF78" s="131"/>
    </row>
    <row r="79" spans="22:32" ht="12.75">
      <c r="W79" s="133"/>
      <c r="X79" s="133"/>
      <c r="Y79" s="130"/>
      <c r="Z79" s="129"/>
      <c r="AA79" s="129"/>
      <c r="AB79" s="130"/>
      <c r="AC79" s="129"/>
      <c r="AD79" s="129"/>
      <c r="AE79" s="132"/>
      <c r="AF79" s="131"/>
    </row>
    <row r="80" spans="22:32" ht="12.75">
      <c r="W80" s="133"/>
      <c r="X80" s="133"/>
      <c r="Y80" s="130"/>
      <c r="Z80" s="129"/>
      <c r="AA80" s="129"/>
      <c r="AB80" s="130"/>
      <c r="AC80" s="129"/>
      <c r="AD80" s="129"/>
      <c r="AE80" s="132"/>
      <c r="AF80" s="131"/>
    </row>
    <row r="81" spans="22:32" ht="12.75">
      <c r="W81" s="133"/>
      <c r="X81" s="133"/>
      <c r="Y81" s="130"/>
      <c r="Z81" s="129"/>
      <c r="AA81" s="129"/>
      <c r="AB81" s="130"/>
      <c r="AC81" s="129"/>
      <c r="AD81" s="129"/>
      <c r="AE81" s="132"/>
      <c r="AF81" s="131"/>
    </row>
    <row r="82" spans="22:32" ht="12.75">
      <c r="W82" s="133"/>
      <c r="X82" s="133"/>
      <c r="Y82" s="130"/>
      <c r="Z82" s="129"/>
      <c r="AA82" s="129"/>
      <c r="AB82" s="130"/>
      <c r="AC82" s="129"/>
      <c r="AD82" s="129"/>
      <c r="AE82" s="132"/>
      <c r="AF82" s="131"/>
    </row>
    <row r="83" spans="22:32" ht="12.75">
      <c r="W83" s="133"/>
      <c r="X83" s="133"/>
      <c r="Y83" s="130"/>
      <c r="Z83" s="129"/>
      <c r="AA83" s="129"/>
      <c r="AB83" s="130"/>
      <c r="AC83" s="129"/>
      <c r="AD83" s="129"/>
      <c r="AE83" s="132"/>
      <c r="AF83" s="134"/>
    </row>
    <row r="84" spans="22:32" ht="12.75">
      <c r="W84" s="133"/>
      <c r="X84" s="133"/>
      <c r="Y84" s="130"/>
      <c r="Z84" s="129"/>
      <c r="AA84" s="129"/>
      <c r="AB84" s="130"/>
      <c r="AC84" s="129"/>
      <c r="AD84" s="129"/>
      <c r="AE84" s="132"/>
      <c r="AF84" s="134"/>
    </row>
    <row r="85" spans="22:32" ht="12.75">
      <c r="W85" s="133"/>
      <c r="X85" s="133"/>
      <c r="Y85" s="130"/>
      <c r="Z85" s="129"/>
      <c r="AA85" s="129"/>
      <c r="AB85" s="130"/>
      <c r="AC85" s="129"/>
      <c r="AD85" s="129"/>
      <c r="AE85" s="132"/>
      <c r="AF85" s="134"/>
    </row>
    <row r="86" spans="22:32" ht="12.75">
      <c r="W86" s="133"/>
      <c r="X86" s="133"/>
      <c r="Y86" s="130"/>
      <c r="Z86" s="129"/>
      <c r="AA86" s="129"/>
      <c r="AB86" s="130"/>
      <c r="AC86" s="129"/>
      <c r="AD86" s="129"/>
      <c r="AF86" s="131"/>
    </row>
    <row r="87" spans="22:32" ht="12.75">
      <c r="W87" s="133"/>
      <c r="X87" s="133"/>
      <c r="Y87" s="130"/>
      <c r="Z87" s="129"/>
      <c r="AA87" s="129"/>
      <c r="AB87" s="130"/>
      <c r="AC87" s="129"/>
      <c r="AD87" s="129"/>
      <c r="AF87" s="131"/>
    </row>
    <row r="88" spans="22:32" ht="12.75">
      <c r="W88" s="133"/>
      <c r="X88" s="133"/>
      <c r="Y88" s="130"/>
      <c r="Z88" s="129"/>
      <c r="AA88" s="129"/>
      <c r="AB88" s="130"/>
      <c r="AC88" s="129"/>
      <c r="AD88" s="129"/>
      <c r="AF88" s="131"/>
    </row>
    <row r="89" spans="22:32" ht="12.75">
      <c r="W89" s="133"/>
      <c r="X89" s="133"/>
      <c r="Y89" s="130"/>
      <c r="Z89" s="129"/>
      <c r="AA89" s="129"/>
      <c r="AB89" s="130"/>
      <c r="AC89" s="129"/>
      <c r="AD89" s="129"/>
      <c r="AF89" s="131"/>
    </row>
    <row r="90" spans="22:32" ht="12.75">
      <c r="W90" s="133"/>
      <c r="X90" s="133"/>
      <c r="Y90" s="130"/>
      <c r="Z90" s="129"/>
      <c r="AA90" s="129"/>
      <c r="AB90" s="130"/>
      <c r="AC90" s="129"/>
      <c r="AD90" s="129"/>
      <c r="AF90" s="131"/>
    </row>
    <row r="91" spans="22:32" ht="12.75">
      <c r="W91" s="133"/>
      <c r="X91" s="133"/>
      <c r="Y91" s="130"/>
      <c r="Z91" s="129"/>
      <c r="AA91" s="129"/>
      <c r="AB91" s="130"/>
      <c r="AC91" s="129"/>
      <c r="AD91" s="129"/>
      <c r="AF91" s="131"/>
    </row>
    <row r="92" spans="22:32" ht="12.75">
      <c r="W92" s="133"/>
      <c r="X92" s="133"/>
      <c r="Y92" s="130"/>
      <c r="Z92" s="129"/>
      <c r="AA92" s="129"/>
      <c r="AB92" s="130"/>
      <c r="AC92" s="129"/>
      <c r="AD92" s="129"/>
      <c r="AF92" s="131"/>
    </row>
    <row r="93" spans="22:32" ht="12.75">
      <c r="V93" s="132"/>
      <c r="W93" s="133"/>
      <c r="X93" s="133"/>
      <c r="Y93" s="130"/>
      <c r="Z93" s="129"/>
      <c r="AA93" s="129"/>
      <c r="AB93" s="130"/>
      <c r="AC93" s="129"/>
      <c r="AD93" s="129"/>
      <c r="AE93" s="132"/>
      <c r="AF93" s="131"/>
    </row>
    <row r="94" spans="22:32" ht="12.75">
      <c r="V94" s="132"/>
      <c r="W94" s="133"/>
      <c r="X94" s="133"/>
      <c r="Y94" s="130"/>
      <c r="Z94" s="129"/>
      <c r="AA94" s="129"/>
      <c r="AB94" s="130"/>
      <c r="AC94" s="129"/>
      <c r="AD94" s="129"/>
      <c r="AE94" s="132"/>
      <c r="AF94" s="131"/>
    </row>
    <row r="95" spans="22:32" ht="12.75">
      <c r="V95" s="132"/>
      <c r="W95" s="133"/>
      <c r="X95" s="133"/>
      <c r="Y95" s="130"/>
      <c r="Z95" s="129"/>
      <c r="AA95" s="129"/>
      <c r="AB95" s="130"/>
      <c r="AC95" s="129"/>
      <c r="AD95" s="129"/>
      <c r="AE95" s="132"/>
      <c r="AF95" s="131"/>
    </row>
    <row r="96" spans="22:32" ht="12.75">
      <c r="V96" s="132"/>
      <c r="W96" s="133"/>
      <c r="X96" s="133"/>
      <c r="Y96" s="130"/>
      <c r="Z96" s="129"/>
      <c r="AA96" s="129"/>
      <c r="AB96" s="130"/>
      <c r="AC96" s="129"/>
      <c r="AD96" s="129"/>
      <c r="AE96" s="132"/>
      <c r="AF96" s="131"/>
    </row>
    <row r="97" spans="22:32" ht="12.75">
      <c r="V97" s="132"/>
      <c r="W97" s="133"/>
      <c r="X97" s="133"/>
      <c r="Y97" s="130"/>
      <c r="Z97" s="129"/>
      <c r="AA97" s="129"/>
      <c r="AB97" s="130"/>
      <c r="AC97" s="129"/>
      <c r="AD97" s="129"/>
      <c r="AE97" s="132"/>
      <c r="AF97" s="131"/>
    </row>
    <row r="98" spans="22:32" ht="12.75">
      <c r="W98" s="133"/>
      <c r="X98" s="133"/>
      <c r="Y98" s="130"/>
      <c r="Z98" s="129"/>
      <c r="AA98" s="129"/>
      <c r="AB98" s="130"/>
      <c r="AC98" s="129"/>
      <c r="AD98" s="129"/>
      <c r="AE98" s="132"/>
      <c r="AF98" s="131"/>
    </row>
    <row r="99" spans="22:32" ht="12.75">
      <c r="W99" s="133"/>
      <c r="X99" s="133"/>
      <c r="Y99" s="130"/>
      <c r="Z99" s="129"/>
      <c r="AA99" s="129"/>
      <c r="AB99" s="130"/>
      <c r="AC99" s="129"/>
      <c r="AD99" s="129"/>
      <c r="AE99" s="132"/>
      <c r="AF99" s="131"/>
    </row>
    <row r="100" spans="22:32" ht="12.75">
      <c r="W100" s="133"/>
      <c r="X100" s="133"/>
      <c r="Y100" s="130"/>
      <c r="Z100" s="129"/>
      <c r="AA100" s="129"/>
      <c r="AB100" s="130"/>
      <c r="AC100" s="129"/>
      <c r="AD100" s="129"/>
      <c r="AE100" s="132"/>
      <c r="AF100" s="134"/>
    </row>
    <row r="101" spans="22:32" ht="12.75">
      <c r="W101" s="133"/>
      <c r="X101" s="133"/>
      <c r="Y101" s="130"/>
      <c r="Z101" s="129"/>
      <c r="AA101" s="129"/>
      <c r="AB101" s="130"/>
      <c r="AC101" s="129"/>
      <c r="AD101" s="129"/>
      <c r="AE101" s="132"/>
      <c r="AF101" s="131"/>
    </row>
    <row r="102" spans="22:32" ht="12.75">
      <c r="W102" s="133"/>
      <c r="X102" s="133"/>
      <c r="Y102" s="130"/>
      <c r="Z102" s="129"/>
      <c r="AA102" s="129"/>
      <c r="AB102" s="130"/>
      <c r="AC102" s="129"/>
      <c r="AD102" s="129"/>
      <c r="AE102" s="132"/>
      <c r="AF102" s="134"/>
    </row>
    <row r="103" spans="22:32" ht="12.75">
      <c r="W103" s="133"/>
      <c r="X103" s="133"/>
      <c r="Y103" s="130"/>
      <c r="Z103" s="129"/>
      <c r="AA103" s="129"/>
      <c r="AB103" s="130"/>
      <c r="AC103" s="129"/>
      <c r="AD103" s="129"/>
      <c r="AE103" s="132"/>
      <c r="AF103" s="131"/>
    </row>
    <row r="104" spans="22:32" ht="12.75">
      <c r="W104" s="133"/>
      <c r="X104" s="133"/>
      <c r="Y104" s="130"/>
      <c r="Z104" s="129"/>
      <c r="AA104" s="129"/>
      <c r="AB104" s="130"/>
      <c r="AC104" s="129"/>
      <c r="AD104" s="129"/>
      <c r="AE104" s="132"/>
      <c r="AF104" s="131"/>
    </row>
    <row r="105" spans="22:32" ht="12.75">
      <c r="W105" s="133"/>
      <c r="X105" s="133"/>
      <c r="Y105" s="130"/>
      <c r="Z105" s="129"/>
      <c r="AA105" s="129"/>
      <c r="AB105" s="130"/>
      <c r="AC105" s="129"/>
      <c r="AD105" s="129"/>
      <c r="AE105" s="132"/>
      <c r="AF105" s="134"/>
    </row>
    <row r="106" spans="22:32" ht="12.75">
      <c r="W106" s="133"/>
      <c r="X106" s="133"/>
      <c r="Y106" s="130"/>
      <c r="Z106" s="129"/>
      <c r="AA106" s="129"/>
      <c r="AB106" s="130"/>
      <c r="AC106" s="129"/>
      <c r="AD106" s="129"/>
      <c r="AE106" s="132"/>
      <c r="AF106" s="131"/>
    </row>
    <row r="107" spans="22:32" ht="12.75">
      <c r="W107" s="133"/>
      <c r="X107" s="133"/>
      <c r="Y107" s="130"/>
      <c r="Z107" s="129"/>
      <c r="AA107" s="129"/>
      <c r="AB107" s="130"/>
      <c r="AC107" s="129"/>
      <c r="AD107" s="129"/>
      <c r="AE107" s="132"/>
      <c r="AF107" s="131"/>
    </row>
    <row r="108" spans="22:32" ht="12.75">
      <c r="W108" s="133"/>
      <c r="X108" s="133"/>
      <c r="Y108" s="130"/>
      <c r="Z108" s="129"/>
      <c r="AA108" s="129"/>
      <c r="AB108" s="130"/>
      <c r="AC108" s="129"/>
      <c r="AD108" s="129"/>
      <c r="AE108" s="132"/>
      <c r="AF108" s="134"/>
    </row>
    <row r="109" spans="22:32" ht="12.75">
      <c r="V109" s="132"/>
      <c r="W109" s="133"/>
      <c r="X109" s="133"/>
      <c r="Y109" s="130"/>
      <c r="Z109" s="129"/>
      <c r="AA109" s="129"/>
      <c r="AB109" s="130"/>
      <c r="AC109" s="129"/>
      <c r="AD109" s="129"/>
      <c r="AE109" s="132"/>
      <c r="AF109" s="131"/>
    </row>
    <row r="110" spans="22:32" ht="12.75">
      <c r="V110" s="132"/>
      <c r="W110" s="133"/>
      <c r="X110" s="133"/>
      <c r="Y110" s="130"/>
      <c r="Z110" s="129"/>
      <c r="AA110" s="129"/>
      <c r="AB110" s="130"/>
      <c r="AC110" s="129"/>
      <c r="AD110" s="129"/>
      <c r="AE110" s="132"/>
      <c r="AF110" s="131"/>
    </row>
    <row r="111" spans="22:32" ht="12.75">
      <c r="V111" s="132"/>
      <c r="W111" s="133"/>
      <c r="X111" s="133"/>
      <c r="Y111" s="130"/>
      <c r="Z111" s="129"/>
      <c r="AA111" s="129"/>
      <c r="AB111" s="130"/>
      <c r="AC111" s="129"/>
      <c r="AD111" s="129"/>
      <c r="AE111" s="132"/>
      <c r="AF111" s="131"/>
    </row>
    <row r="112" spans="22:32" ht="12.75">
      <c r="V112" s="132"/>
      <c r="W112" s="133"/>
      <c r="X112" s="133"/>
      <c r="Y112" s="130"/>
      <c r="Z112" s="129"/>
      <c r="AA112" s="129"/>
      <c r="AB112" s="130"/>
      <c r="AC112" s="129"/>
      <c r="AD112" s="129"/>
      <c r="AE112" s="132"/>
      <c r="AF112" s="131"/>
    </row>
    <row r="113" spans="22:32" ht="12.75">
      <c r="V113" s="132"/>
      <c r="W113" s="133"/>
      <c r="X113" s="133"/>
      <c r="Y113" s="130"/>
      <c r="Z113" s="129"/>
      <c r="AA113" s="129"/>
      <c r="AB113" s="130"/>
      <c r="AC113" s="129"/>
      <c r="AD113" s="129"/>
      <c r="AE113" s="132"/>
      <c r="AF113" s="131"/>
    </row>
    <row r="114" spans="22:32" ht="12.75">
      <c r="V114" s="132"/>
      <c r="W114" s="133"/>
      <c r="X114" s="133"/>
      <c r="Y114" s="130"/>
      <c r="Z114" s="129"/>
      <c r="AA114" s="129"/>
      <c r="AB114" s="130"/>
      <c r="AC114" s="129"/>
      <c r="AD114" s="129"/>
      <c r="AE114" s="132"/>
      <c r="AF114" s="131"/>
    </row>
    <row r="115" spans="22:32" ht="12.75">
      <c r="W115" s="133"/>
      <c r="X115" s="133"/>
      <c r="Y115" s="130"/>
      <c r="Z115" s="129"/>
      <c r="AA115" s="129"/>
      <c r="AB115" s="130"/>
      <c r="AC115" s="129"/>
      <c r="AD115" s="129"/>
      <c r="AE115" s="132"/>
      <c r="AF115" s="131"/>
    </row>
    <row r="116" spans="22:32" ht="12.75">
      <c r="W116" s="133"/>
      <c r="X116" s="133"/>
      <c r="Y116" s="130"/>
      <c r="Z116" s="129"/>
      <c r="AA116" s="129"/>
      <c r="AB116" s="130"/>
      <c r="AC116" s="129"/>
      <c r="AD116" s="129"/>
      <c r="AF116" s="131"/>
    </row>
    <row r="117" spans="22:32" ht="12.75">
      <c r="W117" s="133"/>
      <c r="X117" s="133"/>
      <c r="Y117" s="130"/>
      <c r="Z117" s="129"/>
      <c r="AA117" s="129"/>
      <c r="AB117" s="130"/>
      <c r="AC117" s="129"/>
      <c r="AD117" s="129"/>
      <c r="AF117" s="131"/>
    </row>
    <row r="118" spans="22:32" ht="12.75">
      <c r="W118" s="133"/>
      <c r="X118" s="133"/>
      <c r="Y118" s="130"/>
      <c r="Z118" s="129"/>
      <c r="AA118" s="129"/>
      <c r="AB118" s="130"/>
      <c r="AC118" s="129"/>
      <c r="AD118" s="129"/>
      <c r="AF118" s="131"/>
    </row>
    <row r="119" spans="22:32" ht="12.75">
      <c r="W119" s="133"/>
      <c r="X119" s="133"/>
      <c r="Y119" s="130"/>
      <c r="Z119" s="129"/>
      <c r="AA119" s="129"/>
      <c r="AB119" s="130"/>
      <c r="AC119" s="129"/>
      <c r="AD119" s="129"/>
      <c r="AF119" s="131"/>
    </row>
    <row r="120" spans="22:32" ht="12.75">
      <c r="V120" s="132"/>
      <c r="W120" s="133"/>
      <c r="X120" s="133"/>
      <c r="Y120" s="130"/>
      <c r="Z120" s="129"/>
      <c r="AA120" s="129"/>
      <c r="AB120" s="130"/>
      <c r="AC120" s="129"/>
      <c r="AD120" s="129"/>
      <c r="AE120" s="132"/>
      <c r="AF120" s="131"/>
    </row>
    <row r="121" spans="22:32" ht="12.75">
      <c r="V121" s="132"/>
      <c r="W121" s="133"/>
      <c r="X121" s="133"/>
      <c r="Y121" s="130"/>
      <c r="Z121" s="129"/>
      <c r="AA121" s="129"/>
      <c r="AB121" s="130"/>
      <c r="AC121" s="129"/>
      <c r="AD121" s="129"/>
      <c r="AE121" s="132"/>
      <c r="AF121" s="131"/>
    </row>
    <row r="122" spans="22:32" ht="12.75">
      <c r="Y122" s="130"/>
      <c r="Z122" s="129"/>
      <c r="AA122" s="129"/>
      <c r="AB122" s="130"/>
      <c r="AC122" s="129"/>
      <c r="AD122" s="129"/>
      <c r="AF122" s="2"/>
    </row>
    <row r="123" spans="22:32">
      <c r="AF123" s="2"/>
    </row>
    <row r="124" spans="22:32">
      <c r="AF124" s="2"/>
    </row>
  </sheetData>
  <sheetProtection selectLockedCells="1"/>
  <autoFilter ref="A8:W34" xr:uid="{00000000-0009-0000-0000-000000000000}">
    <filterColumn colId="1" showButton="0"/>
  </autoFilter>
  <mergeCells count="32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AF4:AF8"/>
    <mergeCell ref="K5:K8"/>
    <mergeCell ref="L5:L8"/>
    <mergeCell ref="M5:M8"/>
    <mergeCell ref="N5:N8"/>
    <mergeCell ref="P5:R5"/>
    <mergeCell ref="K4:N4"/>
    <mergeCell ref="P4:R4"/>
    <mergeCell ref="T4:T8"/>
    <mergeCell ref="U4:U8"/>
    <mergeCell ref="AD4:AD8"/>
    <mergeCell ref="D6:D8"/>
    <mergeCell ref="E6:E8"/>
    <mergeCell ref="F6:F8"/>
    <mergeCell ref="G6:G8"/>
    <mergeCell ref="J4:J8"/>
    <mergeCell ref="Y4:Y8"/>
    <mergeCell ref="Z4:Z8"/>
    <mergeCell ref="AA4:AA8"/>
    <mergeCell ref="AB4:AB8"/>
    <mergeCell ref="AC4:AC8"/>
    <mergeCell ref="W4:W8"/>
    <mergeCell ref="X4:X8"/>
  </mergeCells>
  <phoneticPr fontId="8"/>
  <conditionalFormatting sqref="AF122:AF124">
    <cfRule type="cellIs" dxfId="25" priority="26" operator="equal">
      <formula>1</formula>
    </cfRule>
  </conditionalFormatting>
  <conditionalFormatting sqref="AF120:AF121 AF33:AF34">
    <cfRule type="cellIs" dxfId="24" priority="25" operator="equal">
      <formula>1</formula>
    </cfRule>
  </conditionalFormatting>
  <conditionalFormatting sqref="AF32:AF33">
    <cfRule type="cellIs" dxfId="23" priority="24" operator="equal">
      <formula>1</formula>
    </cfRule>
  </conditionalFormatting>
  <conditionalFormatting sqref="AF38:AF39">
    <cfRule type="cellIs" dxfId="22" priority="23" operator="equal">
      <formula>1</formula>
    </cfRule>
  </conditionalFormatting>
  <conditionalFormatting sqref="AF50:AF51">
    <cfRule type="cellIs" dxfId="21" priority="22" operator="equal">
      <formula>1</formula>
    </cfRule>
  </conditionalFormatting>
  <conditionalFormatting sqref="AF52">
    <cfRule type="cellIs" dxfId="20" priority="21" operator="equal">
      <formula>1</formula>
    </cfRule>
  </conditionalFormatting>
  <conditionalFormatting sqref="AF53">
    <cfRule type="cellIs" dxfId="19" priority="20" operator="equal">
      <formula>1</formula>
    </cfRule>
  </conditionalFormatting>
  <conditionalFormatting sqref="AF54">
    <cfRule type="cellIs" dxfId="18" priority="19" operator="equal">
      <formula>1</formula>
    </cfRule>
  </conditionalFormatting>
  <conditionalFormatting sqref="AF55">
    <cfRule type="cellIs" dxfId="17" priority="18" operator="equal">
      <formula>1</formula>
    </cfRule>
  </conditionalFormatting>
  <conditionalFormatting sqref="AF56:AF62">
    <cfRule type="cellIs" dxfId="16" priority="17" operator="equal">
      <formula>1</formula>
    </cfRule>
  </conditionalFormatting>
  <conditionalFormatting sqref="AF46">
    <cfRule type="cellIs" dxfId="15" priority="16" operator="equal">
      <formula>1</formula>
    </cfRule>
  </conditionalFormatting>
  <conditionalFormatting sqref="AF47">
    <cfRule type="cellIs" dxfId="14" priority="15" operator="equal">
      <formula>1</formula>
    </cfRule>
  </conditionalFormatting>
  <conditionalFormatting sqref="AF48">
    <cfRule type="cellIs" dxfId="13" priority="14" operator="equal">
      <formula>1</formula>
    </cfRule>
  </conditionalFormatting>
  <conditionalFormatting sqref="AF49">
    <cfRule type="cellIs" dxfId="12" priority="13" operator="equal">
      <formula>1</formula>
    </cfRule>
  </conditionalFormatting>
  <conditionalFormatting sqref="AF62:AF63">
    <cfRule type="cellIs" dxfId="11" priority="12" operator="equal">
      <formula>1</formula>
    </cfRule>
  </conditionalFormatting>
  <conditionalFormatting sqref="AF61">
    <cfRule type="cellIs" dxfId="10" priority="11" operator="equal">
      <formula>1</formula>
    </cfRule>
  </conditionalFormatting>
  <conditionalFormatting sqref="AF60">
    <cfRule type="cellIs" dxfId="9" priority="10" operator="equal">
      <formula>1</formula>
    </cfRule>
  </conditionalFormatting>
  <conditionalFormatting sqref="AF59">
    <cfRule type="cellIs" dxfId="8" priority="9" operator="equal">
      <formula>1</formula>
    </cfRule>
  </conditionalFormatting>
  <conditionalFormatting sqref="AF58">
    <cfRule type="cellIs" dxfId="7" priority="8" operator="equal">
      <formula>1</formula>
    </cfRule>
  </conditionalFormatting>
  <conditionalFormatting sqref="AF57">
    <cfRule type="cellIs" dxfId="6" priority="7" operator="equal">
      <formula>1</formula>
    </cfRule>
  </conditionalFormatting>
  <conditionalFormatting sqref="AF69">
    <cfRule type="cellIs" dxfId="5" priority="6" operator="equal">
      <formula>1</formula>
    </cfRule>
  </conditionalFormatting>
  <conditionalFormatting sqref="AF68">
    <cfRule type="cellIs" dxfId="4" priority="5" operator="equal">
      <formula>1</formula>
    </cfRule>
  </conditionalFormatting>
  <conditionalFormatting sqref="AF67">
    <cfRule type="cellIs" dxfId="3" priority="4" operator="equal">
      <formula>1</formula>
    </cfRule>
  </conditionalFormatting>
  <conditionalFormatting sqref="AF66">
    <cfRule type="cellIs" dxfId="2" priority="3" operator="equal">
      <formula>1</formula>
    </cfRule>
  </conditionalFormatting>
  <conditionalFormatting sqref="AF65">
    <cfRule type="cellIs" dxfId="1" priority="2" operator="equal">
      <formula>1</formula>
    </cfRule>
  </conditionalFormatting>
  <conditionalFormatting sqref="AF64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60" firstPageNumber="0" fitToHeight="0" orientation="landscape" r:id="rId1"/>
  <headerFooter alignWithMargins="0">
    <oddHeader>&amp;R様式1-6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067C-7159-4050-B342-1844816E7AAB}">
  <sheetPr>
    <tabColor rgb="FF993366"/>
    <pageSetUpPr fitToPage="1"/>
  </sheetPr>
  <dimension ref="A1:X47"/>
  <sheetViews>
    <sheetView view="pageBreakPreview" zoomScale="70" zoomScaleNormal="55" zoomScaleSheetLayoutView="70" workbookViewId="0">
      <selection activeCell="C41" sqref="C41"/>
    </sheetView>
  </sheetViews>
  <sheetFormatPr defaultRowHeight="11.25"/>
  <cols>
    <col min="1" max="1" width="15.875" style="32" customWidth="1"/>
    <col min="2" max="2" width="3.875" style="2" bestFit="1" customWidth="1"/>
    <col min="3" max="3" width="38.125" style="2" customWidth="1"/>
    <col min="4" max="4" width="13.875" style="2" bestFit="1" customWidth="1"/>
    <col min="5" max="5" width="17" style="43" customWidth="1"/>
    <col min="6" max="6" width="13.125" style="2" bestFit="1" customWidth="1"/>
    <col min="7" max="7" width="6.8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875" style="2" bestFit="1" customWidth="1"/>
    <col min="13" max="13" width="8.5" style="2" bestFit="1" customWidth="1"/>
    <col min="14" max="14" width="8.625" style="2" bestFit="1" customWidth="1"/>
    <col min="15" max="15" width="14.375" style="2" bestFit="1" customWidth="1"/>
    <col min="16" max="16" width="10" style="2" bestFit="1" customWidth="1"/>
    <col min="17" max="17" width="6" style="2" customWidth="1"/>
    <col min="18" max="18" width="25.125" style="2" bestFit="1" customWidth="1"/>
    <col min="19" max="19" width="11" style="2" bestFit="1" customWidth="1"/>
    <col min="20" max="21" width="8.125" style="2" bestFit="1" customWidth="1"/>
    <col min="22" max="22" width="8.75" style="2"/>
    <col min="23" max="24" width="10.625" style="4" customWidth="1"/>
    <col min="25" max="256" width="8.75" style="2"/>
    <col min="257" max="257" width="15.875" style="2" customWidth="1"/>
    <col min="258" max="258" width="3.875" style="2" bestFit="1" customWidth="1"/>
    <col min="259" max="259" width="38.125" style="2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6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8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125" style="2" bestFit="1" customWidth="1"/>
    <col min="275" max="275" width="11" style="2" bestFit="1" customWidth="1"/>
    <col min="276" max="277" width="8.125" style="2" bestFit="1" customWidth="1"/>
    <col min="278" max="512" width="8.75" style="2"/>
    <col min="513" max="513" width="15.875" style="2" customWidth="1"/>
    <col min="514" max="514" width="3.875" style="2" bestFit="1" customWidth="1"/>
    <col min="515" max="515" width="38.125" style="2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6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8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125" style="2" bestFit="1" customWidth="1"/>
    <col min="531" max="531" width="11" style="2" bestFit="1" customWidth="1"/>
    <col min="532" max="533" width="8.125" style="2" bestFit="1" customWidth="1"/>
    <col min="534" max="768" width="8.75" style="2"/>
    <col min="769" max="769" width="15.875" style="2" customWidth="1"/>
    <col min="770" max="770" width="3.875" style="2" bestFit="1" customWidth="1"/>
    <col min="771" max="771" width="38.125" style="2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6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8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125" style="2" bestFit="1" customWidth="1"/>
    <col min="787" max="787" width="11" style="2" bestFit="1" customWidth="1"/>
    <col min="788" max="789" width="8.125" style="2" bestFit="1" customWidth="1"/>
    <col min="790" max="1024" width="8.75" style="2"/>
    <col min="1025" max="1025" width="15.875" style="2" customWidth="1"/>
    <col min="1026" max="1026" width="3.875" style="2" bestFit="1" customWidth="1"/>
    <col min="1027" max="1027" width="38.125" style="2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6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8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125" style="2" bestFit="1" customWidth="1"/>
    <col min="1043" max="1043" width="11" style="2" bestFit="1" customWidth="1"/>
    <col min="1044" max="1045" width="8.125" style="2" bestFit="1" customWidth="1"/>
    <col min="1046" max="1280" width="8.75" style="2"/>
    <col min="1281" max="1281" width="15.875" style="2" customWidth="1"/>
    <col min="1282" max="1282" width="3.875" style="2" bestFit="1" customWidth="1"/>
    <col min="1283" max="1283" width="38.125" style="2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6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8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125" style="2" bestFit="1" customWidth="1"/>
    <col min="1299" max="1299" width="11" style="2" bestFit="1" customWidth="1"/>
    <col min="1300" max="1301" width="8.125" style="2" bestFit="1" customWidth="1"/>
    <col min="1302" max="1536" width="8.75" style="2"/>
    <col min="1537" max="1537" width="15.875" style="2" customWidth="1"/>
    <col min="1538" max="1538" width="3.875" style="2" bestFit="1" customWidth="1"/>
    <col min="1539" max="1539" width="38.125" style="2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6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8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125" style="2" bestFit="1" customWidth="1"/>
    <col min="1555" max="1555" width="11" style="2" bestFit="1" customWidth="1"/>
    <col min="1556" max="1557" width="8.125" style="2" bestFit="1" customWidth="1"/>
    <col min="1558" max="1792" width="8.75" style="2"/>
    <col min="1793" max="1793" width="15.875" style="2" customWidth="1"/>
    <col min="1794" max="1794" width="3.875" style="2" bestFit="1" customWidth="1"/>
    <col min="1795" max="1795" width="38.125" style="2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6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8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125" style="2" bestFit="1" customWidth="1"/>
    <col min="1811" max="1811" width="11" style="2" bestFit="1" customWidth="1"/>
    <col min="1812" max="1813" width="8.125" style="2" bestFit="1" customWidth="1"/>
    <col min="1814" max="2048" width="8.75" style="2"/>
    <col min="2049" max="2049" width="15.875" style="2" customWidth="1"/>
    <col min="2050" max="2050" width="3.875" style="2" bestFit="1" customWidth="1"/>
    <col min="2051" max="2051" width="38.125" style="2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6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8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125" style="2" bestFit="1" customWidth="1"/>
    <col min="2067" max="2067" width="11" style="2" bestFit="1" customWidth="1"/>
    <col min="2068" max="2069" width="8.125" style="2" bestFit="1" customWidth="1"/>
    <col min="2070" max="2304" width="8.75" style="2"/>
    <col min="2305" max="2305" width="15.875" style="2" customWidth="1"/>
    <col min="2306" max="2306" width="3.875" style="2" bestFit="1" customWidth="1"/>
    <col min="2307" max="2307" width="38.125" style="2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6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8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125" style="2" bestFit="1" customWidth="1"/>
    <col min="2323" max="2323" width="11" style="2" bestFit="1" customWidth="1"/>
    <col min="2324" max="2325" width="8.125" style="2" bestFit="1" customWidth="1"/>
    <col min="2326" max="2560" width="8.75" style="2"/>
    <col min="2561" max="2561" width="15.875" style="2" customWidth="1"/>
    <col min="2562" max="2562" width="3.875" style="2" bestFit="1" customWidth="1"/>
    <col min="2563" max="2563" width="38.125" style="2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6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8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125" style="2" bestFit="1" customWidth="1"/>
    <col min="2579" max="2579" width="11" style="2" bestFit="1" customWidth="1"/>
    <col min="2580" max="2581" width="8.125" style="2" bestFit="1" customWidth="1"/>
    <col min="2582" max="2816" width="8.75" style="2"/>
    <col min="2817" max="2817" width="15.875" style="2" customWidth="1"/>
    <col min="2818" max="2818" width="3.875" style="2" bestFit="1" customWidth="1"/>
    <col min="2819" max="2819" width="38.125" style="2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6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8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125" style="2" bestFit="1" customWidth="1"/>
    <col min="2835" max="2835" width="11" style="2" bestFit="1" customWidth="1"/>
    <col min="2836" max="2837" width="8.125" style="2" bestFit="1" customWidth="1"/>
    <col min="2838" max="3072" width="8.75" style="2"/>
    <col min="3073" max="3073" width="15.875" style="2" customWidth="1"/>
    <col min="3074" max="3074" width="3.875" style="2" bestFit="1" customWidth="1"/>
    <col min="3075" max="3075" width="38.125" style="2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6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8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125" style="2" bestFit="1" customWidth="1"/>
    <col min="3091" max="3091" width="11" style="2" bestFit="1" customWidth="1"/>
    <col min="3092" max="3093" width="8.125" style="2" bestFit="1" customWidth="1"/>
    <col min="3094" max="3328" width="8.75" style="2"/>
    <col min="3329" max="3329" width="15.875" style="2" customWidth="1"/>
    <col min="3330" max="3330" width="3.875" style="2" bestFit="1" customWidth="1"/>
    <col min="3331" max="3331" width="38.125" style="2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6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8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125" style="2" bestFit="1" customWidth="1"/>
    <col min="3347" max="3347" width="11" style="2" bestFit="1" customWidth="1"/>
    <col min="3348" max="3349" width="8.125" style="2" bestFit="1" customWidth="1"/>
    <col min="3350" max="3584" width="8.75" style="2"/>
    <col min="3585" max="3585" width="15.875" style="2" customWidth="1"/>
    <col min="3586" max="3586" width="3.875" style="2" bestFit="1" customWidth="1"/>
    <col min="3587" max="3587" width="38.125" style="2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6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8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125" style="2" bestFit="1" customWidth="1"/>
    <col min="3603" max="3603" width="11" style="2" bestFit="1" customWidth="1"/>
    <col min="3604" max="3605" width="8.125" style="2" bestFit="1" customWidth="1"/>
    <col min="3606" max="3840" width="8.75" style="2"/>
    <col min="3841" max="3841" width="15.875" style="2" customWidth="1"/>
    <col min="3842" max="3842" width="3.875" style="2" bestFit="1" customWidth="1"/>
    <col min="3843" max="3843" width="38.125" style="2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6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8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125" style="2" bestFit="1" customWidth="1"/>
    <col min="3859" max="3859" width="11" style="2" bestFit="1" customWidth="1"/>
    <col min="3860" max="3861" width="8.125" style="2" bestFit="1" customWidth="1"/>
    <col min="3862" max="4096" width="8.75" style="2"/>
    <col min="4097" max="4097" width="15.875" style="2" customWidth="1"/>
    <col min="4098" max="4098" width="3.875" style="2" bestFit="1" customWidth="1"/>
    <col min="4099" max="4099" width="38.125" style="2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6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8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125" style="2" bestFit="1" customWidth="1"/>
    <col min="4115" max="4115" width="11" style="2" bestFit="1" customWidth="1"/>
    <col min="4116" max="4117" width="8.125" style="2" bestFit="1" customWidth="1"/>
    <col min="4118" max="4352" width="8.75" style="2"/>
    <col min="4353" max="4353" width="15.875" style="2" customWidth="1"/>
    <col min="4354" max="4354" width="3.875" style="2" bestFit="1" customWidth="1"/>
    <col min="4355" max="4355" width="38.125" style="2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6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8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125" style="2" bestFit="1" customWidth="1"/>
    <col min="4371" max="4371" width="11" style="2" bestFit="1" customWidth="1"/>
    <col min="4372" max="4373" width="8.125" style="2" bestFit="1" customWidth="1"/>
    <col min="4374" max="4608" width="8.75" style="2"/>
    <col min="4609" max="4609" width="15.875" style="2" customWidth="1"/>
    <col min="4610" max="4610" width="3.875" style="2" bestFit="1" customWidth="1"/>
    <col min="4611" max="4611" width="38.125" style="2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6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8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125" style="2" bestFit="1" customWidth="1"/>
    <col min="4627" max="4627" width="11" style="2" bestFit="1" customWidth="1"/>
    <col min="4628" max="4629" width="8.125" style="2" bestFit="1" customWidth="1"/>
    <col min="4630" max="4864" width="8.75" style="2"/>
    <col min="4865" max="4865" width="15.875" style="2" customWidth="1"/>
    <col min="4866" max="4866" width="3.875" style="2" bestFit="1" customWidth="1"/>
    <col min="4867" max="4867" width="38.125" style="2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6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8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125" style="2" bestFit="1" customWidth="1"/>
    <col min="4883" max="4883" width="11" style="2" bestFit="1" customWidth="1"/>
    <col min="4884" max="4885" width="8.125" style="2" bestFit="1" customWidth="1"/>
    <col min="4886" max="5120" width="8.75" style="2"/>
    <col min="5121" max="5121" width="15.875" style="2" customWidth="1"/>
    <col min="5122" max="5122" width="3.875" style="2" bestFit="1" customWidth="1"/>
    <col min="5123" max="5123" width="38.125" style="2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6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8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125" style="2" bestFit="1" customWidth="1"/>
    <col min="5139" max="5139" width="11" style="2" bestFit="1" customWidth="1"/>
    <col min="5140" max="5141" width="8.125" style="2" bestFit="1" customWidth="1"/>
    <col min="5142" max="5376" width="8.75" style="2"/>
    <col min="5377" max="5377" width="15.875" style="2" customWidth="1"/>
    <col min="5378" max="5378" width="3.875" style="2" bestFit="1" customWidth="1"/>
    <col min="5379" max="5379" width="38.125" style="2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6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8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125" style="2" bestFit="1" customWidth="1"/>
    <col min="5395" max="5395" width="11" style="2" bestFit="1" customWidth="1"/>
    <col min="5396" max="5397" width="8.125" style="2" bestFit="1" customWidth="1"/>
    <col min="5398" max="5632" width="8.75" style="2"/>
    <col min="5633" max="5633" width="15.875" style="2" customWidth="1"/>
    <col min="5634" max="5634" width="3.875" style="2" bestFit="1" customWidth="1"/>
    <col min="5635" max="5635" width="38.125" style="2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6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8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125" style="2" bestFit="1" customWidth="1"/>
    <col min="5651" max="5651" width="11" style="2" bestFit="1" customWidth="1"/>
    <col min="5652" max="5653" width="8.125" style="2" bestFit="1" customWidth="1"/>
    <col min="5654" max="5888" width="8.75" style="2"/>
    <col min="5889" max="5889" width="15.875" style="2" customWidth="1"/>
    <col min="5890" max="5890" width="3.875" style="2" bestFit="1" customWidth="1"/>
    <col min="5891" max="5891" width="38.125" style="2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6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8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125" style="2" bestFit="1" customWidth="1"/>
    <col min="5907" max="5907" width="11" style="2" bestFit="1" customWidth="1"/>
    <col min="5908" max="5909" width="8.125" style="2" bestFit="1" customWidth="1"/>
    <col min="5910" max="6144" width="8.75" style="2"/>
    <col min="6145" max="6145" width="15.875" style="2" customWidth="1"/>
    <col min="6146" max="6146" width="3.875" style="2" bestFit="1" customWidth="1"/>
    <col min="6147" max="6147" width="38.125" style="2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6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8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125" style="2" bestFit="1" customWidth="1"/>
    <col min="6163" max="6163" width="11" style="2" bestFit="1" customWidth="1"/>
    <col min="6164" max="6165" width="8.125" style="2" bestFit="1" customWidth="1"/>
    <col min="6166" max="6400" width="8.75" style="2"/>
    <col min="6401" max="6401" width="15.875" style="2" customWidth="1"/>
    <col min="6402" max="6402" width="3.875" style="2" bestFit="1" customWidth="1"/>
    <col min="6403" max="6403" width="38.125" style="2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6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8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125" style="2" bestFit="1" customWidth="1"/>
    <col min="6419" max="6419" width="11" style="2" bestFit="1" customWidth="1"/>
    <col min="6420" max="6421" width="8.125" style="2" bestFit="1" customWidth="1"/>
    <col min="6422" max="6656" width="8.75" style="2"/>
    <col min="6657" max="6657" width="15.875" style="2" customWidth="1"/>
    <col min="6658" max="6658" width="3.875" style="2" bestFit="1" customWidth="1"/>
    <col min="6659" max="6659" width="38.125" style="2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6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8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125" style="2" bestFit="1" customWidth="1"/>
    <col min="6675" max="6675" width="11" style="2" bestFit="1" customWidth="1"/>
    <col min="6676" max="6677" width="8.125" style="2" bestFit="1" customWidth="1"/>
    <col min="6678" max="6912" width="8.75" style="2"/>
    <col min="6913" max="6913" width="15.875" style="2" customWidth="1"/>
    <col min="6914" max="6914" width="3.875" style="2" bestFit="1" customWidth="1"/>
    <col min="6915" max="6915" width="38.125" style="2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6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8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125" style="2" bestFit="1" customWidth="1"/>
    <col min="6931" max="6931" width="11" style="2" bestFit="1" customWidth="1"/>
    <col min="6932" max="6933" width="8.125" style="2" bestFit="1" customWidth="1"/>
    <col min="6934" max="7168" width="8.75" style="2"/>
    <col min="7169" max="7169" width="15.875" style="2" customWidth="1"/>
    <col min="7170" max="7170" width="3.875" style="2" bestFit="1" customWidth="1"/>
    <col min="7171" max="7171" width="38.125" style="2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6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8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125" style="2" bestFit="1" customWidth="1"/>
    <col min="7187" max="7187" width="11" style="2" bestFit="1" customWidth="1"/>
    <col min="7188" max="7189" width="8.125" style="2" bestFit="1" customWidth="1"/>
    <col min="7190" max="7424" width="8.75" style="2"/>
    <col min="7425" max="7425" width="15.875" style="2" customWidth="1"/>
    <col min="7426" max="7426" width="3.875" style="2" bestFit="1" customWidth="1"/>
    <col min="7427" max="7427" width="38.125" style="2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6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8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125" style="2" bestFit="1" customWidth="1"/>
    <col min="7443" max="7443" width="11" style="2" bestFit="1" customWidth="1"/>
    <col min="7444" max="7445" width="8.125" style="2" bestFit="1" customWidth="1"/>
    <col min="7446" max="7680" width="8.75" style="2"/>
    <col min="7681" max="7681" width="15.875" style="2" customWidth="1"/>
    <col min="7682" max="7682" width="3.875" style="2" bestFit="1" customWidth="1"/>
    <col min="7683" max="7683" width="38.125" style="2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6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8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125" style="2" bestFit="1" customWidth="1"/>
    <col min="7699" max="7699" width="11" style="2" bestFit="1" customWidth="1"/>
    <col min="7700" max="7701" width="8.125" style="2" bestFit="1" customWidth="1"/>
    <col min="7702" max="7936" width="8.75" style="2"/>
    <col min="7937" max="7937" width="15.875" style="2" customWidth="1"/>
    <col min="7938" max="7938" width="3.875" style="2" bestFit="1" customWidth="1"/>
    <col min="7939" max="7939" width="38.125" style="2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6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8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125" style="2" bestFit="1" customWidth="1"/>
    <col min="7955" max="7955" width="11" style="2" bestFit="1" customWidth="1"/>
    <col min="7956" max="7957" width="8.125" style="2" bestFit="1" customWidth="1"/>
    <col min="7958" max="8192" width="8.75" style="2"/>
    <col min="8193" max="8193" width="15.875" style="2" customWidth="1"/>
    <col min="8194" max="8194" width="3.875" style="2" bestFit="1" customWidth="1"/>
    <col min="8195" max="8195" width="38.125" style="2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6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8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125" style="2" bestFit="1" customWidth="1"/>
    <col min="8211" max="8211" width="11" style="2" bestFit="1" customWidth="1"/>
    <col min="8212" max="8213" width="8.125" style="2" bestFit="1" customWidth="1"/>
    <col min="8214" max="8448" width="8.75" style="2"/>
    <col min="8449" max="8449" width="15.875" style="2" customWidth="1"/>
    <col min="8450" max="8450" width="3.875" style="2" bestFit="1" customWidth="1"/>
    <col min="8451" max="8451" width="38.125" style="2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6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8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125" style="2" bestFit="1" customWidth="1"/>
    <col min="8467" max="8467" width="11" style="2" bestFit="1" customWidth="1"/>
    <col min="8468" max="8469" width="8.125" style="2" bestFit="1" customWidth="1"/>
    <col min="8470" max="8704" width="8.75" style="2"/>
    <col min="8705" max="8705" width="15.875" style="2" customWidth="1"/>
    <col min="8706" max="8706" width="3.875" style="2" bestFit="1" customWidth="1"/>
    <col min="8707" max="8707" width="38.125" style="2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6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8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125" style="2" bestFit="1" customWidth="1"/>
    <col min="8723" max="8723" width="11" style="2" bestFit="1" customWidth="1"/>
    <col min="8724" max="8725" width="8.125" style="2" bestFit="1" customWidth="1"/>
    <col min="8726" max="8960" width="8.75" style="2"/>
    <col min="8961" max="8961" width="15.875" style="2" customWidth="1"/>
    <col min="8962" max="8962" width="3.875" style="2" bestFit="1" customWidth="1"/>
    <col min="8963" max="8963" width="38.125" style="2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6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8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125" style="2" bestFit="1" customWidth="1"/>
    <col min="8979" max="8979" width="11" style="2" bestFit="1" customWidth="1"/>
    <col min="8980" max="8981" width="8.125" style="2" bestFit="1" customWidth="1"/>
    <col min="8982" max="9216" width="8.75" style="2"/>
    <col min="9217" max="9217" width="15.875" style="2" customWidth="1"/>
    <col min="9218" max="9218" width="3.875" style="2" bestFit="1" customWidth="1"/>
    <col min="9219" max="9219" width="38.125" style="2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6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8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125" style="2" bestFit="1" customWidth="1"/>
    <col min="9235" max="9235" width="11" style="2" bestFit="1" customWidth="1"/>
    <col min="9236" max="9237" width="8.125" style="2" bestFit="1" customWidth="1"/>
    <col min="9238" max="9472" width="8.75" style="2"/>
    <col min="9473" max="9473" width="15.875" style="2" customWidth="1"/>
    <col min="9474" max="9474" width="3.875" style="2" bestFit="1" customWidth="1"/>
    <col min="9475" max="9475" width="38.125" style="2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6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8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125" style="2" bestFit="1" customWidth="1"/>
    <col min="9491" max="9491" width="11" style="2" bestFit="1" customWidth="1"/>
    <col min="9492" max="9493" width="8.125" style="2" bestFit="1" customWidth="1"/>
    <col min="9494" max="9728" width="8.75" style="2"/>
    <col min="9729" max="9729" width="15.875" style="2" customWidth="1"/>
    <col min="9730" max="9730" width="3.875" style="2" bestFit="1" customWidth="1"/>
    <col min="9731" max="9731" width="38.125" style="2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6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8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125" style="2" bestFit="1" customWidth="1"/>
    <col min="9747" max="9747" width="11" style="2" bestFit="1" customWidth="1"/>
    <col min="9748" max="9749" width="8.125" style="2" bestFit="1" customWidth="1"/>
    <col min="9750" max="9984" width="8.75" style="2"/>
    <col min="9985" max="9985" width="15.875" style="2" customWidth="1"/>
    <col min="9986" max="9986" width="3.875" style="2" bestFit="1" customWidth="1"/>
    <col min="9987" max="9987" width="38.125" style="2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6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8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125" style="2" bestFit="1" customWidth="1"/>
    <col min="10003" max="10003" width="11" style="2" bestFit="1" customWidth="1"/>
    <col min="10004" max="10005" width="8.125" style="2" bestFit="1" customWidth="1"/>
    <col min="10006" max="10240" width="8.75" style="2"/>
    <col min="10241" max="10241" width="15.875" style="2" customWidth="1"/>
    <col min="10242" max="10242" width="3.875" style="2" bestFit="1" customWidth="1"/>
    <col min="10243" max="10243" width="38.125" style="2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6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8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125" style="2" bestFit="1" customWidth="1"/>
    <col min="10259" max="10259" width="11" style="2" bestFit="1" customWidth="1"/>
    <col min="10260" max="10261" width="8.125" style="2" bestFit="1" customWidth="1"/>
    <col min="10262" max="10496" width="8.75" style="2"/>
    <col min="10497" max="10497" width="15.875" style="2" customWidth="1"/>
    <col min="10498" max="10498" width="3.875" style="2" bestFit="1" customWidth="1"/>
    <col min="10499" max="10499" width="38.125" style="2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6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8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125" style="2" bestFit="1" customWidth="1"/>
    <col min="10515" max="10515" width="11" style="2" bestFit="1" customWidth="1"/>
    <col min="10516" max="10517" width="8.125" style="2" bestFit="1" customWidth="1"/>
    <col min="10518" max="10752" width="8.75" style="2"/>
    <col min="10753" max="10753" width="15.875" style="2" customWidth="1"/>
    <col min="10754" max="10754" width="3.875" style="2" bestFit="1" customWidth="1"/>
    <col min="10755" max="10755" width="38.125" style="2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6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8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125" style="2" bestFit="1" customWidth="1"/>
    <col min="10771" max="10771" width="11" style="2" bestFit="1" customWidth="1"/>
    <col min="10772" max="10773" width="8.125" style="2" bestFit="1" customWidth="1"/>
    <col min="10774" max="11008" width="8.75" style="2"/>
    <col min="11009" max="11009" width="15.875" style="2" customWidth="1"/>
    <col min="11010" max="11010" width="3.875" style="2" bestFit="1" customWidth="1"/>
    <col min="11011" max="11011" width="38.125" style="2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6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8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125" style="2" bestFit="1" customWidth="1"/>
    <col min="11027" max="11027" width="11" style="2" bestFit="1" customWidth="1"/>
    <col min="11028" max="11029" width="8.125" style="2" bestFit="1" customWidth="1"/>
    <col min="11030" max="11264" width="8.75" style="2"/>
    <col min="11265" max="11265" width="15.875" style="2" customWidth="1"/>
    <col min="11266" max="11266" width="3.875" style="2" bestFit="1" customWidth="1"/>
    <col min="11267" max="11267" width="38.125" style="2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6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8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125" style="2" bestFit="1" customWidth="1"/>
    <col min="11283" max="11283" width="11" style="2" bestFit="1" customWidth="1"/>
    <col min="11284" max="11285" width="8.125" style="2" bestFit="1" customWidth="1"/>
    <col min="11286" max="11520" width="8.75" style="2"/>
    <col min="11521" max="11521" width="15.875" style="2" customWidth="1"/>
    <col min="11522" max="11522" width="3.875" style="2" bestFit="1" customWidth="1"/>
    <col min="11523" max="11523" width="38.125" style="2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6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8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125" style="2" bestFit="1" customWidth="1"/>
    <col min="11539" max="11539" width="11" style="2" bestFit="1" customWidth="1"/>
    <col min="11540" max="11541" width="8.125" style="2" bestFit="1" customWidth="1"/>
    <col min="11542" max="11776" width="8.75" style="2"/>
    <col min="11777" max="11777" width="15.875" style="2" customWidth="1"/>
    <col min="11778" max="11778" width="3.875" style="2" bestFit="1" customWidth="1"/>
    <col min="11779" max="11779" width="38.125" style="2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6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8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125" style="2" bestFit="1" customWidth="1"/>
    <col min="11795" max="11795" width="11" style="2" bestFit="1" customWidth="1"/>
    <col min="11796" max="11797" width="8.125" style="2" bestFit="1" customWidth="1"/>
    <col min="11798" max="12032" width="8.75" style="2"/>
    <col min="12033" max="12033" width="15.875" style="2" customWidth="1"/>
    <col min="12034" max="12034" width="3.875" style="2" bestFit="1" customWidth="1"/>
    <col min="12035" max="12035" width="38.125" style="2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6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8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125" style="2" bestFit="1" customWidth="1"/>
    <col min="12051" max="12051" width="11" style="2" bestFit="1" customWidth="1"/>
    <col min="12052" max="12053" width="8.125" style="2" bestFit="1" customWidth="1"/>
    <col min="12054" max="12288" width="8.75" style="2"/>
    <col min="12289" max="12289" width="15.875" style="2" customWidth="1"/>
    <col min="12290" max="12290" width="3.875" style="2" bestFit="1" customWidth="1"/>
    <col min="12291" max="12291" width="38.125" style="2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6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8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125" style="2" bestFit="1" customWidth="1"/>
    <col min="12307" max="12307" width="11" style="2" bestFit="1" customWidth="1"/>
    <col min="12308" max="12309" width="8.125" style="2" bestFit="1" customWidth="1"/>
    <col min="12310" max="12544" width="8.75" style="2"/>
    <col min="12545" max="12545" width="15.875" style="2" customWidth="1"/>
    <col min="12546" max="12546" width="3.875" style="2" bestFit="1" customWidth="1"/>
    <col min="12547" max="12547" width="38.125" style="2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6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8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125" style="2" bestFit="1" customWidth="1"/>
    <col min="12563" max="12563" width="11" style="2" bestFit="1" customWidth="1"/>
    <col min="12564" max="12565" width="8.125" style="2" bestFit="1" customWidth="1"/>
    <col min="12566" max="12800" width="8.75" style="2"/>
    <col min="12801" max="12801" width="15.875" style="2" customWidth="1"/>
    <col min="12802" max="12802" width="3.875" style="2" bestFit="1" customWidth="1"/>
    <col min="12803" max="12803" width="38.125" style="2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6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8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125" style="2" bestFit="1" customWidth="1"/>
    <col min="12819" max="12819" width="11" style="2" bestFit="1" customWidth="1"/>
    <col min="12820" max="12821" width="8.125" style="2" bestFit="1" customWidth="1"/>
    <col min="12822" max="13056" width="8.75" style="2"/>
    <col min="13057" max="13057" width="15.875" style="2" customWidth="1"/>
    <col min="13058" max="13058" width="3.875" style="2" bestFit="1" customWidth="1"/>
    <col min="13059" max="13059" width="38.125" style="2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6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8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125" style="2" bestFit="1" customWidth="1"/>
    <col min="13075" max="13075" width="11" style="2" bestFit="1" customWidth="1"/>
    <col min="13076" max="13077" width="8.125" style="2" bestFit="1" customWidth="1"/>
    <col min="13078" max="13312" width="8.75" style="2"/>
    <col min="13313" max="13313" width="15.875" style="2" customWidth="1"/>
    <col min="13314" max="13314" width="3.875" style="2" bestFit="1" customWidth="1"/>
    <col min="13315" max="13315" width="38.125" style="2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6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8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125" style="2" bestFit="1" customWidth="1"/>
    <col min="13331" max="13331" width="11" style="2" bestFit="1" customWidth="1"/>
    <col min="13332" max="13333" width="8.125" style="2" bestFit="1" customWidth="1"/>
    <col min="13334" max="13568" width="8.75" style="2"/>
    <col min="13569" max="13569" width="15.875" style="2" customWidth="1"/>
    <col min="13570" max="13570" width="3.875" style="2" bestFit="1" customWidth="1"/>
    <col min="13571" max="13571" width="38.125" style="2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6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8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125" style="2" bestFit="1" customWidth="1"/>
    <col min="13587" max="13587" width="11" style="2" bestFit="1" customWidth="1"/>
    <col min="13588" max="13589" width="8.125" style="2" bestFit="1" customWidth="1"/>
    <col min="13590" max="13824" width="8.75" style="2"/>
    <col min="13825" max="13825" width="15.875" style="2" customWidth="1"/>
    <col min="13826" max="13826" width="3.875" style="2" bestFit="1" customWidth="1"/>
    <col min="13827" max="13827" width="38.125" style="2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6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8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125" style="2" bestFit="1" customWidth="1"/>
    <col min="13843" max="13843" width="11" style="2" bestFit="1" customWidth="1"/>
    <col min="13844" max="13845" width="8.125" style="2" bestFit="1" customWidth="1"/>
    <col min="13846" max="14080" width="8.75" style="2"/>
    <col min="14081" max="14081" width="15.875" style="2" customWidth="1"/>
    <col min="14082" max="14082" width="3.875" style="2" bestFit="1" customWidth="1"/>
    <col min="14083" max="14083" width="38.125" style="2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6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8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125" style="2" bestFit="1" customWidth="1"/>
    <col min="14099" max="14099" width="11" style="2" bestFit="1" customWidth="1"/>
    <col min="14100" max="14101" width="8.125" style="2" bestFit="1" customWidth="1"/>
    <col min="14102" max="14336" width="8.75" style="2"/>
    <col min="14337" max="14337" width="15.875" style="2" customWidth="1"/>
    <col min="14338" max="14338" width="3.875" style="2" bestFit="1" customWidth="1"/>
    <col min="14339" max="14339" width="38.125" style="2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6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8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125" style="2" bestFit="1" customWidth="1"/>
    <col min="14355" max="14355" width="11" style="2" bestFit="1" customWidth="1"/>
    <col min="14356" max="14357" width="8.125" style="2" bestFit="1" customWidth="1"/>
    <col min="14358" max="14592" width="8.75" style="2"/>
    <col min="14593" max="14593" width="15.875" style="2" customWidth="1"/>
    <col min="14594" max="14594" width="3.875" style="2" bestFit="1" customWidth="1"/>
    <col min="14595" max="14595" width="38.125" style="2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6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8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125" style="2" bestFit="1" customWidth="1"/>
    <col min="14611" max="14611" width="11" style="2" bestFit="1" customWidth="1"/>
    <col min="14612" max="14613" width="8.125" style="2" bestFit="1" customWidth="1"/>
    <col min="14614" max="14848" width="8.75" style="2"/>
    <col min="14849" max="14849" width="15.875" style="2" customWidth="1"/>
    <col min="14850" max="14850" width="3.875" style="2" bestFit="1" customWidth="1"/>
    <col min="14851" max="14851" width="38.125" style="2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6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8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125" style="2" bestFit="1" customWidth="1"/>
    <col min="14867" max="14867" width="11" style="2" bestFit="1" customWidth="1"/>
    <col min="14868" max="14869" width="8.125" style="2" bestFit="1" customWidth="1"/>
    <col min="14870" max="15104" width="8.75" style="2"/>
    <col min="15105" max="15105" width="15.875" style="2" customWidth="1"/>
    <col min="15106" max="15106" width="3.875" style="2" bestFit="1" customWidth="1"/>
    <col min="15107" max="15107" width="38.125" style="2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6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8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125" style="2" bestFit="1" customWidth="1"/>
    <col min="15123" max="15123" width="11" style="2" bestFit="1" customWidth="1"/>
    <col min="15124" max="15125" width="8.125" style="2" bestFit="1" customWidth="1"/>
    <col min="15126" max="15360" width="8.75" style="2"/>
    <col min="15361" max="15361" width="15.875" style="2" customWidth="1"/>
    <col min="15362" max="15362" width="3.875" style="2" bestFit="1" customWidth="1"/>
    <col min="15363" max="15363" width="38.125" style="2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6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8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125" style="2" bestFit="1" customWidth="1"/>
    <col min="15379" max="15379" width="11" style="2" bestFit="1" customWidth="1"/>
    <col min="15380" max="15381" width="8.125" style="2" bestFit="1" customWidth="1"/>
    <col min="15382" max="15616" width="8.75" style="2"/>
    <col min="15617" max="15617" width="15.875" style="2" customWidth="1"/>
    <col min="15618" max="15618" width="3.875" style="2" bestFit="1" customWidth="1"/>
    <col min="15619" max="15619" width="38.125" style="2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6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8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125" style="2" bestFit="1" customWidth="1"/>
    <col min="15635" max="15635" width="11" style="2" bestFit="1" customWidth="1"/>
    <col min="15636" max="15637" width="8.125" style="2" bestFit="1" customWidth="1"/>
    <col min="15638" max="15872" width="8.75" style="2"/>
    <col min="15873" max="15873" width="15.875" style="2" customWidth="1"/>
    <col min="15874" max="15874" width="3.875" style="2" bestFit="1" customWidth="1"/>
    <col min="15875" max="15875" width="38.125" style="2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6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8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125" style="2" bestFit="1" customWidth="1"/>
    <col min="15891" max="15891" width="11" style="2" bestFit="1" customWidth="1"/>
    <col min="15892" max="15893" width="8.125" style="2" bestFit="1" customWidth="1"/>
    <col min="15894" max="16128" width="8.75" style="2"/>
    <col min="16129" max="16129" width="15.875" style="2" customWidth="1"/>
    <col min="16130" max="16130" width="3.875" style="2" bestFit="1" customWidth="1"/>
    <col min="16131" max="16131" width="38.125" style="2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6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8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125" style="2" bestFit="1" customWidth="1"/>
    <col min="16147" max="16147" width="11" style="2" bestFit="1" customWidth="1"/>
    <col min="16148" max="16149" width="8.125" style="2" bestFit="1" customWidth="1"/>
    <col min="16150" max="16384" width="8.75" style="2"/>
  </cols>
  <sheetData>
    <row r="1" spans="1:24" ht="21.75" customHeight="1">
      <c r="A1" s="1"/>
      <c r="B1" s="1"/>
      <c r="E1" s="2"/>
      <c r="Q1" s="3"/>
    </row>
    <row r="2" spans="1:24" ht="15">
      <c r="A2" s="2"/>
      <c r="E2" s="2"/>
      <c r="F2" s="5"/>
      <c r="J2" s="282" t="s">
        <v>0</v>
      </c>
      <c r="K2" s="282"/>
      <c r="L2" s="282"/>
      <c r="M2" s="282"/>
      <c r="N2" s="282"/>
      <c r="O2" s="282"/>
      <c r="P2" s="6"/>
      <c r="Q2" s="305" t="s">
        <v>1</v>
      </c>
      <c r="R2" s="305"/>
      <c r="S2" s="305"/>
      <c r="T2" s="305"/>
      <c r="U2" s="305"/>
    </row>
    <row r="3" spans="1:24" ht="23.25" customHeight="1">
      <c r="A3" s="7" t="s">
        <v>2</v>
      </c>
      <c r="B3" s="7"/>
      <c r="E3" s="2"/>
      <c r="J3" s="6"/>
      <c r="Q3" s="8"/>
      <c r="R3" s="285" t="s">
        <v>3</v>
      </c>
      <c r="S3" s="285"/>
      <c r="T3" s="285"/>
      <c r="U3" s="285"/>
      <c r="W3" s="9" t="s">
        <v>4</v>
      </c>
      <c r="X3" s="10"/>
    </row>
    <row r="4" spans="1:24" ht="14.25" customHeight="1" thickBot="1">
      <c r="A4" s="262" t="s">
        <v>5</v>
      </c>
      <c r="B4" s="286" t="s">
        <v>6</v>
      </c>
      <c r="C4" s="287"/>
      <c r="D4" s="292"/>
      <c r="E4" s="294"/>
      <c r="F4" s="286" t="s">
        <v>7</v>
      </c>
      <c r="G4" s="296"/>
      <c r="H4" s="266" t="s">
        <v>8</v>
      </c>
      <c r="I4" s="266" t="s">
        <v>9</v>
      </c>
      <c r="J4" s="242" t="s">
        <v>10</v>
      </c>
      <c r="K4" s="245" t="s">
        <v>11</v>
      </c>
      <c r="L4" s="246"/>
      <c r="M4" s="246"/>
      <c r="N4" s="247"/>
      <c r="O4" s="266" t="s">
        <v>12</v>
      </c>
      <c r="P4" s="303" t="s">
        <v>13</v>
      </c>
      <c r="Q4" s="252"/>
      <c r="R4" s="253"/>
      <c r="S4" s="257" t="s">
        <v>14</v>
      </c>
      <c r="T4" s="330" t="s">
        <v>15</v>
      </c>
      <c r="U4" s="266" t="s">
        <v>16</v>
      </c>
      <c r="W4" s="267" t="s">
        <v>17</v>
      </c>
      <c r="X4" s="267" t="s">
        <v>18</v>
      </c>
    </row>
    <row r="5" spans="1:24" ht="11.25" customHeight="1">
      <c r="A5" s="263"/>
      <c r="B5" s="288"/>
      <c r="C5" s="289"/>
      <c r="D5" s="293"/>
      <c r="E5" s="295"/>
      <c r="F5" s="244"/>
      <c r="G5" s="278"/>
      <c r="H5" s="263"/>
      <c r="I5" s="263"/>
      <c r="J5" s="243"/>
      <c r="K5" s="269" t="s">
        <v>19</v>
      </c>
      <c r="L5" s="272" t="s">
        <v>20</v>
      </c>
      <c r="M5" s="275" t="s">
        <v>21</v>
      </c>
      <c r="N5" s="276" t="s">
        <v>22</v>
      </c>
      <c r="O5" s="263"/>
      <c r="P5" s="254"/>
      <c r="Q5" s="255"/>
      <c r="R5" s="256"/>
      <c r="S5" s="258"/>
      <c r="T5" s="260"/>
      <c r="U5" s="263"/>
      <c r="W5" s="267"/>
      <c r="X5" s="267"/>
    </row>
    <row r="6" spans="1:24" ht="11.25" customHeight="1">
      <c r="A6" s="263"/>
      <c r="B6" s="288"/>
      <c r="C6" s="289"/>
      <c r="D6" s="262" t="s">
        <v>23</v>
      </c>
      <c r="E6" s="262" t="s">
        <v>24</v>
      </c>
      <c r="F6" s="262" t="s">
        <v>23</v>
      </c>
      <c r="G6" s="266" t="s">
        <v>25</v>
      </c>
      <c r="H6" s="263"/>
      <c r="I6" s="263"/>
      <c r="J6" s="243"/>
      <c r="K6" s="270"/>
      <c r="L6" s="273"/>
      <c r="M6" s="270"/>
      <c r="N6" s="277"/>
      <c r="O6" s="263"/>
      <c r="P6" s="266" t="s">
        <v>26</v>
      </c>
      <c r="Q6" s="266" t="s">
        <v>27</v>
      </c>
      <c r="R6" s="262" t="s">
        <v>28</v>
      </c>
      <c r="S6" s="327" t="s">
        <v>29</v>
      </c>
      <c r="T6" s="260"/>
      <c r="U6" s="263"/>
      <c r="W6" s="267"/>
      <c r="X6" s="267"/>
    </row>
    <row r="7" spans="1:24" ht="12" customHeight="1">
      <c r="A7" s="263"/>
      <c r="B7" s="288"/>
      <c r="C7" s="289"/>
      <c r="D7" s="263"/>
      <c r="E7" s="263"/>
      <c r="F7" s="263"/>
      <c r="G7" s="263"/>
      <c r="H7" s="263"/>
      <c r="I7" s="263"/>
      <c r="J7" s="243"/>
      <c r="K7" s="270"/>
      <c r="L7" s="273"/>
      <c r="M7" s="270"/>
      <c r="N7" s="277"/>
      <c r="O7" s="263"/>
      <c r="P7" s="263"/>
      <c r="Q7" s="263"/>
      <c r="R7" s="263"/>
      <c r="S7" s="328"/>
      <c r="T7" s="260"/>
      <c r="U7" s="263"/>
      <c r="W7" s="267"/>
      <c r="X7" s="267"/>
    </row>
    <row r="8" spans="1:24" ht="11.25" customHeight="1">
      <c r="A8" s="263"/>
      <c r="B8" s="288"/>
      <c r="C8" s="289"/>
      <c r="D8" s="264"/>
      <c r="E8" s="264"/>
      <c r="F8" s="264"/>
      <c r="G8" s="264"/>
      <c r="H8" s="264"/>
      <c r="I8" s="264"/>
      <c r="J8" s="244"/>
      <c r="K8" s="271"/>
      <c r="L8" s="274"/>
      <c r="M8" s="271"/>
      <c r="N8" s="278"/>
      <c r="O8" s="264"/>
      <c r="P8" s="264"/>
      <c r="Q8" s="264"/>
      <c r="R8" s="264"/>
      <c r="S8" s="329"/>
      <c r="T8" s="261"/>
      <c r="U8" s="264"/>
      <c r="W8" s="268"/>
      <c r="X8" s="268"/>
    </row>
    <row r="9" spans="1:24" ht="24" customHeight="1">
      <c r="A9" s="11" t="s">
        <v>30</v>
      </c>
      <c r="B9" s="12"/>
      <c r="C9" s="13" t="s">
        <v>31</v>
      </c>
      <c r="D9" s="14" t="s">
        <v>32</v>
      </c>
      <c r="E9" s="15" t="s">
        <v>33</v>
      </c>
      <c r="F9" s="16" t="s">
        <v>34</v>
      </c>
      <c r="G9" s="17">
        <v>0.65700000000000003</v>
      </c>
      <c r="H9" s="16" t="s">
        <v>35</v>
      </c>
      <c r="I9" s="18" t="str">
        <f t="shared" ref="I9:I38" si="0">IF(W9="","",(IF(X9-W9&gt;0,CONCATENATE(TEXT(W9,"#,##0"),"~",TEXT(X9,"#,##0")),TEXT(W9,"#,##0"))))</f>
        <v>700~710</v>
      </c>
      <c r="J9" s="19">
        <v>4</v>
      </c>
      <c r="K9" s="20">
        <v>33.1</v>
      </c>
      <c r="L9" s="21">
        <f t="shared" ref="L9:L38" si="1">IF(K9&gt;0,1/K9*34.6*67.1,"")</f>
        <v>70.140785498489421</v>
      </c>
      <c r="M9" s="22">
        <f t="shared" ref="M9:M38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23">
        <f t="shared" ref="N9:N38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24" t="s">
        <v>36</v>
      </c>
      <c r="P9" s="25" t="s">
        <v>37</v>
      </c>
      <c r="Q9" s="24" t="s">
        <v>38</v>
      </c>
      <c r="R9" s="26"/>
      <c r="S9" s="27" t="s">
        <v>39</v>
      </c>
      <c r="T9" s="28">
        <f t="shared" ref="T9:T38" si="4">IFERROR(IF(K9&lt;M9,"",(ROUNDDOWN(K9/M9*100,0))),"")</f>
        <v>151</v>
      </c>
      <c r="U9" s="29">
        <f t="shared" ref="U9:U38" si="5">IFERROR(IF(K9&lt;N9,"",(ROUNDDOWN(K9/N9*100,0))),"")</f>
        <v>134</v>
      </c>
      <c r="W9" s="30">
        <v>700</v>
      </c>
      <c r="X9" s="30">
        <v>710</v>
      </c>
    </row>
    <row r="10" spans="1:24" ht="24" customHeight="1">
      <c r="A10" s="31"/>
      <c r="B10" s="32"/>
      <c r="C10" s="33"/>
      <c r="D10" s="14" t="s">
        <v>32</v>
      </c>
      <c r="E10" s="15" t="s">
        <v>40</v>
      </c>
      <c r="F10" s="16" t="s">
        <v>34</v>
      </c>
      <c r="G10" s="17">
        <v>0.65700000000000003</v>
      </c>
      <c r="H10" s="16" t="s">
        <v>35</v>
      </c>
      <c r="I10" s="18" t="str">
        <f t="shared" si="0"/>
        <v>750~760</v>
      </c>
      <c r="J10" s="19">
        <v>4</v>
      </c>
      <c r="K10" s="20">
        <v>30.2</v>
      </c>
      <c r="L10" s="21">
        <f t="shared" si="1"/>
        <v>76.876158940397346</v>
      </c>
      <c r="M10" s="22">
        <f t="shared" si="2"/>
        <v>21</v>
      </c>
      <c r="N10" s="23">
        <f t="shared" si="3"/>
        <v>24.5</v>
      </c>
      <c r="O10" s="24" t="s">
        <v>36</v>
      </c>
      <c r="P10" s="25" t="s">
        <v>37</v>
      </c>
      <c r="Q10" s="24" t="s">
        <v>41</v>
      </c>
      <c r="R10" s="26"/>
      <c r="S10" s="27" t="s">
        <v>39</v>
      </c>
      <c r="T10" s="28">
        <f t="shared" si="4"/>
        <v>143</v>
      </c>
      <c r="U10" s="29">
        <f t="shared" si="5"/>
        <v>123</v>
      </c>
      <c r="W10" s="30">
        <v>750</v>
      </c>
      <c r="X10" s="30">
        <v>760</v>
      </c>
    </row>
    <row r="11" spans="1:24" ht="24" customHeight="1">
      <c r="A11" s="31"/>
      <c r="B11" s="32"/>
      <c r="C11" s="33"/>
      <c r="D11" s="14" t="s">
        <v>42</v>
      </c>
      <c r="E11" s="15" t="s">
        <v>33</v>
      </c>
      <c r="F11" s="34" t="s">
        <v>43</v>
      </c>
      <c r="G11" s="17">
        <v>0.65800000000000003</v>
      </c>
      <c r="H11" s="16" t="s">
        <v>35</v>
      </c>
      <c r="I11" s="18" t="str">
        <f t="shared" si="0"/>
        <v>680~690</v>
      </c>
      <c r="J11" s="19">
        <v>4</v>
      </c>
      <c r="K11" s="20">
        <v>29.4</v>
      </c>
      <c r="L11" s="21">
        <f t="shared" si="1"/>
        <v>78.968027210884358</v>
      </c>
      <c r="M11" s="22">
        <f t="shared" si="2"/>
        <v>21.8</v>
      </c>
      <c r="N11" s="23">
        <f t="shared" si="3"/>
        <v>24.6</v>
      </c>
      <c r="O11" s="24" t="s">
        <v>44</v>
      </c>
      <c r="P11" s="25" t="s">
        <v>45</v>
      </c>
      <c r="Q11" s="24" t="s">
        <v>38</v>
      </c>
      <c r="R11" s="26"/>
      <c r="S11" s="27"/>
      <c r="T11" s="28">
        <f t="shared" si="4"/>
        <v>134</v>
      </c>
      <c r="U11" s="29">
        <f t="shared" si="5"/>
        <v>119</v>
      </c>
      <c r="W11" s="30">
        <v>680</v>
      </c>
      <c r="X11" s="30">
        <v>690</v>
      </c>
    </row>
    <row r="12" spans="1:24" ht="24" customHeight="1">
      <c r="A12" s="31"/>
      <c r="B12" s="35"/>
      <c r="C12" s="36"/>
      <c r="D12" s="14" t="s">
        <v>42</v>
      </c>
      <c r="E12" s="15" t="s">
        <v>40</v>
      </c>
      <c r="F12" s="34" t="s">
        <v>43</v>
      </c>
      <c r="G12" s="17">
        <v>0.65800000000000003</v>
      </c>
      <c r="H12" s="16" t="s">
        <v>35</v>
      </c>
      <c r="I12" s="18" t="str">
        <f t="shared" si="0"/>
        <v>730~740</v>
      </c>
      <c r="J12" s="19">
        <v>4</v>
      </c>
      <c r="K12" s="20">
        <v>28.7</v>
      </c>
      <c r="L12" s="21">
        <f t="shared" si="1"/>
        <v>80.89407665505226</v>
      </c>
      <c r="M12" s="22">
        <f t="shared" si="2"/>
        <v>21.8</v>
      </c>
      <c r="N12" s="23">
        <f t="shared" si="3"/>
        <v>24.6</v>
      </c>
      <c r="O12" s="24" t="s">
        <v>44</v>
      </c>
      <c r="P12" s="25" t="s">
        <v>45</v>
      </c>
      <c r="Q12" s="24" t="s">
        <v>41</v>
      </c>
      <c r="R12" s="26"/>
      <c r="S12" s="27"/>
      <c r="T12" s="28">
        <f t="shared" si="4"/>
        <v>131</v>
      </c>
      <c r="U12" s="29">
        <f t="shared" si="5"/>
        <v>116</v>
      </c>
      <c r="W12" s="30">
        <v>730</v>
      </c>
      <c r="X12" s="30">
        <v>740</v>
      </c>
    </row>
    <row r="13" spans="1:24" ht="24" customHeight="1">
      <c r="A13" s="31"/>
      <c r="B13" s="12"/>
      <c r="C13" s="13" t="s">
        <v>46</v>
      </c>
      <c r="D13" s="14" t="s">
        <v>47</v>
      </c>
      <c r="E13" s="15" t="s">
        <v>48</v>
      </c>
      <c r="F13" s="34" t="s">
        <v>43</v>
      </c>
      <c r="G13" s="17">
        <v>0.65800000000000003</v>
      </c>
      <c r="H13" s="16" t="s">
        <v>35</v>
      </c>
      <c r="I13" s="18" t="str">
        <f t="shared" si="0"/>
        <v>680</v>
      </c>
      <c r="J13" s="19">
        <v>4</v>
      </c>
      <c r="K13" s="20">
        <v>31.4</v>
      </c>
      <c r="L13" s="21">
        <f t="shared" si="1"/>
        <v>73.938216560509545</v>
      </c>
      <c r="M13" s="22">
        <f t="shared" si="2"/>
        <v>21.8</v>
      </c>
      <c r="N13" s="23">
        <f t="shared" si="3"/>
        <v>24.6</v>
      </c>
      <c r="O13" s="24" t="s">
        <v>49</v>
      </c>
      <c r="P13" s="25" t="s">
        <v>37</v>
      </c>
      <c r="Q13" s="24" t="s">
        <v>38</v>
      </c>
      <c r="R13" s="26"/>
      <c r="S13" s="27" t="s">
        <v>39</v>
      </c>
      <c r="T13" s="28">
        <f t="shared" si="4"/>
        <v>144</v>
      </c>
      <c r="U13" s="29">
        <f t="shared" si="5"/>
        <v>127</v>
      </c>
      <c r="W13" s="30">
        <v>680</v>
      </c>
      <c r="X13" s="30"/>
    </row>
    <row r="14" spans="1:24" ht="24" customHeight="1">
      <c r="A14" s="31"/>
      <c r="B14" s="35"/>
      <c r="C14" s="36"/>
      <c r="D14" s="14" t="s">
        <v>47</v>
      </c>
      <c r="E14" s="15" t="s">
        <v>50</v>
      </c>
      <c r="F14" s="34" t="s">
        <v>43</v>
      </c>
      <c r="G14" s="17">
        <v>0.65800000000000003</v>
      </c>
      <c r="H14" s="16" t="s">
        <v>35</v>
      </c>
      <c r="I14" s="18" t="str">
        <f t="shared" si="0"/>
        <v>730</v>
      </c>
      <c r="J14" s="19">
        <v>4</v>
      </c>
      <c r="K14" s="20">
        <v>29.9</v>
      </c>
      <c r="L14" s="21">
        <f t="shared" si="1"/>
        <v>77.647491638795969</v>
      </c>
      <c r="M14" s="22">
        <f t="shared" si="2"/>
        <v>21.8</v>
      </c>
      <c r="N14" s="23">
        <f t="shared" si="3"/>
        <v>24.6</v>
      </c>
      <c r="O14" s="24" t="s">
        <v>49</v>
      </c>
      <c r="P14" s="25" t="s">
        <v>37</v>
      </c>
      <c r="Q14" s="24" t="s">
        <v>41</v>
      </c>
      <c r="R14" s="26"/>
      <c r="S14" s="27" t="s">
        <v>39</v>
      </c>
      <c r="T14" s="28">
        <f t="shared" si="4"/>
        <v>137</v>
      </c>
      <c r="U14" s="29">
        <f t="shared" si="5"/>
        <v>121</v>
      </c>
      <c r="W14" s="30">
        <v>730</v>
      </c>
      <c r="X14" s="30"/>
    </row>
    <row r="15" spans="1:24" ht="24" customHeight="1">
      <c r="A15" s="31"/>
      <c r="B15" s="12"/>
      <c r="C15" s="13" t="s">
        <v>51</v>
      </c>
      <c r="D15" s="14" t="s">
        <v>52</v>
      </c>
      <c r="E15" s="15" t="s">
        <v>53</v>
      </c>
      <c r="F15" s="16" t="s">
        <v>34</v>
      </c>
      <c r="G15" s="17">
        <v>0.65700000000000003</v>
      </c>
      <c r="H15" s="16" t="s">
        <v>35</v>
      </c>
      <c r="I15" s="18" t="str">
        <f t="shared" si="0"/>
        <v>770~790</v>
      </c>
      <c r="J15" s="19">
        <v>4</v>
      </c>
      <c r="K15" s="20">
        <v>31</v>
      </c>
      <c r="L15" s="21">
        <f t="shared" si="1"/>
        <v>74.892258064516128</v>
      </c>
      <c r="M15" s="22">
        <f t="shared" si="2"/>
        <v>21</v>
      </c>
      <c r="N15" s="23">
        <f t="shared" si="3"/>
        <v>24.5</v>
      </c>
      <c r="O15" s="24" t="s">
        <v>36</v>
      </c>
      <c r="P15" s="25" t="s">
        <v>37</v>
      </c>
      <c r="Q15" s="24" t="s">
        <v>38</v>
      </c>
      <c r="R15" s="26"/>
      <c r="S15" s="27" t="s">
        <v>39</v>
      </c>
      <c r="T15" s="28">
        <f t="shared" si="4"/>
        <v>147</v>
      </c>
      <c r="U15" s="29">
        <f t="shared" si="5"/>
        <v>126</v>
      </c>
      <c r="W15" s="30">
        <v>770</v>
      </c>
      <c r="X15" s="30">
        <v>790</v>
      </c>
    </row>
    <row r="16" spans="1:24" ht="24" customHeight="1">
      <c r="A16" s="31"/>
      <c r="B16" s="32"/>
      <c r="C16" s="33"/>
      <c r="D16" s="14" t="s">
        <v>52</v>
      </c>
      <c r="E16" s="15" t="s">
        <v>54</v>
      </c>
      <c r="F16" s="16" t="s">
        <v>34</v>
      </c>
      <c r="G16" s="17">
        <v>0.65700000000000003</v>
      </c>
      <c r="H16" s="16" t="s">
        <v>35</v>
      </c>
      <c r="I16" s="18" t="str">
        <f t="shared" si="0"/>
        <v>820~840</v>
      </c>
      <c r="J16" s="19">
        <v>4</v>
      </c>
      <c r="K16" s="20">
        <v>29.4</v>
      </c>
      <c r="L16" s="21">
        <f t="shared" si="1"/>
        <v>78.968027210884358</v>
      </c>
      <c r="M16" s="22">
        <f t="shared" si="2"/>
        <v>21</v>
      </c>
      <c r="N16" s="23">
        <f t="shared" si="3"/>
        <v>24.5</v>
      </c>
      <c r="O16" s="24" t="s">
        <v>36</v>
      </c>
      <c r="P16" s="25" t="s">
        <v>37</v>
      </c>
      <c r="Q16" s="24" t="s">
        <v>41</v>
      </c>
      <c r="R16" s="26"/>
      <c r="S16" s="27" t="s">
        <v>39</v>
      </c>
      <c r="T16" s="28">
        <f t="shared" si="4"/>
        <v>140</v>
      </c>
      <c r="U16" s="29">
        <f t="shared" si="5"/>
        <v>120</v>
      </c>
      <c r="W16" s="30">
        <v>820</v>
      </c>
      <c r="X16" s="30">
        <v>840</v>
      </c>
    </row>
    <row r="17" spans="1:24" ht="24" customHeight="1">
      <c r="A17" s="31"/>
      <c r="B17" s="32"/>
      <c r="C17" s="33"/>
      <c r="D17" s="14" t="s">
        <v>55</v>
      </c>
      <c r="E17" s="15" t="s">
        <v>56</v>
      </c>
      <c r="F17" s="34" t="s">
        <v>57</v>
      </c>
      <c r="G17" s="17">
        <v>0.65700000000000003</v>
      </c>
      <c r="H17" s="16" t="s">
        <v>35</v>
      </c>
      <c r="I17" s="18" t="str">
        <f t="shared" si="0"/>
        <v>750</v>
      </c>
      <c r="J17" s="19">
        <v>4</v>
      </c>
      <c r="K17" s="20">
        <v>26.8</v>
      </c>
      <c r="L17" s="21">
        <f t="shared" si="1"/>
        <v>86.629104477611918</v>
      </c>
      <c r="M17" s="22">
        <f t="shared" si="2"/>
        <v>21</v>
      </c>
      <c r="N17" s="23">
        <f t="shared" si="3"/>
        <v>24.5</v>
      </c>
      <c r="O17" s="24" t="s">
        <v>58</v>
      </c>
      <c r="P17" s="25" t="s">
        <v>37</v>
      </c>
      <c r="Q17" s="24" t="s">
        <v>38</v>
      </c>
      <c r="R17" s="26"/>
      <c r="S17" s="27" t="s">
        <v>39</v>
      </c>
      <c r="T17" s="28">
        <f t="shared" si="4"/>
        <v>127</v>
      </c>
      <c r="U17" s="29">
        <f t="shared" si="5"/>
        <v>109</v>
      </c>
      <c r="W17" s="30">
        <v>750</v>
      </c>
      <c r="X17" s="30"/>
    </row>
    <row r="18" spans="1:24" ht="24" customHeight="1">
      <c r="A18" s="31"/>
      <c r="B18" s="32"/>
      <c r="C18" s="33"/>
      <c r="D18" s="14" t="s">
        <v>55</v>
      </c>
      <c r="E18" s="15" t="s">
        <v>59</v>
      </c>
      <c r="F18" s="34" t="s">
        <v>57</v>
      </c>
      <c r="G18" s="17">
        <v>0.65700000000000003</v>
      </c>
      <c r="H18" s="16" t="s">
        <v>35</v>
      </c>
      <c r="I18" s="18" t="str">
        <f t="shared" si="0"/>
        <v>800</v>
      </c>
      <c r="J18" s="19">
        <v>4</v>
      </c>
      <c r="K18" s="20">
        <v>25.8</v>
      </c>
      <c r="L18" s="21">
        <f t="shared" si="1"/>
        <v>89.986821705426351</v>
      </c>
      <c r="M18" s="22">
        <f t="shared" si="2"/>
        <v>21</v>
      </c>
      <c r="N18" s="23">
        <f t="shared" si="3"/>
        <v>24.5</v>
      </c>
      <c r="O18" s="24" t="s">
        <v>58</v>
      </c>
      <c r="P18" s="25" t="s">
        <v>37</v>
      </c>
      <c r="Q18" s="24" t="s">
        <v>41</v>
      </c>
      <c r="R18" s="26"/>
      <c r="S18" s="27" t="s">
        <v>39</v>
      </c>
      <c r="T18" s="28">
        <f t="shared" si="4"/>
        <v>122</v>
      </c>
      <c r="U18" s="29">
        <f t="shared" si="5"/>
        <v>105</v>
      </c>
      <c r="W18" s="30">
        <v>800</v>
      </c>
      <c r="X18" s="30"/>
    </row>
    <row r="19" spans="1:24" ht="24" customHeight="1">
      <c r="A19" s="31"/>
      <c r="B19" s="32"/>
      <c r="C19" s="33"/>
      <c r="D19" s="14" t="s">
        <v>60</v>
      </c>
      <c r="E19" s="15" t="s">
        <v>48</v>
      </c>
      <c r="F19" s="16" t="s">
        <v>61</v>
      </c>
      <c r="G19" s="17">
        <v>0.65800000000000003</v>
      </c>
      <c r="H19" s="16" t="s">
        <v>35</v>
      </c>
      <c r="I19" s="18" t="str">
        <f t="shared" si="0"/>
        <v>800</v>
      </c>
      <c r="J19" s="19">
        <v>4</v>
      </c>
      <c r="K19" s="20">
        <v>26.6</v>
      </c>
      <c r="L19" s="21">
        <f t="shared" si="1"/>
        <v>87.280451127819546</v>
      </c>
      <c r="M19" s="22">
        <f t="shared" si="2"/>
        <v>21</v>
      </c>
      <c r="N19" s="23">
        <f t="shared" si="3"/>
        <v>24.5</v>
      </c>
      <c r="O19" s="24" t="s">
        <v>36</v>
      </c>
      <c r="P19" s="25" t="s">
        <v>45</v>
      </c>
      <c r="Q19" s="24" t="s">
        <v>38</v>
      </c>
      <c r="R19" s="26" t="s">
        <v>62</v>
      </c>
      <c r="S19" s="27" t="s">
        <v>63</v>
      </c>
      <c r="T19" s="28">
        <f t="shared" si="4"/>
        <v>126</v>
      </c>
      <c r="U19" s="29">
        <f t="shared" si="5"/>
        <v>108</v>
      </c>
      <c r="W19" s="30">
        <v>800</v>
      </c>
      <c r="X19" s="30"/>
    </row>
    <row r="20" spans="1:24" ht="24" customHeight="1">
      <c r="A20" s="31"/>
      <c r="B20" s="35"/>
      <c r="C20" s="36"/>
      <c r="D20" s="14" t="s">
        <v>60</v>
      </c>
      <c r="E20" s="15" t="s">
        <v>50</v>
      </c>
      <c r="F20" s="16" t="s">
        <v>61</v>
      </c>
      <c r="G20" s="17">
        <v>0.65800000000000003</v>
      </c>
      <c r="H20" s="16" t="s">
        <v>35</v>
      </c>
      <c r="I20" s="18" t="str">
        <f t="shared" si="0"/>
        <v>850</v>
      </c>
      <c r="J20" s="19">
        <v>4</v>
      </c>
      <c r="K20" s="20">
        <v>25</v>
      </c>
      <c r="L20" s="21">
        <f t="shared" si="1"/>
        <v>92.866399999999999</v>
      </c>
      <c r="M20" s="22">
        <f t="shared" si="2"/>
        <v>21</v>
      </c>
      <c r="N20" s="23">
        <f t="shared" si="3"/>
        <v>24.5</v>
      </c>
      <c r="O20" s="24" t="s">
        <v>36</v>
      </c>
      <c r="P20" s="25" t="s">
        <v>45</v>
      </c>
      <c r="Q20" s="24" t="s">
        <v>41</v>
      </c>
      <c r="R20" s="26" t="s">
        <v>62</v>
      </c>
      <c r="S20" s="27" t="s">
        <v>63</v>
      </c>
      <c r="T20" s="28">
        <f t="shared" si="4"/>
        <v>119</v>
      </c>
      <c r="U20" s="29">
        <f t="shared" si="5"/>
        <v>102</v>
      </c>
      <c r="W20" s="30">
        <v>850</v>
      </c>
      <c r="X20" s="30"/>
    </row>
    <row r="21" spans="1:24" ht="24" customHeight="1">
      <c r="A21" s="31"/>
      <c r="B21" s="12"/>
      <c r="C21" s="13" t="s">
        <v>64</v>
      </c>
      <c r="D21" s="14" t="s">
        <v>65</v>
      </c>
      <c r="E21" s="15" t="s">
        <v>33</v>
      </c>
      <c r="F21" s="16" t="s">
        <v>34</v>
      </c>
      <c r="G21" s="17">
        <v>0.65700000000000003</v>
      </c>
      <c r="H21" s="16" t="s">
        <v>35</v>
      </c>
      <c r="I21" s="18" t="str">
        <f t="shared" si="0"/>
        <v>860~870</v>
      </c>
      <c r="J21" s="19">
        <v>4</v>
      </c>
      <c r="K21" s="20">
        <v>29.2</v>
      </c>
      <c r="L21" s="21">
        <f t="shared" si="1"/>
        <v>79.508904109589039</v>
      </c>
      <c r="M21" s="22">
        <f t="shared" si="2"/>
        <v>20.8</v>
      </c>
      <c r="N21" s="23">
        <f t="shared" si="3"/>
        <v>23.7</v>
      </c>
      <c r="O21" s="24" t="s">
        <v>36</v>
      </c>
      <c r="P21" s="25" t="s">
        <v>37</v>
      </c>
      <c r="Q21" s="24" t="s">
        <v>38</v>
      </c>
      <c r="R21" s="26"/>
      <c r="S21" s="27" t="s">
        <v>39</v>
      </c>
      <c r="T21" s="28">
        <f t="shared" si="4"/>
        <v>140</v>
      </c>
      <c r="U21" s="29">
        <f t="shared" si="5"/>
        <v>123</v>
      </c>
      <c r="W21" s="30">
        <v>860</v>
      </c>
      <c r="X21" s="30">
        <v>870</v>
      </c>
    </row>
    <row r="22" spans="1:24" ht="24" customHeight="1">
      <c r="A22" s="31"/>
      <c r="B22" s="32"/>
      <c r="C22" s="33"/>
      <c r="D22" s="14" t="s">
        <v>65</v>
      </c>
      <c r="E22" s="15" t="s">
        <v>40</v>
      </c>
      <c r="F22" s="16" t="s">
        <v>34</v>
      </c>
      <c r="G22" s="17">
        <v>0.65700000000000003</v>
      </c>
      <c r="H22" s="16" t="s">
        <v>35</v>
      </c>
      <c r="I22" s="18" t="str">
        <f t="shared" si="0"/>
        <v>910~920</v>
      </c>
      <c r="J22" s="19">
        <v>4</v>
      </c>
      <c r="K22" s="20">
        <v>27.8</v>
      </c>
      <c r="L22" s="21">
        <f t="shared" si="1"/>
        <v>83.512949640287772</v>
      </c>
      <c r="M22" s="22">
        <f t="shared" si="2"/>
        <v>20.8</v>
      </c>
      <c r="N22" s="23">
        <f t="shared" si="3"/>
        <v>23.7</v>
      </c>
      <c r="O22" s="24" t="s">
        <v>36</v>
      </c>
      <c r="P22" s="25" t="s">
        <v>37</v>
      </c>
      <c r="Q22" s="24" t="s">
        <v>41</v>
      </c>
      <c r="R22" s="26"/>
      <c r="S22" s="27" t="s">
        <v>39</v>
      </c>
      <c r="T22" s="28">
        <f t="shared" si="4"/>
        <v>133</v>
      </c>
      <c r="U22" s="29">
        <f t="shared" si="5"/>
        <v>117</v>
      </c>
      <c r="W22" s="30">
        <v>910</v>
      </c>
      <c r="X22" s="30">
        <v>920</v>
      </c>
    </row>
    <row r="23" spans="1:24" ht="24" customHeight="1">
      <c r="A23" s="31"/>
      <c r="B23" s="32"/>
      <c r="C23" s="33"/>
      <c r="D23" s="14" t="s">
        <v>66</v>
      </c>
      <c r="E23" s="15" t="s">
        <v>33</v>
      </c>
      <c r="F23" s="34" t="s">
        <v>57</v>
      </c>
      <c r="G23" s="17">
        <v>0.65700000000000003</v>
      </c>
      <c r="H23" s="16" t="s">
        <v>35</v>
      </c>
      <c r="I23" s="18" t="str">
        <f t="shared" si="0"/>
        <v>840~850</v>
      </c>
      <c r="J23" s="19">
        <v>4</v>
      </c>
      <c r="K23" s="20">
        <v>25.9</v>
      </c>
      <c r="L23" s="21">
        <f t="shared" si="1"/>
        <v>89.639382239382229</v>
      </c>
      <c r="M23" s="22">
        <f t="shared" si="2"/>
        <v>21</v>
      </c>
      <c r="N23" s="23">
        <f t="shared" si="3"/>
        <v>24.5</v>
      </c>
      <c r="O23" s="24" t="s">
        <v>58</v>
      </c>
      <c r="P23" s="25" t="s">
        <v>37</v>
      </c>
      <c r="Q23" s="24" t="s">
        <v>38</v>
      </c>
      <c r="R23" s="26"/>
      <c r="S23" s="27" t="s">
        <v>39</v>
      </c>
      <c r="T23" s="28">
        <f t="shared" si="4"/>
        <v>123</v>
      </c>
      <c r="U23" s="29">
        <f t="shared" si="5"/>
        <v>105</v>
      </c>
      <c r="W23" s="30">
        <v>840</v>
      </c>
      <c r="X23" s="30">
        <v>850</v>
      </c>
    </row>
    <row r="24" spans="1:24" ht="24" customHeight="1">
      <c r="A24" s="31"/>
      <c r="B24" s="35"/>
      <c r="C24" s="36"/>
      <c r="D24" s="14" t="s">
        <v>66</v>
      </c>
      <c r="E24" s="15" t="s">
        <v>40</v>
      </c>
      <c r="F24" s="34" t="s">
        <v>57</v>
      </c>
      <c r="G24" s="17">
        <v>0.65700000000000003</v>
      </c>
      <c r="H24" s="16" t="s">
        <v>35</v>
      </c>
      <c r="I24" s="18" t="str">
        <f t="shared" si="0"/>
        <v>890~900</v>
      </c>
      <c r="J24" s="19">
        <v>4</v>
      </c>
      <c r="K24" s="20">
        <v>24</v>
      </c>
      <c r="L24" s="21">
        <f t="shared" si="1"/>
        <v>96.735833333333318</v>
      </c>
      <c r="M24" s="22">
        <f t="shared" si="2"/>
        <v>20.8</v>
      </c>
      <c r="N24" s="23">
        <f t="shared" si="3"/>
        <v>23.7</v>
      </c>
      <c r="O24" s="24" t="s">
        <v>58</v>
      </c>
      <c r="P24" s="25" t="s">
        <v>37</v>
      </c>
      <c r="Q24" s="24" t="s">
        <v>41</v>
      </c>
      <c r="R24" s="26"/>
      <c r="S24" s="27" t="s">
        <v>39</v>
      </c>
      <c r="T24" s="28">
        <f t="shared" si="4"/>
        <v>115</v>
      </c>
      <c r="U24" s="29">
        <f t="shared" si="5"/>
        <v>101</v>
      </c>
      <c r="W24" s="30">
        <v>890</v>
      </c>
      <c r="X24" s="30">
        <v>900</v>
      </c>
    </row>
    <row r="25" spans="1:24" ht="24" customHeight="1">
      <c r="A25" s="31"/>
      <c r="B25" s="12"/>
      <c r="C25" s="13" t="s">
        <v>67</v>
      </c>
      <c r="D25" s="14" t="s">
        <v>68</v>
      </c>
      <c r="E25" s="15" t="s">
        <v>69</v>
      </c>
      <c r="F25" s="16" t="s">
        <v>34</v>
      </c>
      <c r="G25" s="17">
        <v>0.65700000000000003</v>
      </c>
      <c r="H25" s="16" t="s">
        <v>35</v>
      </c>
      <c r="I25" s="18" t="str">
        <f t="shared" si="0"/>
        <v>810~830</v>
      </c>
      <c r="J25" s="19">
        <v>4</v>
      </c>
      <c r="K25" s="20">
        <v>30.4</v>
      </c>
      <c r="L25" s="21">
        <f t="shared" si="1"/>
        <v>76.370394736842087</v>
      </c>
      <c r="M25" s="22">
        <f t="shared" si="2"/>
        <v>21</v>
      </c>
      <c r="N25" s="23">
        <f t="shared" si="3"/>
        <v>24.5</v>
      </c>
      <c r="O25" s="24" t="s">
        <v>36</v>
      </c>
      <c r="P25" s="25" t="s">
        <v>37</v>
      </c>
      <c r="Q25" s="24" t="s">
        <v>38</v>
      </c>
      <c r="R25" s="26"/>
      <c r="S25" s="27" t="s">
        <v>39</v>
      </c>
      <c r="T25" s="28">
        <f t="shared" si="4"/>
        <v>144</v>
      </c>
      <c r="U25" s="29">
        <f t="shared" si="5"/>
        <v>124</v>
      </c>
      <c r="W25" s="30">
        <v>810</v>
      </c>
      <c r="X25" s="30">
        <v>830</v>
      </c>
    </row>
    <row r="26" spans="1:24" ht="24" customHeight="1">
      <c r="A26" s="31"/>
      <c r="B26" s="32"/>
      <c r="C26" s="33"/>
      <c r="D26" s="14" t="s">
        <v>68</v>
      </c>
      <c r="E26" s="15" t="s">
        <v>70</v>
      </c>
      <c r="F26" s="16" t="s">
        <v>34</v>
      </c>
      <c r="G26" s="17">
        <v>0.65700000000000003</v>
      </c>
      <c r="H26" s="16" t="s">
        <v>35</v>
      </c>
      <c r="I26" s="18" t="str">
        <f t="shared" si="0"/>
        <v>860~880</v>
      </c>
      <c r="J26" s="19">
        <v>4</v>
      </c>
      <c r="K26" s="20">
        <v>27.8</v>
      </c>
      <c r="L26" s="21">
        <f t="shared" si="1"/>
        <v>83.512949640287772</v>
      </c>
      <c r="M26" s="22">
        <f t="shared" si="2"/>
        <v>20.8</v>
      </c>
      <c r="N26" s="23">
        <f t="shared" si="3"/>
        <v>23.7</v>
      </c>
      <c r="O26" s="24" t="s">
        <v>36</v>
      </c>
      <c r="P26" s="25" t="s">
        <v>37</v>
      </c>
      <c r="Q26" s="24" t="s">
        <v>41</v>
      </c>
      <c r="R26" s="26"/>
      <c r="S26" s="27" t="s">
        <v>39</v>
      </c>
      <c r="T26" s="28">
        <f t="shared" si="4"/>
        <v>133</v>
      </c>
      <c r="U26" s="29">
        <f t="shared" si="5"/>
        <v>117</v>
      </c>
      <c r="W26" s="30">
        <v>860</v>
      </c>
      <c r="X26" s="30">
        <v>880</v>
      </c>
    </row>
    <row r="27" spans="1:24" ht="24" customHeight="1">
      <c r="A27" s="31"/>
      <c r="B27" s="32"/>
      <c r="C27" s="33"/>
      <c r="D27" s="14" t="s">
        <v>71</v>
      </c>
      <c r="E27" s="15" t="s">
        <v>72</v>
      </c>
      <c r="F27" s="16" t="s">
        <v>61</v>
      </c>
      <c r="G27" s="17">
        <v>0.65800000000000003</v>
      </c>
      <c r="H27" s="16" t="s">
        <v>35</v>
      </c>
      <c r="I27" s="18" t="str">
        <f t="shared" si="0"/>
        <v>820~840</v>
      </c>
      <c r="J27" s="19">
        <v>4</v>
      </c>
      <c r="K27" s="20">
        <v>26.6</v>
      </c>
      <c r="L27" s="21">
        <f t="shared" si="1"/>
        <v>87.280451127819546</v>
      </c>
      <c r="M27" s="22">
        <f t="shared" si="2"/>
        <v>21</v>
      </c>
      <c r="N27" s="23">
        <f t="shared" si="3"/>
        <v>24.5</v>
      </c>
      <c r="O27" s="24" t="s">
        <v>36</v>
      </c>
      <c r="P27" s="25" t="s">
        <v>45</v>
      </c>
      <c r="Q27" s="24" t="s">
        <v>38</v>
      </c>
      <c r="R27" s="26" t="s">
        <v>62</v>
      </c>
      <c r="S27" s="27" t="s">
        <v>63</v>
      </c>
      <c r="T27" s="28">
        <f t="shared" si="4"/>
        <v>126</v>
      </c>
      <c r="U27" s="29">
        <f t="shared" si="5"/>
        <v>108</v>
      </c>
      <c r="W27" s="30">
        <v>820</v>
      </c>
      <c r="X27" s="30">
        <v>840</v>
      </c>
    </row>
    <row r="28" spans="1:24" ht="24" customHeight="1">
      <c r="A28" s="31"/>
      <c r="B28" s="35"/>
      <c r="C28" s="36"/>
      <c r="D28" s="14" t="s">
        <v>71</v>
      </c>
      <c r="E28" s="15" t="s">
        <v>73</v>
      </c>
      <c r="F28" s="16" t="s">
        <v>61</v>
      </c>
      <c r="G28" s="17">
        <v>0.65800000000000003</v>
      </c>
      <c r="H28" s="16" t="s">
        <v>35</v>
      </c>
      <c r="I28" s="18" t="str">
        <f t="shared" si="0"/>
        <v>870~890</v>
      </c>
      <c r="J28" s="19">
        <v>4</v>
      </c>
      <c r="K28" s="20">
        <v>24.4</v>
      </c>
      <c r="L28" s="21">
        <f t="shared" si="1"/>
        <v>95.15</v>
      </c>
      <c r="M28" s="22">
        <f t="shared" si="2"/>
        <v>20.8</v>
      </c>
      <c r="N28" s="23">
        <f t="shared" si="3"/>
        <v>23.7</v>
      </c>
      <c r="O28" s="24" t="s">
        <v>36</v>
      </c>
      <c r="P28" s="25" t="s">
        <v>45</v>
      </c>
      <c r="Q28" s="24" t="s">
        <v>41</v>
      </c>
      <c r="R28" s="26" t="s">
        <v>62</v>
      </c>
      <c r="S28" s="27" t="s">
        <v>63</v>
      </c>
      <c r="T28" s="28">
        <f t="shared" si="4"/>
        <v>117</v>
      </c>
      <c r="U28" s="29">
        <f t="shared" si="5"/>
        <v>102</v>
      </c>
      <c r="W28" s="30">
        <v>870</v>
      </c>
      <c r="X28" s="30">
        <v>890</v>
      </c>
    </row>
    <row r="29" spans="1:24" ht="24" customHeight="1">
      <c r="A29" s="31"/>
      <c r="B29" s="32"/>
      <c r="C29" s="37" t="s">
        <v>74</v>
      </c>
      <c r="D29" s="14" t="s">
        <v>75</v>
      </c>
      <c r="E29" s="49" t="s">
        <v>76</v>
      </c>
      <c r="F29" s="16" t="s">
        <v>77</v>
      </c>
      <c r="G29" s="17">
        <v>0.65700000000000003</v>
      </c>
      <c r="H29" s="16" t="s">
        <v>78</v>
      </c>
      <c r="I29" s="18" t="str">
        <f t="shared" si="0"/>
        <v>850</v>
      </c>
      <c r="J29" s="19">
        <v>4</v>
      </c>
      <c r="K29" s="20">
        <v>30.4</v>
      </c>
      <c r="L29" s="21">
        <f t="shared" si="1"/>
        <v>76.370394736842087</v>
      </c>
      <c r="M29" s="22">
        <f t="shared" si="2"/>
        <v>21</v>
      </c>
      <c r="N29" s="23">
        <f t="shared" si="3"/>
        <v>24.5</v>
      </c>
      <c r="O29" s="24" t="s">
        <v>36</v>
      </c>
      <c r="P29" s="25" t="s">
        <v>79</v>
      </c>
      <c r="Q29" s="24" t="s">
        <v>38</v>
      </c>
      <c r="R29" s="26"/>
      <c r="S29" s="27" t="s">
        <v>39</v>
      </c>
      <c r="T29" s="28">
        <f t="shared" si="4"/>
        <v>144</v>
      </c>
      <c r="U29" s="29">
        <f t="shared" si="5"/>
        <v>124</v>
      </c>
      <c r="W29" s="30">
        <v>850</v>
      </c>
      <c r="X29" s="30"/>
    </row>
    <row r="30" spans="1:24" ht="24" customHeight="1">
      <c r="A30" s="31"/>
      <c r="B30" s="38"/>
      <c r="C30" s="33"/>
      <c r="D30" s="14" t="s">
        <v>75</v>
      </c>
      <c r="E30" s="49" t="s">
        <v>80</v>
      </c>
      <c r="F30" s="16" t="s">
        <v>77</v>
      </c>
      <c r="G30" s="17">
        <v>0.65700000000000003</v>
      </c>
      <c r="H30" s="16" t="s">
        <v>78</v>
      </c>
      <c r="I30" s="18" t="str">
        <f t="shared" si="0"/>
        <v>860~910</v>
      </c>
      <c r="J30" s="19">
        <v>4</v>
      </c>
      <c r="K30" s="20">
        <v>28.2</v>
      </c>
      <c r="L30" s="21">
        <f t="shared" si="1"/>
        <v>82.328368794326238</v>
      </c>
      <c r="M30" s="22">
        <f t="shared" si="2"/>
        <v>20.8</v>
      </c>
      <c r="N30" s="23">
        <f t="shared" si="3"/>
        <v>23.7</v>
      </c>
      <c r="O30" s="24" t="s">
        <v>36</v>
      </c>
      <c r="P30" s="25" t="s">
        <v>79</v>
      </c>
      <c r="Q30" s="24" t="s">
        <v>38</v>
      </c>
      <c r="R30" s="26"/>
      <c r="S30" s="27" t="s">
        <v>39</v>
      </c>
      <c r="T30" s="28">
        <f t="shared" si="4"/>
        <v>135</v>
      </c>
      <c r="U30" s="29">
        <f t="shared" si="5"/>
        <v>118</v>
      </c>
      <c r="W30" s="30">
        <v>860</v>
      </c>
      <c r="X30" s="30">
        <v>910</v>
      </c>
    </row>
    <row r="31" spans="1:24" ht="24" customHeight="1">
      <c r="A31" s="31"/>
      <c r="B31" s="38"/>
      <c r="C31" s="33"/>
      <c r="D31" s="14" t="s">
        <v>75</v>
      </c>
      <c r="E31" s="49" t="s">
        <v>81</v>
      </c>
      <c r="F31" s="16" t="s">
        <v>77</v>
      </c>
      <c r="G31" s="17">
        <v>0.65700000000000003</v>
      </c>
      <c r="H31" s="16" t="s">
        <v>78</v>
      </c>
      <c r="I31" s="18" t="str">
        <f t="shared" si="0"/>
        <v>910~960</v>
      </c>
      <c r="J31" s="19">
        <v>4</v>
      </c>
      <c r="K31" s="20">
        <v>27.5</v>
      </c>
      <c r="L31" s="21">
        <f t="shared" si="1"/>
        <v>84.423999999999978</v>
      </c>
      <c r="M31" s="22">
        <f t="shared" si="2"/>
        <v>20.8</v>
      </c>
      <c r="N31" s="23">
        <f t="shared" si="3"/>
        <v>23.7</v>
      </c>
      <c r="O31" s="24" t="s">
        <v>36</v>
      </c>
      <c r="P31" s="25" t="s">
        <v>79</v>
      </c>
      <c r="Q31" s="24" t="s">
        <v>41</v>
      </c>
      <c r="R31" s="26"/>
      <c r="S31" s="27" t="s">
        <v>39</v>
      </c>
      <c r="T31" s="28">
        <f t="shared" si="4"/>
        <v>132</v>
      </c>
      <c r="U31" s="29">
        <f t="shared" si="5"/>
        <v>116</v>
      </c>
      <c r="W31" s="30">
        <v>910</v>
      </c>
      <c r="X31" s="30">
        <v>960</v>
      </c>
    </row>
    <row r="32" spans="1:24" ht="24" customHeight="1">
      <c r="A32" s="31"/>
      <c r="B32" s="38"/>
      <c r="C32" s="33"/>
      <c r="D32" s="14" t="s">
        <v>82</v>
      </c>
      <c r="E32" s="49" t="s">
        <v>76</v>
      </c>
      <c r="F32" s="16" t="s">
        <v>83</v>
      </c>
      <c r="G32" s="17">
        <v>0.65800000000000003</v>
      </c>
      <c r="H32" s="16" t="s">
        <v>78</v>
      </c>
      <c r="I32" s="18" t="str">
        <f t="shared" si="0"/>
        <v>910</v>
      </c>
      <c r="J32" s="19">
        <v>4</v>
      </c>
      <c r="K32" s="20">
        <v>26.1</v>
      </c>
      <c r="L32" s="21">
        <f t="shared" si="1"/>
        <v>88.95249042145592</v>
      </c>
      <c r="M32" s="22">
        <f t="shared" si="2"/>
        <v>20.8</v>
      </c>
      <c r="N32" s="23">
        <f t="shared" si="3"/>
        <v>23.7</v>
      </c>
      <c r="O32" s="24" t="s">
        <v>36</v>
      </c>
      <c r="P32" s="25" t="s">
        <v>45</v>
      </c>
      <c r="Q32" s="24" t="s">
        <v>38</v>
      </c>
      <c r="R32" s="26" t="s">
        <v>84</v>
      </c>
      <c r="S32" s="27" t="s">
        <v>63</v>
      </c>
      <c r="T32" s="28">
        <f t="shared" si="4"/>
        <v>125</v>
      </c>
      <c r="U32" s="29">
        <f t="shared" si="5"/>
        <v>110</v>
      </c>
      <c r="W32" s="30">
        <v>910</v>
      </c>
      <c r="X32" s="30"/>
    </row>
    <row r="33" spans="1:24" ht="24" customHeight="1">
      <c r="A33" s="31"/>
      <c r="B33" s="39"/>
      <c r="C33" s="36"/>
      <c r="D33" s="14" t="s">
        <v>82</v>
      </c>
      <c r="E33" s="49" t="s">
        <v>85</v>
      </c>
      <c r="F33" s="16" t="s">
        <v>83</v>
      </c>
      <c r="G33" s="17">
        <v>0.65800000000000003</v>
      </c>
      <c r="H33" s="16" t="s">
        <v>78</v>
      </c>
      <c r="I33" s="18" t="str">
        <f t="shared" si="0"/>
        <v>960</v>
      </c>
      <c r="J33" s="19">
        <v>4</v>
      </c>
      <c r="K33" s="20">
        <v>24.7</v>
      </c>
      <c r="L33" s="21">
        <f t="shared" si="1"/>
        <v>93.994331983805665</v>
      </c>
      <c r="M33" s="22">
        <f t="shared" si="2"/>
        <v>20.8</v>
      </c>
      <c r="N33" s="23">
        <f t="shared" si="3"/>
        <v>23.7</v>
      </c>
      <c r="O33" s="24" t="s">
        <v>36</v>
      </c>
      <c r="P33" s="25" t="s">
        <v>45</v>
      </c>
      <c r="Q33" s="24" t="s">
        <v>41</v>
      </c>
      <c r="R33" s="26" t="s">
        <v>84</v>
      </c>
      <c r="S33" s="27" t="s">
        <v>63</v>
      </c>
      <c r="T33" s="28">
        <f t="shared" si="4"/>
        <v>118</v>
      </c>
      <c r="U33" s="29">
        <f t="shared" si="5"/>
        <v>104</v>
      </c>
      <c r="W33" s="30">
        <v>960</v>
      </c>
      <c r="X33" s="30"/>
    </row>
    <row r="34" spans="1:24" ht="24" customHeight="1">
      <c r="A34" s="31"/>
      <c r="B34" s="12"/>
      <c r="C34" s="13" t="s">
        <v>86</v>
      </c>
      <c r="D34" s="14" t="s">
        <v>87</v>
      </c>
      <c r="E34" s="15" t="s">
        <v>88</v>
      </c>
      <c r="F34" s="34" t="s">
        <v>43</v>
      </c>
      <c r="G34" s="17">
        <v>0.65800000000000003</v>
      </c>
      <c r="H34" s="34" t="s">
        <v>89</v>
      </c>
      <c r="I34" s="18" t="str">
        <f t="shared" si="0"/>
        <v>950~970</v>
      </c>
      <c r="J34" s="19">
        <v>4</v>
      </c>
      <c r="K34" s="20">
        <v>16.399999999999999</v>
      </c>
      <c r="L34" s="21">
        <f t="shared" si="1"/>
        <v>141.56463414634146</v>
      </c>
      <c r="M34" s="22">
        <f t="shared" si="2"/>
        <v>20.8</v>
      </c>
      <c r="N34" s="23">
        <f t="shared" si="3"/>
        <v>23.7</v>
      </c>
      <c r="O34" s="24" t="s">
        <v>90</v>
      </c>
      <c r="P34" s="25" t="s">
        <v>45</v>
      </c>
      <c r="Q34" s="24" t="s">
        <v>91</v>
      </c>
      <c r="R34" s="26" t="s">
        <v>62</v>
      </c>
      <c r="S34" s="27"/>
      <c r="T34" s="28" t="str">
        <f t="shared" si="4"/>
        <v/>
      </c>
      <c r="U34" s="29" t="str">
        <f t="shared" si="5"/>
        <v/>
      </c>
      <c r="W34" s="30">
        <v>950</v>
      </c>
      <c r="X34" s="30">
        <v>970</v>
      </c>
    </row>
    <row r="35" spans="1:24" ht="24" customHeight="1">
      <c r="A35" s="31"/>
      <c r="B35" s="32"/>
      <c r="C35" s="33"/>
      <c r="D35" s="14" t="s">
        <v>87</v>
      </c>
      <c r="E35" s="15" t="s">
        <v>92</v>
      </c>
      <c r="F35" s="34" t="s">
        <v>43</v>
      </c>
      <c r="G35" s="17">
        <v>0.65800000000000003</v>
      </c>
      <c r="H35" s="34" t="s">
        <v>89</v>
      </c>
      <c r="I35" s="18" t="str">
        <f t="shared" si="0"/>
        <v>980</v>
      </c>
      <c r="J35" s="19">
        <v>4</v>
      </c>
      <c r="K35" s="20">
        <v>16</v>
      </c>
      <c r="L35" s="21">
        <f t="shared" si="1"/>
        <v>145.10374999999999</v>
      </c>
      <c r="M35" s="22">
        <f t="shared" si="2"/>
        <v>20.5</v>
      </c>
      <c r="N35" s="23">
        <f t="shared" si="3"/>
        <v>23.4</v>
      </c>
      <c r="O35" s="24" t="s">
        <v>90</v>
      </c>
      <c r="P35" s="25" t="s">
        <v>45</v>
      </c>
      <c r="Q35" s="24" t="s">
        <v>91</v>
      </c>
      <c r="R35" s="26" t="s">
        <v>62</v>
      </c>
      <c r="S35" s="27"/>
      <c r="T35" s="28" t="str">
        <f t="shared" si="4"/>
        <v/>
      </c>
      <c r="U35" s="29" t="str">
        <f t="shared" si="5"/>
        <v/>
      </c>
      <c r="W35" s="30">
        <v>980</v>
      </c>
      <c r="X35" s="30"/>
    </row>
    <row r="36" spans="1:24" ht="24" customHeight="1">
      <c r="A36" s="31"/>
      <c r="B36" s="35"/>
      <c r="C36" s="36"/>
      <c r="D36" s="14" t="s">
        <v>87</v>
      </c>
      <c r="E36" s="15" t="s">
        <v>93</v>
      </c>
      <c r="F36" s="34" t="s">
        <v>43</v>
      </c>
      <c r="G36" s="17">
        <v>0.65800000000000003</v>
      </c>
      <c r="H36" s="34" t="s">
        <v>89</v>
      </c>
      <c r="I36" s="18" t="str">
        <f t="shared" si="0"/>
        <v>990~1,020</v>
      </c>
      <c r="J36" s="19">
        <v>4</v>
      </c>
      <c r="K36" s="20">
        <v>15</v>
      </c>
      <c r="L36" s="21">
        <f t="shared" si="1"/>
        <v>154.77733333333333</v>
      </c>
      <c r="M36" s="22">
        <f t="shared" si="2"/>
        <v>20.5</v>
      </c>
      <c r="N36" s="23">
        <f t="shared" si="3"/>
        <v>23.4</v>
      </c>
      <c r="O36" s="24" t="s">
        <v>90</v>
      </c>
      <c r="P36" s="25" t="s">
        <v>45</v>
      </c>
      <c r="Q36" s="24" t="s">
        <v>41</v>
      </c>
      <c r="R36" s="26" t="s">
        <v>62</v>
      </c>
      <c r="S36" s="27"/>
      <c r="T36" s="28" t="str">
        <f t="shared" si="4"/>
        <v/>
      </c>
      <c r="U36" s="29" t="str">
        <f t="shared" si="5"/>
        <v/>
      </c>
      <c r="W36" s="30">
        <v>990</v>
      </c>
      <c r="X36" s="30">
        <v>1020</v>
      </c>
    </row>
    <row r="37" spans="1:24" ht="24" customHeight="1">
      <c r="A37" s="31"/>
      <c r="B37" s="12"/>
      <c r="C37" s="13" t="s">
        <v>94</v>
      </c>
      <c r="D37" s="14" t="s">
        <v>95</v>
      </c>
      <c r="E37" s="15" t="s">
        <v>96</v>
      </c>
      <c r="F37" s="34" t="s">
        <v>43</v>
      </c>
      <c r="G37" s="17">
        <v>0.65800000000000003</v>
      </c>
      <c r="H37" s="34" t="s">
        <v>97</v>
      </c>
      <c r="I37" s="18" t="str">
        <f t="shared" si="0"/>
        <v>1,040</v>
      </c>
      <c r="J37" s="19">
        <v>4</v>
      </c>
      <c r="K37" s="20">
        <v>17.100000000000001</v>
      </c>
      <c r="L37" s="21">
        <f t="shared" si="1"/>
        <v>135.76959064327482</v>
      </c>
      <c r="M37" s="22">
        <f t="shared" si="2"/>
        <v>20.5</v>
      </c>
      <c r="N37" s="23">
        <f t="shared" si="3"/>
        <v>23.4</v>
      </c>
      <c r="O37" s="24" t="s">
        <v>90</v>
      </c>
      <c r="P37" s="25" t="s">
        <v>45</v>
      </c>
      <c r="Q37" s="24" t="s">
        <v>41</v>
      </c>
      <c r="R37" s="26" t="s">
        <v>62</v>
      </c>
      <c r="S37" s="27"/>
      <c r="T37" s="28" t="str">
        <f t="shared" si="4"/>
        <v/>
      </c>
      <c r="U37" s="29" t="str">
        <f t="shared" si="5"/>
        <v/>
      </c>
      <c r="W37" s="30">
        <v>1040</v>
      </c>
      <c r="X37" s="30"/>
    </row>
    <row r="38" spans="1:24" ht="24" customHeight="1" thickBot="1">
      <c r="A38" s="40"/>
      <c r="B38" s="35"/>
      <c r="C38" s="36"/>
      <c r="D38" s="14" t="s">
        <v>95</v>
      </c>
      <c r="E38" s="15" t="s">
        <v>98</v>
      </c>
      <c r="F38" s="34" t="s">
        <v>43</v>
      </c>
      <c r="G38" s="17">
        <v>0.65800000000000003</v>
      </c>
      <c r="H38" s="16" t="s">
        <v>99</v>
      </c>
      <c r="I38" s="18" t="str">
        <f t="shared" si="0"/>
        <v>1,050</v>
      </c>
      <c r="J38" s="19">
        <v>4</v>
      </c>
      <c r="K38" s="41">
        <v>16.399999999999999</v>
      </c>
      <c r="L38" s="42">
        <f t="shared" si="1"/>
        <v>141.56463414634146</v>
      </c>
      <c r="M38" s="22">
        <f t="shared" si="2"/>
        <v>20.5</v>
      </c>
      <c r="N38" s="23">
        <f t="shared" si="3"/>
        <v>23.4</v>
      </c>
      <c r="O38" s="24" t="s">
        <v>90</v>
      </c>
      <c r="P38" s="25" t="s">
        <v>45</v>
      </c>
      <c r="Q38" s="24" t="s">
        <v>41</v>
      </c>
      <c r="R38" s="26" t="s">
        <v>62</v>
      </c>
      <c r="S38" s="27"/>
      <c r="T38" s="28" t="str">
        <f t="shared" si="4"/>
        <v/>
      </c>
      <c r="U38" s="29" t="str">
        <f t="shared" si="5"/>
        <v/>
      </c>
      <c r="W38" s="30">
        <v>1050</v>
      </c>
      <c r="X38" s="30"/>
    </row>
    <row r="39" spans="1:24">
      <c r="E39" s="2"/>
    </row>
    <row r="40" spans="1:24">
      <c r="B40" s="2" t="s">
        <v>100</v>
      </c>
      <c r="E40" s="2"/>
    </row>
    <row r="41" spans="1:24">
      <c r="B41" s="2" t="s">
        <v>101</v>
      </c>
      <c r="E41" s="2"/>
    </row>
    <row r="42" spans="1:24">
      <c r="B42" s="2" t="s">
        <v>102</v>
      </c>
      <c r="E42" s="2"/>
    </row>
    <row r="43" spans="1:24">
      <c r="B43" s="2" t="s">
        <v>103</v>
      </c>
      <c r="E43" s="2"/>
    </row>
    <row r="44" spans="1:24">
      <c r="B44" s="2" t="s">
        <v>104</v>
      </c>
      <c r="E44" s="2"/>
    </row>
    <row r="45" spans="1:24">
      <c r="B45" s="2" t="s">
        <v>105</v>
      </c>
      <c r="E45" s="2"/>
    </row>
    <row r="46" spans="1:24">
      <c r="B46" s="2" t="s">
        <v>106</v>
      </c>
      <c r="E46" s="2"/>
    </row>
    <row r="47" spans="1:24">
      <c r="B47" s="2" t="s">
        <v>107</v>
      </c>
      <c r="E47" s="2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Q6:Q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P6:P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BFEF-A2AA-45BC-B781-78F450201076}">
  <sheetPr>
    <tabColor rgb="FF993366"/>
  </sheetPr>
  <dimension ref="A1:X49"/>
  <sheetViews>
    <sheetView view="pageBreakPreview" zoomScale="55" zoomScaleNormal="70" zoomScaleSheetLayoutView="55" workbookViewId="0">
      <selection activeCell="A4" sqref="A4:A8"/>
    </sheetView>
  </sheetViews>
  <sheetFormatPr defaultRowHeight="11.25"/>
  <cols>
    <col min="1" max="1" width="13.75" style="32" customWidth="1"/>
    <col min="2" max="2" width="2.75" style="2" customWidth="1"/>
    <col min="3" max="3" width="18.75" style="2" customWidth="1"/>
    <col min="4" max="4" width="13.75" style="2" customWidth="1"/>
    <col min="5" max="5" width="24.75" style="2" customWidth="1"/>
    <col min="6" max="6" width="15.75" style="2" customWidth="1"/>
    <col min="7" max="7" width="6.75" style="2" customWidth="1"/>
    <col min="8" max="8" width="9.75" style="2" customWidth="1"/>
    <col min="9" max="9" width="10.75" style="2" customWidth="1"/>
    <col min="10" max="10" width="6.75" style="2" customWidth="1"/>
    <col min="11" max="11" width="5.75" style="2" customWidth="1"/>
    <col min="12" max="12" width="9.75" style="2" customWidth="1"/>
    <col min="13" max="14" width="8.75" style="2" customWidth="1"/>
    <col min="15" max="15" width="13.75" style="2" customWidth="1"/>
    <col min="16" max="16" width="9.75" style="2" customWidth="1"/>
    <col min="17" max="17" width="5.75" style="2" customWidth="1"/>
    <col min="18" max="18" width="17.75" style="2" customWidth="1"/>
    <col min="19" max="19" width="10.75" style="2" customWidth="1"/>
    <col min="20" max="21" width="8.75" style="2" customWidth="1"/>
    <col min="22" max="22" width="8.75" style="2"/>
    <col min="23" max="24" width="10.625" style="4" customWidth="1"/>
    <col min="25" max="256" width="8.75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7" style="2" customWidth="1"/>
    <col min="262" max="262" width="13.125" style="2" bestFit="1" customWidth="1"/>
    <col min="263" max="263" width="6.8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69" width="8.5" style="2" bestFit="1" customWidth="1"/>
    <col min="270" max="270" width="8.62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8.75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7" style="2" customWidth="1"/>
    <col min="518" max="518" width="13.125" style="2" bestFit="1" customWidth="1"/>
    <col min="519" max="519" width="6.8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5" width="8.5" style="2" bestFit="1" customWidth="1"/>
    <col min="526" max="526" width="8.62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8.75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7" style="2" customWidth="1"/>
    <col min="774" max="774" width="13.125" style="2" bestFit="1" customWidth="1"/>
    <col min="775" max="775" width="6.8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1" width="8.5" style="2" bestFit="1" customWidth="1"/>
    <col min="782" max="782" width="8.62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8.75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7" style="2" customWidth="1"/>
    <col min="1030" max="1030" width="13.125" style="2" bestFit="1" customWidth="1"/>
    <col min="1031" max="1031" width="6.8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7" width="8.5" style="2" bestFit="1" customWidth="1"/>
    <col min="1038" max="1038" width="8.62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8.75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7" style="2" customWidth="1"/>
    <col min="1286" max="1286" width="13.125" style="2" bestFit="1" customWidth="1"/>
    <col min="1287" max="1287" width="6.8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3" width="8.5" style="2" bestFit="1" customWidth="1"/>
    <col min="1294" max="1294" width="8.62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8.75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7" style="2" customWidth="1"/>
    <col min="1542" max="1542" width="13.125" style="2" bestFit="1" customWidth="1"/>
    <col min="1543" max="1543" width="6.8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49" width="8.5" style="2" bestFit="1" customWidth="1"/>
    <col min="1550" max="1550" width="8.62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8.75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7" style="2" customWidth="1"/>
    <col min="1798" max="1798" width="13.125" style="2" bestFit="1" customWidth="1"/>
    <col min="1799" max="1799" width="6.8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5" width="8.5" style="2" bestFit="1" customWidth="1"/>
    <col min="1806" max="1806" width="8.62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8.75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7" style="2" customWidth="1"/>
    <col min="2054" max="2054" width="13.125" style="2" bestFit="1" customWidth="1"/>
    <col min="2055" max="2055" width="6.8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1" width="8.5" style="2" bestFit="1" customWidth="1"/>
    <col min="2062" max="2062" width="8.62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8.75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7" style="2" customWidth="1"/>
    <col min="2310" max="2310" width="13.125" style="2" bestFit="1" customWidth="1"/>
    <col min="2311" max="2311" width="6.8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7" width="8.5" style="2" bestFit="1" customWidth="1"/>
    <col min="2318" max="2318" width="8.62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8.75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7" style="2" customWidth="1"/>
    <col min="2566" max="2566" width="13.125" style="2" bestFit="1" customWidth="1"/>
    <col min="2567" max="2567" width="6.8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3" width="8.5" style="2" bestFit="1" customWidth="1"/>
    <col min="2574" max="2574" width="8.62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8.75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7" style="2" customWidth="1"/>
    <col min="2822" max="2822" width="13.125" style="2" bestFit="1" customWidth="1"/>
    <col min="2823" max="2823" width="6.8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29" width="8.5" style="2" bestFit="1" customWidth="1"/>
    <col min="2830" max="2830" width="8.62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8.75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7" style="2" customWidth="1"/>
    <col min="3078" max="3078" width="13.125" style="2" bestFit="1" customWidth="1"/>
    <col min="3079" max="3079" width="6.8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5" width="8.5" style="2" bestFit="1" customWidth="1"/>
    <col min="3086" max="3086" width="8.62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8.75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7" style="2" customWidth="1"/>
    <col min="3334" max="3334" width="13.125" style="2" bestFit="1" customWidth="1"/>
    <col min="3335" max="3335" width="6.8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1" width="8.5" style="2" bestFit="1" customWidth="1"/>
    <col min="3342" max="3342" width="8.62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8.75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7" style="2" customWidth="1"/>
    <col min="3590" max="3590" width="13.125" style="2" bestFit="1" customWidth="1"/>
    <col min="3591" max="3591" width="6.8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7" width="8.5" style="2" bestFit="1" customWidth="1"/>
    <col min="3598" max="3598" width="8.62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8.75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7" style="2" customWidth="1"/>
    <col min="3846" max="3846" width="13.125" style="2" bestFit="1" customWidth="1"/>
    <col min="3847" max="3847" width="6.8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3" width="8.5" style="2" bestFit="1" customWidth="1"/>
    <col min="3854" max="3854" width="8.62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8.75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7" style="2" customWidth="1"/>
    <col min="4102" max="4102" width="13.125" style="2" bestFit="1" customWidth="1"/>
    <col min="4103" max="4103" width="6.8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09" width="8.5" style="2" bestFit="1" customWidth="1"/>
    <col min="4110" max="4110" width="8.62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8.75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7" style="2" customWidth="1"/>
    <col min="4358" max="4358" width="13.125" style="2" bestFit="1" customWidth="1"/>
    <col min="4359" max="4359" width="6.8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5" width="8.5" style="2" bestFit="1" customWidth="1"/>
    <col min="4366" max="4366" width="8.62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8.75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7" style="2" customWidth="1"/>
    <col min="4614" max="4614" width="13.125" style="2" bestFit="1" customWidth="1"/>
    <col min="4615" max="4615" width="6.8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1" width="8.5" style="2" bestFit="1" customWidth="1"/>
    <col min="4622" max="4622" width="8.62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8.75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7" style="2" customWidth="1"/>
    <col min="4870" max="4870" width="13.125" style="2" bestFit="1" customWidth="1"/>
    <col min="4871" max="4871" width="6.8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7" width="8.5" style="2" bestFit="1" customWidth="1"/>
    <col min="4878" max="4878" width="8.62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8.75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7" style="2" customWidth="1"/>
    <col min="5126" max="5126" width="13.125" style="2" bestFit="1" customWidth="1"/>
    <col min="5127" max="5127" width="6.8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3" width="8.5" style="2" bestFit="1" customWidth="1"/>
    <col min="5134" max="5134" width="8.62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8.75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7" style="2" customWidth="1"/>
    <col min="5382" max="5382" width="13.125" style="2" bestFit="1" customWidth="1"/>
    <col min="5383" max="5383" width="6.8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89" width="8.5" style="2" bestFit="1" customWidth="1"/>
    <col min="5390" max="5390" width="8.62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8.75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7" style="2" customWidth="1"/>
    <col min="5638" max="5638" width="13.125" style="2" bestFit="1" customWidth="1"/>
    <col min="5639" max="5639" width="6.8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5" width="8.5" style="2" bestFit="1" customWidth="1"/>
    <col min="5646" max="5646" width="8.62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8.75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7" style="2" customWidth="1"/>
    <col min="5894" max="5894" width="13.125" style="2" bestFit="1" customWidth="1"/>
    <col min="5895" max="5895" width="6.8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1" width="8.5" style="2" bestFit="1" customWidth="1"/>
    <col min="5902" max="5902" width="8.62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8.75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7" style="2" customWidth="1"/>
    <col min="6150" max="6150" width="13.125" style="2" bestFit="1" customWidth="1"/>
    <col min="6151" max="6151" width="6.8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7" width="8.5" style="2" bestFit="1" customWidth="1"/>
    <col min="6158" max="6158" width="8.62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8.75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7" style="2" customWidth="1"/>
    <col min="6406" max="6406" width="13.125" style="2" bestFit="1" customWidth="1"/>
    <col min="6407" max="6407" width="6.8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3" width="8.5" style="2" bestFit="1" customWidth="1"/>
    <col min="6414" max="6414" width="8.62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8.75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7" style="2" customWidth="1"/>
    <col min="6662" max="6662" width="13.125" style="2" bestFit="1" customWidth="1"/>
    <col min="6663" max="6663" width="6.8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69" width="8.5" style="2" bestFit="1" customWidth="1"/>
    <col min="6670" max="6670" width="8.62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8.75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7" style="2" customWidth="1"/>
    <col min="6918" max="6918" width="13.125" style="2" bestFit="1" customWidth="1"/>
    <col min="6919" max="6919" width="6.8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5" width="8.5" style="2" bestFit="1" customWidth="1"/>
    <col min="6926" max="6926" width="8.62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8.75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7" style="2" customWidth="1"/>
    <col min="7174" max="7174" width="13.125" style="2" bestFit="1" customWidth="1"/>
    <col min="7175" max="7175" width="6.8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1" width="8.5" style="2" bestFit="1" customWidth="1"/>
    <col min="7182" max="7182" width="8.62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8.75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7" style="2" customWidth="1"/>
    <col min="7430" max="7430" width="13.125" style="2" bestFit="1" customWidth="1"/>
    <col min="7431" max="7431" width="6.8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7" width="8.5" style="2" bestFit="1" customWidth="1"/>
    <col min="7438" max="7438" width="8.62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8.75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7" style="2" customWidth="1"/>
    <col min="7686" max="7686" width="13.125" style="2" bestFit="1" customWidth="1"/>
    <col min="7687" max="7687" width="6.8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3" width="8.5" style="2" bestFit="1" customWidth="1"/>
    <col min="7694" max="7694" width="8.62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8.75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7" style="2" customWidth="1"/>
    <col min="7942" max="7942" width="13.125" style="2" bestFit="1" customWidth="1"/>
    <col min="7943" max="7943" width="6.8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49" width="8.5" style="2" bestFit="1" customWidth="1"/>
    <col min="7950" max="7950" width="8.62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8.75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7" style="2" customWidth="1"/>
    <col min="8198" max="8198" width="13.125" style="2" bestFit="1" customWidth="1"/>
    <col min="8199" max="8199" width="6.8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5" width="8.5" style="2" bestFit="1" customWidth="1"/>
    <col min="8206" max="8206" width="8.62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8.75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7" style="2" customWidth="1"/>
    <col min="8454" max="8454" width="13.125" style="2" bestFit="1" customWidth="1"/>
    <col min="8455" max="8455" width="6.8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1" width="8.5" style="2" bestFit="1" customWidth="1"/>
    <col min="8462" max="8462" width="8.62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8.75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7" style="2" customWidth="1"/>
    <col min="8710" max="8710" width="13.125" style="2" bestFit="1" customWidth="1"/>
    <col min="8711" max="8711" width="6.8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7" width="8.5" style="2" bestFit="1" customWidth="1"/>
    <col min="8718" max="8718" width="8.62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8.75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7" style="2" customWidth="1"/>
    <col min="8966" max="8966" width="13.125" style="2" bestFit="1" customWidth="1"/>
    <col min="8967" max="8967" width="6.8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3" width="8.5" style="2" bestFit="1" customWidth="1"/>
    <col min="8974" max="8974" width="8.62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8.75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7" style="2" customWidth="1"/>
    <col min="9222" max="9222" width="13.125" style="2" bestFit="1" customWidth="1"/>
    <col min="9223" max="9223" width="6.8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29" width="8.5" style="2" bestFit="1" customWidth="1"/>
    <col min="9230" max="9230" width="8.62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8.75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7" style="2" customWidth="1"/>
    <col min="9478" max="9478" width="13.125" style="2" bestFit="1" customWidth="1"/>
    <col min="9479" max="9479" width="6.8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5" width="8.5" style="2" bestFit="1" customWidth="1"/>
    <col min="9486" max="9486" width="8.62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8.75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7" style="2" customWidth="1"/>
    <col min="9734" max="9734" width="13.125" style="2" bestFit="1" customWidth="1"/>
    <col min="9735" max="9735" width="6.8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1" width="8.5" style="2" bestFit="1" customWidth="1"/>
    <col min="9742" max="9742" width="8.62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8.75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7" style="2" customWidth="1"/>
    <col min="9990" max="9990" width="13.125" style="2" bestFit="1" customWidth="1"/>
    <col min="9991" max="9991" width="6.8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7" width="8.5" style="2" bestFit="1" customWidth="1"/>
    <col min="9998" max="9998" width="8.62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8.75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7" style="2" customWidth="1"/>
    <col min="10246" max="10246" width="13.125" style="2" bestFit="1" customWidth="1"/>
    <col min="10247" max="10247" width="6.8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3" width="8.5" style="2" bestFit="1" customWidth="1"/>
    <col min="10254" max="10254" width="8.62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8.75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7" style="2" customWidth="1"/>
    <col min="10502" max="10502" width="13.125" style="2" bestFit="1" customWidth="1"/>
    <col min="10503" max="10503" width="6.8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09" width="8.5" style="2" bestFit="1" customWidth="1"/>
    <col min="10510" max="10510" width="8.62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8.75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7" style="2" customWidth="1"/>
    <col min="10758" max="10758" width="13.125" style="2" bestFit="1" customWidth="1"/>
    <col min="10759" max="10759" width="6.8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5" width="8.5" style="2" bestFit="1" customWidth="1"/>
    <col min="10766" max="10766" width="8.62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8.75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7" style="2" customWidth="1"/>
    <col min="11014" max="11014" width="13.125" style="2" bestFit="1" customWidth="1"/>
    <col min="11015" max="11015" width="6.8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1" width="8.5" style="2" bestFit="1" customWidth="1"/>
    <col min="11022" max="11022" width="8.62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8.75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7" style="2" customWidth="1"/>
    <col min="11270" max="11270" width="13.125" style="2" bestFit="1" customWidth="1"/>
    <col min="11271" max="11271" width="6.8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7" width="8.5" style="2" bestFit="1" customWidth="1"/>
    <col min="11278" max="11278" width="8.62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8.75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7" style="2" customWidth="1"/>
    <col min="11526" max="11526" width="13.125" style="2" bestFit="1" customWidth="1"/>
    <col min="11527" max="11527" width="6.8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3" width="8.5" style="2" bestFit="1" customWidth="1"/>
    <col min="11534" max="11534" width="8.62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8.75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7" style="2" customWidth="1"/>
    <col min="11782" max="11782" width="13.125" style="2" bestFit="1" customWidth="1"/>
    <col min="11783" max="11783" width="6.8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89" width="8.5" style="2" bestFit="1" customWidth="1"/>
    <col min="11790" max="11790" width="8.62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8.75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7" style="2" customWidth="1"/>
    <col min="12038" max="12038" width="13.125" style="2" bestFit="1" customWidth="1"/>
    <col min="12039" max="12039" width="6.8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5" width="8.5" style="2" bestFit="1" customWidth="1"/>
    <col min="12046" max="12046" width="8.62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8.75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7" style="2" customWidth="1"/>
    <col min="12294" max="12294" width="13.125" style="2" bestFit="1" customWidth="1"/>
    <col min="12295" max="12295" width="6.8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1" width="8.5" style="2" bestFit="1" customWidth="1"/>
    <col min="12302" max="12302" width="8.62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8.75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7" style="2" customWidth="1"/>
    <col min="12550" max="12550" width="13.125" style="2" bestFit="1" customWidth="1"/>
    <col min="12551" max="12551" width="6.8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7" width="8.5" style="2" bestFit="1" customWidth="1"/>
    <col min="12558" max="12558" width="8.62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8.75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7" style="2" customWidth="1"/>
    <col min="12806" max="12806" width="13.125" style="2" bestFit="1" customWidth="1"/>
    <col min="12807" max="12807" width="6.8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3" width="8.5" style="2" bestFit="1" customWidth="1"/>
    <col min="12814" max="12814" width="8.62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8.75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7" style="2" customWidth="1"/>
    <col min="13062" max="13062" width="13.125" style="2" bestFit="1" customWidth="1"/>
    <col min="13063" max="13063" width="6.8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69" width="8.5" style="2" bestFit="1" customWidth="1"/>
    <col min="13070" max="13070" width="8.62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8.75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7" style="2" customWidth="1"/>
    <col min="13318" max="13318" width="13.125" style="2" bestFit="1" customWidth="1"/>
    <col min="13319" max="13319" width="6.8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5" width="8.5" style="2" bestFit="1" customWidth="1"/>
    <col min="13326" max="13326" width="8.62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8.75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7" style="2" customWidth="1"/>
    <col min="13574" max="13574" width="13.125" style="2" bestFit="1" customWidth="1"/>
    <col min="13575" max="13575" width="6.8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1" width="8.5" style="2" bestFit="1" customWidth="1"/>
    <col min="13582" max="13582" width="8.62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8.75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7" style="2" customWidth="1"/>
    <col min="13830" max="13830" width="13.125" style="2" bestFit="1" customWidth="1"/>
    <col min="13831" max="13831" width="6.8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7" width="8.5" style="2" bestFit="1" customWidth="1"/>
    <col min="13838" max="13838" width="8.62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8.75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7" style="2" customWidth="1"/>
    <col min="14086" max="14086" width="13.125" style="2" bestFit="1" customWidth="1"/>
    <col min="14087" max="14087" width="6.8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3" width="8.5" style="2" bestFit="1" customWidth="1"/>
    <col min="14094" max="14094" width="8.62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8.75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7" style="2" customWidth="1"/>
    <col min="14342" max="14342" width="13.125" style="2" bestFit="1" customWidth="1"/>
    <col min="14343" max="14343" width="6.8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49" width="8.5" style="2" bestFit="1" customWidth="1"/>
    <col min="14350" max="14350" width="8.62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8.75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7" style="2" customWidth="1"/>
    <col min="14598" max="14598" width="13.125" style="2" bestFit="1" customWidth="1"/>
    <col min="14599" max="14599" width="6.8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5" width="8.5" style="2" bestFit="1" customWidth="1"/>
    <col min="14606" max="14606" width="8.62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8.75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7" style="2" customWidth="1"/>
    <col min="14854" max="14854" width="13.125" style="2" bestFit="1" customWidth="1"/>
    <col min="14855" max="14855" width="6.8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1" width="8.5" style="2" bestFit="1" customWidth="1"/>
    <col min="14862" max="14862" width="8.62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8.75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7" style="2" customWidth="1"/>
    <col min="15110" max="15110" width="13.125" style="2" bestFit="1" customWidth="1"/>
    <col min="15111" max="15111" width="6.8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7" width="8.5" style="2" bestFit="1" customWidth="1"/>
    <col min="15118" max="15118" width="8.62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8.75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7" style="2" customWidth="1"/>
    <col min="15366" max="15366" width="13.125" style="2" bestFit="1" customWidth="1"/>
    <col min="15367" max="15367" width="6.8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3" width="8.5" style="2" bestFit="1" customWidth="1"/>
    <col min="15374" max="15374" width="8.62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8.75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7" style="2" customWidth="1"/>
    <col min="15622" max="15622" width="13.125" style="2" bestFit="1" customWidth="1"/>
    <col min="15623" max="15623" width="6.8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29" width="8.5" style="2" bestFit="1" customWidth="1"/>
    <col min="15630" max="15630" width="8.62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8.75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7" style="2" customWidth="1"/>
    <col min="15878" max="15878" width="13.125" style="2" bestFit="1" customWidth="1"/>
    <col min="15879" max="15879" width="6.8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5" width="8.5" style="2" bestFit="1" customWidth="1"/>
    <col min="15886" max="15886" width="8.62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8.75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7" style="2" customWidth="1"/>
    <col min="16134" max="16134" width="13.125" style="2" bestFit="1" customWidth="1"/>
    <col min="16135" max="16135" width="6.8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1" width="8.5" style="2" bestFit="1" customWidth="1"/>
    <col min="16142" max="16142" width="8.62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8.75" style="2"/>
  </cols>
  <sheetData>
    <row r="1" spans="1:24" ht="21.75" customHeight="1">
      <c r="A1" s="1"/>
      <c r="B1" s="1"/>
      <c r="Q1" s="3"/>
    </row>
    <row r="2" spans="1:24" ht="15">
      <c r="A2" s="2"/>
      <c r="F2" s="5"/>
      <c r="J2" s="282" t="s">
        <v>0</v>
      </c>
      <c r="K2" s="282"/>
      <c r="L2" s="282"/>
      <c r="M2" s="282"/>
      <c r="N2" s="282"/>
      <c r="O2" s="282"/>
      <c r="P2" s="6"/>
      <c r="Q2" s="333" t="s">
        <v>158</v>
      </c>
      <c r="R2" s="333"/>
      <c r="S2" s="333"/>
      <c r="T2" s="333"/>
      <c r="U2" s="333"/>
    </row>
    <row r="3" spans="1:24" ht="23.25" customHeight="1">
      <c r="A3" s="196" t="s">
        <v>2</v>
      </c>
      <c r="B3" s="7"/>
      <c r="J3" s="6"/>
      <c r="Q3" s="8"/>
      <c r="R3" s="285" t="s">
        <v>3</v>
      </c>
      <c r="S3" s="285"/>
      <c r="T3" s="285"/>
      <c r="U3" s="285"/>
      <c r="W3" s="74" t="s">
        <v>157</v>
      </c>
      <c r="X3" s="10"/>
    </row>
    <row r="4" spans="1:24" ht="14.25" customHeight="1" thickBot="1">
      <c r="A4" s="262" t="s">
        <v>5</v>
      </c>
      <c r="B4" s="286" t="s">
        <v>6</v>
      </c>
      <c r="C4" s="287"/>
      <c r="D4" s="292"/>
      <c r="E4" s="294"/>
      <c r="F4" s="286" t="s">
        <v>7</v>
      </c>
      <c r="G4" s="296"/>
      <c r="H4" s="248" t="s">
        <v>156</v>
      </c>
      <c r="I4" s="266" t="s">
        <v>9</v>
      </c>
      <c r="J4" s="242" t="s">
        <v>10</v>
      </c>
      <c r="K4" s="245" t="s">
        <v>11</v>
      </c>
      <c r="L4" s="246"/>
      <c r="M4" s="246"/>
      <c r="N4" s="247"/>
      <c r="O4" s="248" t="s">
        <v>155</v>
      </c>
      <c r="P4" s="251" t="s">
        <v>154</v>
      </c>
      <c r="Q4" s="252"/>
      <c r="R4" s="253"/>
      <c r="S4" s="257" t="s">
        <v>14</v>
      </c>
      <c r="T4" s="259" t="s">
        <v>153</v>
      </c>
      <c r="U4" s="248" t="s">
        <v>152</v>
      </c>
      <c r="W4" s="331" t="s">
        <v>151</v>
      </c>
      <c r="X4" s="331" t="s">
        <v>150</v>
      </c>
    </row>
    <row r="5" spans="1:24" ht="11.25" customHeight="1">
      <c r="A5" s="263"/>
      <c r="B5" s="288"/>
      <c r="C5" s="289"/>
      <c r="D5" s="293"/>
      <c r="E5" s="295"/>
      <c r="F5" s="244"/>
      <c r="G5" s="278"/>
      <c r="H5" s="263"/>
      <c r="I5" s="263"/>
      <c r="J5" s="243"/>
      <c r="K5" s="269" t="s">
        <v>19</v>
      </c>
      <c r="L5" s="272" t="s">
        <v>20</v>
      </c>
      <c r="M5" s="275" t="s">
        <v>21</v>
      </c>
      <c r="N5" s="276" t="s">
        <v>22</v>
      </c>
      <c r="O5" s="249"/>
      <c r="P5" s="254"/>
      <c r="Q5" s="255"/>
      <c r="R5" s="256"/>
      <c r="S5" s="258"/>
      <c r="T5" s="260"/>
      <c r="U5" s="263"/>
      <c r="W5" s="331"/>
      <c r="X5" s="331"/>
    </row>
    <row r="6" spans="1:24" ht="11.25" customHeight="1">
      <c r="A6" s="263"/>
      <c r="B6" s="288"/>
      <c r="C6" s="289"/>
      <c r="D6" s="262" t="s">
        <v>23</v>
      </c>
      <c r="E6" s="265" t="s">
        <v>149</v>
      </c>
      <c r="F6" s="262" t="s">
        <v>23</v>
      </c>
      <c r="G6" s="266" t="s">
        <v>25</v>
      </c>
      <c r="H6" s="263"/>
      <c r="I6" s="263"/>
      <c r="J6" s="243"/>
      <c r="K6" s="270"/>
      <c r="L6" s="273"/>
      <c r="M6" s="270"/>
      <c r="N6" s="277"/>
      <c r="O6" s="249"/>
      <c r="P6" s="248" t="s">
        <v>148</v>
      </c>
      <c r="Q6" s="248" t="s">
        <v>147</v>
      </c>
      <c r="R6" s="262" t="s">
        <v>28</v>
      </c>
      <c r="S6" s="279" t="s">
        <v>146</v>
      </c>
      <c r="T6" s="260"/>
      <c r="U6" s="263"/>
      <c r="W6" s="331"/>
      <c r="X6" s="331"/>
    </row>
    <row r="7" spans="1:24" ht="12" customHeight="1">
      <c r="A7" s="263"/>
      <c r="B7" s="288"/>
      <c r="C7" s="289"/>
      <c r="D7" s="263"/>
      <c r="E7" s="263"/>
      <c r="F7" s="263"/>
      <c r="G7" s="263"/>
      <c r="H7" s="263"/>
      <c r="I7" s="263"/>
      <c r="J7" s="243"/>
      <c r="K7" s="270"/>
      <c r="L7" s="273"/>
      <c r="M7" s="270"/>
      <c r="N7" s="277"/>
      <c r="O7" s="249"/>
      <c r="P7" s="249"/>
      <c r="Q7" s="249"/>
      <c r="R7" s="263"/>
      <c r="S7" s="280"/>
      <c r="T7" s="260"/>
      <c r="U7" s="263"/>
      <c r="W7" s="331"/>
      <c r="X7" s="331"/>
    </row>
    <row r="8" spans="1:24" ht="11.25" customHeight="1">
      <c r="A8" s="264"/>
      <c r="B8" s="290"/>
      <c r="C8" s="291"/>
      <c r="D8" s="264"/>
      <c r="E8" s="264"/>
      <c r="F8" s="264"/>
      <c r="G8" s="264"/>
      <c r="H8" s="264"/>
      <c r="I8" s="264"/>
      <c r="J8" s="244"/>
      <c r="K8" s="271"/>
      <c r="L8" s="274"/>
      <c r="M8" s="271"/>
      <c r="N8" s="278"/>
      <c r="O8" s="250"/>
      <c r="P8" s="250"/>
      <c r="Q8" s="250"/>
      <c r="R8" s="264"/>
      <c r="S8" s="281"/>
      <c r="T8" s="261"/>
      <c r="U8" s="264"/>
      <c r="W8" s="332"/>
      <c r="X8" s="332"/>
    </row>
    <row r="9" spans="1:24" ht="24" customHeight="1">
      <c r="A9" s="71" t="s">
        <v>145</v>
      </c>
      <c r="B9" s="70" t="s">
        <v>134</v>
      </c>
      <c r="C9" s="69" t="s">
        <v>144</v>
      </c>
      <c r="D9" s="63" t="s">
        <v>142</v>
      </c>
      <c r="E9" s="15" t="s">
        <v>143</v>
      </c>
      <c r="F9" s="34" t="s">
        <v>110</v>
      </c>
      <c r="G9" s="17">
        <v>0.65800000000000003</v>
      </c>
      <c r="H9" s="16" t="s">
        <v>78</v>
      </c>
      <c r="I9" s="62" t="str">
        <f t="shared" ref="I9:I32" si="0">IF(W9="","",(IF(X9-W9&gt;0,CONCATENATE(TEXT(W9,"#,##0"),"~",TEXT(X9,"#,##0")),TEXT(W9,"#,##0"))))</f>
        <v>650</v>
      </c>
      <c r="J9" s="61">
        <v>4</v>
      </c>
      <c r="K9" s="68">
        <v>35.200000000000003</v>
      </c>
      <c r="L9" s="67">
        <f t="shared" ref="L9:L32" si="1">IF(K9&gt;0,1/K9*34.6*67.1,"")</f>
        <v>65.956249999999997</v>
      </c>
      <c r="M9" s="58">
        <f t="shared" ref="M9:M32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57">
        <f t="shared" ref="N9:N32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55" t="s">
        <v>49</v>
      </c>
      <c r="P9" s="56" t="s">
        <v>79</v>
      </c>
      <c r="Q9" s="55" t="s">
        <v>38</v>
      </c>
      <c r="R9" s="54"/>
      <c r="S9" s="53" t="s">
        <v>109</v>
      </c>
      <c r="T9" s="52">
        <f t="shared" ref="T9:T32" si="4">IFERROR(IF(K9&lt;M9,"",(ROUNDDOWN(K9/M9*100,0))),"")</f>
        <v>161</v>
      </c>
      <c r="U9" s="51">
        <f t="shared" ref="U9:U32" si="5">IFERROR(IF(K9&lt;N9,"",(ROUNDDOWN(K9/N9*100,0))),"")</f>
        <v>143</v>
      </c>
      <c r="W9" s="30">
        <v>650</v>
      </c>
      <c r="X9" s="30"/>
    </row>
    <row r="10" spans="1:24" ht="24" customHeight="1">
      <c r="A10" s="71"/>
      <c r="B10" s="70"/>
      <c r="C10" s="69"/>
      <c r="D10" s="63" t="s">
        <v>142</v>
      </c>
      <c r="E10" s="15" t="s">
        <v>141</v>
      </c>
      <c r="F10" s="34" t="s">
        <v>110</v>
      </c>
      <c r="G10" s="17">
        <v>0.65800000000000003</v>
      </c>
      <c r="H10" s="16" t="s">
        <v>78</v>
      </c>
      <c r="I10" s="62" t="str">
        <f t="shared" si="0"/>
        <v>670</v>
      </c>
      <c r="J10" s="61">
        <v>4</v>
      </c>
      <c r="K10" s="68">
        <v>34.200000000000003</v>
      </c>
      <c r="L10" s="67">
        <f t="shared" si="1"/>
        <v>67.884795321637412</v>
      </c>
      <c r="M10" s="58">
        <f t="shared" si="2"/>
        <v>21.8</v>
      </c>
      <c r="N10" s="57">
        <f t="shared" si="3"/>
        <v>24.6</v>
      </c>
      <c r="O10" s="55" t="s">
        <v>49</v>
      </c>
      <c r="P10" s="56" t="s">
        <v>79</v>
      </c>
      <c r="Q10" s="55" t="s">
        <v>38</v>
      </c>
      <c r="R10" s="54"/>
      <c r="S10" s="53" t="s">
        <v>109</v>
      </c>
      <c r="T10" s="52">
        <f t="shared" si="4"/>
        <v>156</v>
      </c>
      <c r="U10" s="51">
        <f t="shared" si="5"/>
        <v>139</v>
      </c>
      <c r="W10" s="30">
        <v>670</v>
      </c>
      <c r="X10" s="30"/>
    </row>
    <row r="11" spans="1:24" ht="22.5">
      <c r="A11" s="71"/>
      <c r="B11" s="65"/>
      <c r="C11" s="64"/>
      <c r="D11" s="63" t="s">
        <v>140</v>
      </c>
      <c r="E11" s="15" t="s">
        <v>139</v>
      </c>
      <c r="F11" s="16" t="s">
        <v>110</v>
      </c>
      <c r="G11" s="17">
        <v>0.65800000000000003</v>
      </c>
      <c r="H11" s="16" t="s">
        <v>78</v>
      </c>
      <c r="I11" s="62" t="str">
        <f t="shared" si="0"/>
        <v>720~740</v>
      </c>
      <c r="J11" s="61">
        <v>4</v>
      </c>
      <c r="K11" s="68">
        <v>32.200000000000003</v>
      </c>
      <c r="L11" s="67">
        <f t="shared" si="1"/>
        <v>72.101242236024831</v>
      </c>
      <c r="M11" s="58">
        <f t="shared" si="2"/>
        <v>21.8</v>
      </c>
      <c r="N11" s="57">
        <f t="shared" si="3"/>
        <v>24.6</v>
      </c>
      <c r="O11" s="55" t="s">
        <v>49</v>
      </c>
      <c r="P11" s="56" t="s">
        <v>79</v>
      </c>
      <c r="Q11" s="55" t="s">
        <v>41</v>
      </c>
      <c r="R11" s="54"/>
      <c r="S11" s="53" t="s">
        <v>109</v>
      </c>
      <c r="T11" s="52">
        <f t="shared" si="4"/>
        <v>147</v>
      </c>
      <c r="U11" s="51">
        <f t="shared" si="5"/>
        <v>130</v>
      </c>
      <c r="W11" s="30">
        <v>720</v>
      </c>
      <c r="X11" s="30">
        <v>740</v>
      </c>
    </row>
    <row r="12" spans="1:24" ht="24" customHeight="1">
      <c r="A12" s="71"/>
      <c r="B12" s="70" t="s">
        <v>134</v>
      </c>
      <c r="C12" s="69" t="s">
        <v>138</v>
      </c>
      <c r="D12" s="63" t="s">
        <v>137</v>
      </c>
      <c r="E12" s="15" t="s">
        <v>135</v>
      </c>
      <c r="F12" s="16" t="s">
        <v>110</v>
      </c>
      <c r="G12" s="17">
        <v>0.65800000000000003</v>
      </c>
      <c r="H12" s="16" t="s">
        <v>78</v>
      </c>
      <c r="I12" s="62" t="str">
        <f t="shared" si="0"/>
        <v>820~830</v>
      </c>
      <c r="J12" s="61">
        <v>4</v>
      </c>
      <c r="K12" s="68">
        <v>26.4</v>
      </c>
      <c r="L12" s="67">
        <f t="shared" si="1"/>
        <v>87.941666666666677</v>
      </c>
      <c r="M12" s="58">
        <f t="shared" si="2"/>
        <v>21</v>
      </c>
      <c r="N12" s="57">
        <f t="shared" si="3"/>
        <v>24.5</v>
      </c>
      <c r="O12" s="55" t="s">
        <v>49</v>
      </c>
      <c r="P12" s="56" t="s">
        <v>79</v>
      </c>
      <c r="Q12" s="55" t="s">
        <v>38</v>
      </c>
      <c r="R12" s="54"/>
      <c r="S12" s="53" t="s">
        <v>109</v>
      </c>
      <c r="T12" s="52">
        <f t="shared" si="4"/>
        <v>125</v>
      </c>
      <c r="U12" s="51">
        <f t="shared" si="5"/>
        <v>107</v>
      </c>
      <c r="W12" s="30">
        <v>820</v>
      </c>
      <c r="X12" s="30">
        <v>830</v>
      </c>
    </row>
    <row r="13" spans="1:24" ht="24" customHeight="1">
      <c r="A13" s="71"/>
      <c r="B13" s="65"/>
      <c r="C13" s="64"/>
      <c r="D13" s="63" t="s">
        <v>136</v>
      </c>
      <c r="E13" s="15" t="s">
        <v>135</v>
      </c>
      <c r="F13" s="34" t="s">
        <v>110</v>
      </c>
      <c r="G13" s="17">
        <v>0.65800000000000003</v>
      </c>
      <c r="H13" s="16" t="s">
        <v>78</v>
      </c>
      <c r="I13" s="62" t="str">
        <f t="shared" si="0"/>
        <v>880~890</v>
      </c>
      <c r="J13" s="61">
        <v>4</v>
      </c>
      <c r="K13" s="68">
        <v>24</v>
      </c>
      <c r="L13" s="67">
        <f t="shared" si="1"/>
        <v>96.735833333333318</v>
      </c>
      <c r="M13" s="58">
        <f t="shared" si="2"/>
        <v>20.8</v>
      </c>
      <c r="N13" s="57">
        <f t="shared" si="3"/>
        <v>23.7</v>
      </c>
      <c r="O13" s="55" t="s">
        <v>49</v>
      </c>
      <c r="P13" s="56" t="s">
        <v>79</v>
      </c>
      <c r="Q13" s="55" t="s">
        <v>41</v>
      </c>
      <c r="R13" s="54"/>
      <c r="S13" s="53" t="s">
        <v>109</v>
      </c>
      <c r="T13" s="52">
        <f t="shared" si="4"/>
        <v>115</v>
      </c>
      <c r="U13" s="51">
        <f t="shared" si="5"/>
        <v>101</v>
      </c>
      <c r="W13" s="30">
        <v>880</v>
      </c>
      <c r="X13" s="30">
        <v>890</v>
      </c>
    </row>
    <row r="14" spans="1:24" ht="24" customHeight="1">
      <c r="A14" s="71"/>
      <c r="B14" s="73" t="s">
        <v>134</v>
      </c>
      <c r="C14" s="72" t="s">
        <v>133</v>
      </c>
      <c r="D14" s="63" t="s">
        <v>130</v>
      </c>
      <c r="E14" s="15" t="s">
        <v>118</v>
      </c>
      <c r="F14" s="34" t="s">
        <v>110</v>
      </c>
      <c r="G14" s="17">
        <v>0.65800000000000003</v>
      </c>
      <c r="H14" s="16" t="s">
        <v>78</v>
      </c>
      <c r="I14" s="62" t="str">
        <f t="shared" si="0"/>
        <v>880~900</v>
      </c>
      <c r="J14" s="61">
        <v>4</v>
      </c>
      <c r="K14" s="68">
        <v>27.2</v>
      </c>
      <c r="L14" s="67">
        <f t="shared" si="1"/>
        <v>85.355147058823533</v>
      </c>
      <c r="M14" s="58">
        <f t="shared" si="2"/>
        <v>20.8</v>
      </c>
      <c r="N14" s="57">
        <f t="shared" si="3"/>
        <v>23.7</v>
      </c>
      <c r="O14" s="55" t="s">
        <v>49</v>
      </c>
      <c r="P14" s="56" t="s">
        <v>79</v>
      </c>
      <c r="Q14" s="55" t="s">
        <v>38</v>
      </c>
      <c r="R14" s="54"/>
      <c r="S14" s="53" t="s">
        <v>115</v>
      </c>
      <c r="T14" s="52">
        <f t="shared" si="4"/>
        <v>130</v>
      </c>
      <c r="U14" s="51">
        <f t="shared" si="5"/>
        <v>114</v>
      </c>
      <c r="W14" s="30">
        <v>880</v>
      </c>
      <c r="X14" s="30">
        <v>900</v>
      </c>
    </row>
    <row r="15" spans="1:24" ht="24" customHeight="1">
      <c r="A15" s="71"/>
      <c r="B15" s="70"/>
      <c r="C15" s="69"/>
      <c r="D15" s="63" t="s">
        <v>130</v>
      </c>
      <c r="E15" s="15" t="s">
        <v>132</v>
      </c>
      <c r="F15" s="16" t="s">
        <v>110</v>
      </c>
      <c r="G15" s="17">
        <v>0.65800000000000003</v>
      </c>
      <c r="H15" s="16" t="s">
        <v>78</v>
      </c>
      <c r="I15" s="62" t="str">
        <f t="shared" si="0"/>
        <v>950</v>
      </c>
      <c r="J15" s="61">
        <v>4</v>
      </c>
      <c r="K15" s="68">
        <v>26.2</v>
      </c>
      <c r="L15" s="67">
        <f t="shared" si="1"/>
        <v>88.612977099236645</v>
      </c>
      <c r="M15" s="58">
        <f t="shared" si="2"/>
        <v>20.8</v>
      </c>
      <c r="N15" s="57">
        <f t="shared" si="3"/>
        <v>23.7</v>
      </c>
      <c r="O15" s="55" t="s">
        <v>49</v>
      </c>
      <c r="P15" s="56" t="s">
        <v>79</v>
      </c>
      <c r="Q15" s="55" t="s">
        <v>38</v>
      </c>
      <c r="R15" s="54"/>
      <c r="S15" s="53" t="s">
        <v>115</v>
      </c>
      <c r="T15" s="52">
        <f t="shared" si="4"/>
        <v>125</v>
      </c>
      <c r="U15" s="51">
        <f t="shared" si="5"/>
        <v>110</v>
      </c>
      <c r="W15" s="30">
        <v>950</v>
      </c>
      <c r="X15" s="30"/>
    </row>
    <row r="16" spans="1:24" ht="24" customHeight="1">
      <c r="A16" s="71"/>
      <c r="B16" s="70"/>
      <c r="C16" s="69"/>
      <c r="D16" s="63" t="s">
        <v>130</v>
      </c>
      <c r="E16" s="15" t="s">
        <v>116</v>
      </c>
      <c r="F16" s="16" t="s">
        <v>110</v>
      </c>
      <c r="G16" s="17">
        <v>0.65800000000000003</v>
      </c>
      <c r="H16" s="16" t="s">
        <v>78</v>
      </c>
      <c r="I16" s="62" t="str">
        <f t="shared" si="0"/>
        <v>910</v>
      </c>
      <c r="J16" s="61">
        <v>4</v>
      </c>
      <c r="K16" s="68">
        <v>26.7</v>
      </c>
      <c r="L16" s="67">
        <f t="shared" si="1"/>
        <v>86.95355805243446</v>
      </c>
      <c r="M16" s="58">
        <f t="shared" si="2"/>
        <v>20.8</v>
      </c>
      <c r="N16" s="57">
        <f t="shared" si="3"/>
        <v>23.7</v>
      </c>
      <c r="O16" s="55" t="s">
        <v>49</v>
      </c>
      <c r="P16" s="56" t="s">
        <v>79</v>
      </c>
      <c r="Q16" s="55" t="s">
        <v>38</v>
      </c>
      <c r="R16" s="54"/>
      <c r="S16" s="53" t="s">
        <v>115</v>
      </c>
      <c r="T16" s="52">
        <f t="shared" si="4"/>
        <v>128</v>
      </c>
      <c r="U16" s="51">
        <f t="shared" si="5"/>
        <v>112</v>
      </c>
      <c r="W16" s="30">
        <v>910</v>
      </c>
      <c r="X16" s="30"/>
    </row>
    <row r="17" spans="1:24" ht="24" customHeight="1">
      <c r="A17" s="71"/>
      <c r="B17" s="70"/>
      <c r="C17" s="69"/>
      <c r="D17" s="63" t="s">
        <v>130</v>
      </c>
      <c r="E17" s="15" t="s">
        <v>131</v>
      </c>
      <c r="F17" s="16" t="s">
        <v>110</v>
      </c>
      <c r="G17" s="17">
        <v>0.65800000000000003</v>
      </c>
      <c r="H17" s="16" t="s">
        <v>78</v>
      </c>
      <c r="I17" s="62" t="str">
        <f t="shared" si="0"/>
        <v>940~950</v>
      </c>
      <c r="J17" s="61">
        <v>4</v>
      </c>
      <c r="K17" s="68">
        <v>26.2</v>
      </c>
      <c r="L17" s="67">
        <f t="shared" si="1"/>
        <v>88.612977099236645</v>
      </c>
      <c r="M17" s="58">
        <f t="shared" si="2"/>
        <v>20.8</v>
      </c>
      <c r="N17" s="57">
        <f t="shared" si="3"/>
        <v>23.7</v>
      </c>
      <c r="O17" s="55" t="s">
        <v>49</v>
      </c>
      <c r="P17" s="56" t="s">
        <v>79</v>
      </c>
      <c r="Q17" s="55" t="s">
        <v>38</v>
      </c>
      <c r="R17" s="54"/>
      <c r="S17" s="53" t="s">
        <v>115</v>
      </c>
      <c r="T17" s="52">
        <f t="shared" si="4"/>
        <v>125</v>
      </c>
      <c r="U17" s="51">
        <f t="shared" si="5"/>
        <v>110</v>
      </c>
      <c r="W17" s="30">
        <v>940</v>
      </c>
      <c r="X17" s="30">
        <v>950</v>
      </c>
    </row>
    <row r="18" spans="1:24" ht="24" customHeight="1">
      <c r="A18" s="71"/>
      <c r="B18" s="70"/>
      <c r="C18" s="69"/>
      <c r="D18" s="63" t="s">
        <v>130</v>
      </c>
      <c r="E18" s="15" t="s">
        <v>129</v>
      </c>
      <c r="F18" s="16" t="s">
        <v>110</v>
      </c>
      <c r="G18" s="17">
        <v>0.65800000000000003</v>
      </c>
      <c r="H18" s="16" t="s">
        <v>78</v>
      </c>
      <c r="I18" s="62" t="str">
        <f t="shared" si="0"/>
        <v>960</v>
      </c>
      <c r="J18" s="61">
        <v>4</v>
      </c>
      <c r="K18" s="68">
        <v>26</v>
      </c>
      <c r="L18" s="67">
        <f t="shared" si="1"/>
        <v>89.294615384615383</v>
      </c>
      <c r="M18" s="58">
        <f t="shared" si="2"/>
        <v>20.8</v>
      </c>
      <c r="N18" s="57">
        <f t="shared" si="3"/>
        <v>23.7</v>
      </c>
      <c r="O18" s="55" t="s">
        <v>49</v>
      </c>
      <c r="P18" s="56" t="s">
        <v>79</v>
      </c>
      <c r="Q18" s="55" t="s">
        <v>38</v>
      </c>
      <c r="R18" s="54"/>
      <c r="S18" s="53" t="s">
        <v>115</v>
      </c>
      <c r="T18" s="52">
        <f t="shared" si="4"/>
        <v>125</v>
      </c>
      <c r="U18" s="51">
        <f t="shared" si="5"/>
        <v>109</v>
      </c>
      <c r="W18" s="30">
        <v>960</v>
      </c>
      <c r="X18" s="30"/>
    </row>
    <row r="19" spans="1:24" ht="24" customHeight="1">
      <c r="A19" s="71"/>
      <c r="B19" s="70"/>
      <c r="C19" s="69"/>
      <c r="D19" s="63" t="s">
        <v>120</v>
      </c>
      <c r="E19" s="15" t="s">
        <v>128</v>
      </c>
      <c r="F19" s="34" t="s">
        <v>110</v>
      </c>
      <c r="G19" s="17">
        <v>0.65800000000000003</v>
      </c>
      <c r="H19" s="16" t="s">
        <v>78</v>
      </c>
      <c r="I19" s="62" t="str">
        <f t="shared" si="0"/>
        <v>910~920</v>
      </c>
      <c r="J19" s="61">
        <v>4</v>
      </c>
      <c r="K19" s="68">
        <v>25.2</v>
      </c>
      <c r="L19" s="67">
        <f t="shared" si="1"/>
        <v>92.129365079365073</v>
      </c>
      <c r="M19" s="58">
        <f t="shared" si="2"/>
        <v>20.8</v>
      </c>
      <c r="N19" s="57">
        <f t="shared" si="3"/>
        <v>23.7</v>
      </c>
      <c r="O19" s="55" t="s">
        <v>49</v>
      </c>
      <c r="P19" s="56" t="s">
        <v>45</v>
      </c>
      <c r="Q19" s="55" t="s">
        <v>38</v>
      </c>
      <c r="R19" s="54"/>
      <c r="S19" s="53" t="s">
        <v>109</v>
      </c>
      <c r="T19" s="52">
        <f t="shared" si="4"/>
        <v>121</v>
      </c>
      <c r="U19" s="51">
        <f t="shared" si="5"/>
        <v>106</v>
      </c>
      <c r="W19" s="30">
        <v>910</v>
      </c>
      <c r="X19" s="30">
        <v>920</v>
      </c>
    </row>
    <row r="20" spans="1:24" ht="24" customHeight="1">
      <c r="A20" s="71"/>
      <c r="B20" s="70"/>
      <c r="C20" s="69"/>
      <c r="D20" s="63" t="s">
        <v>120</v>
      </c>
      <c r="E20" s="15" t="s">
        <v>127</v>
      </c>
      <c r="F20" s="34" t="s">
        <v>110</v>
      </c>
      <c r="G20" s="17">
        <v>0.65800000000000003</v>
      </c>
      <c r="H20" s="16" t="s">
        <v>78</v>
      </c>
      <c r="I20" s="62" t="str">
        <f t="shared" si="0"/>
        <v>910~920</v>
      </c>
      <c r="J20" s="61">
        <v>4</v>
      </c>
      <c r="K20" s="68">
        <v>24.8</v>
      </c>
      <c r="L20" s="67">
        <f t="shared" si="1"/>
        <v>93.615322580645156</v>
      </c>
      <c r="M20" s="58">
        <f t="shared" si="2"/>
        <v>20.8</v>
      </c>
      <c r="N20" s="57">
        <f t="shared" si="3"/>
        <v>23.7</v>
      </c>
      <c r="O20" s="55" t="s">
        <v>49</v>
      </c>
      <c r="P20" s="56" t="s">
        <v>45</v>
      </c>
      <c r="Q20" s="55" t="s">
        <v>38</v>
      </c>
      <c r="R20" s="54"/>
      <c r="S20" s="53" t="s">
        <v>109</v>
      </c>
      <c r="T20" s="52">
        <f t="shared" si="4"/>
        <v>119</v>
      </c>
      <c r="U20" s="51">
        <f t="shared" si="5"/>
        <v>104</v>
      </c>
      <c r="W20" s="30">
        <v>910</v>
      </c>
      <c r="X20" s="30">
        <v>920</v>
      </c>
    </row>
    <row r="21" spans="1:24" ht="24" customHeight="1">
      <c r="A21" s="71"/>
      <c r="B21" s="70"/>
      <c r="C21" s="69"/>
      <c r="D21" s="63" t="s">
        <v>120</v>
      </c>
      <c r="E21" s="15" t="s">
        <v>126</v>
      </c>
      <c r="F21" s="34" t="s">
        <v>110</v>
      </c>
      <c r="G21" s="17">
        <v>0.65800000000000003</v>
      </c>
      <c r="H21" s="16" t="s">
        <v>78</v>
      </c>
      <c r="I21" s="62" t="str">
        <f t="shared" si="0"/>
        <v>980</v>
      </c>
      <c r="J21" s="61">
        <v>4</v>
      </c>
      <c r="K21" s="68">
        <v>23.4</v>
      </c>
      <c r="L21" s="67">
        <f t="shared" si="1"/>
        <v>99.21623931623931</v>
      </c>
      <c r="M21" s="58">
        <f t="shared" si="2"/>
        <v>20.5</v>
      </c>
      <c r="N21" s="57">
        <f t="shared" si="3"/>
        <v>23.4</v>
      </c>
      <c r="O21" s="55" t="s">
        <v>49</v>
      </c>
      <c r="P21" s="56" t="s">
        <v>45</v>
      </c>
      <c r="Q21" s="55" t="s">
        <v>38</v>
      </c>
      <c r="R21" s="54"/>
      <c r="S21" s="53" t="s">
        <v>109</v>
      </c>
      <c r="T21" s="52">
        <f t="shared" si="4"/>
        <v>114</v>
      </c>
      <c r="U21" s="51">
        <f t="shared" si="5"/>
        <v>100</v>
      </c>
      <c r="W21" s="30">
        <v>980</v>
      </c>
      <c r="X21" s="30"/>
    </row>
    <row r="22" spans="1:24" ht="24" customHeight="1">
      <c r="A22" s="71"/>
      <c r="B22" s="70"/>
      <c r="C22" s="69"/>
      <c r="D22" s="63" t="s">
        <v>120</v>
      </c>
      <c r="E22" s="15" t="s">
        <v>125</v>
      </c>
      <c r="F22" s="34" t="s">
        <v>110</v>
      </c>
      <c r="G22" s="17">
        <v>0.65800000000000003</v>
      </c>
      <c r="H22" s="16" t="s">
        <v>78</v>
      </c>
      <c r="I22" s="62" t="str">
        <f t="shared" si="0"/>
        <v>880~910</v>
      </c>
      <c r="J22" s="61">
        <v>4</v>
      </c>
      <c r="K22" s="68">
        <v>26.4</v>
      </c>
      <c r="L22" s="67">
        <f t="shared" si="1"/>
        <v>87.941666666666677</v>
      </c>
      <c r="M22" s="58">
        <f t="shared" si="2"/>
        <v>20.8</v>
      </c>
      <c r="N22" s="57">
        <f t="shared" si="3"/>
        <v>23.7</v>
      </c>
      <c r="O22" s="55" t="s">
        <v>49</v>
      </c>
      <c r="P22" s="56" t="s">
        <v>79</v>
      </c>
      <c r="Q22" s="55" t="s">
        <v>38</v>
      </c>
      <c r="R22" s="54"/>
      <c r="S22" s="53" t="s">
        <v>109</v>
      </c>
      <c r="T22" s="52">
        <f t="shared" si="4"/>
        <v>126</v>
      </c>
      <c r="U22" s="51">
        <f t="shared" si="5"/>
        <v>111</v>
      </c>
      <c r="W22" s="30">
        <v>880</v>
      </c>
      <c r="X22" s="30">
        <v>910</v>
      </c>
    </row>
    <row r="23" spans="1:24" ht="24" customHeight="1">
      <c r="A23" s="71"/>
      <c r="B23" s="70"/>
      <c r="C23" s="69"/>
      <c r="D23" s="63" t="s">
        <v>120</v>
      </c>
      <c r="E23" s="15" t="s">
        <v>124</v>
      </c>
      <c r="F23" s="34" t="s">
        <v>110</v>
      </c>
      <c r="G23" s="17">
        <v>0.65800000000000003</v>
      </c>
      <c r="H23" s="16" t="s">
        <v>78</v>
      </c>
      <c r="I23" s="62" t="str">
        <f t="shared" si="0"/>
        <v>920~930</v>
      </c>
      <c r="J23" s="61">
        <v>4</v>
      </c>
      <c r="K23" s="68">
        <v>24.3</v>
      </c>
      <c r="L23" s="67">
        <f t="shared" si="1"/>
        <v>95.541563786008226</v>
      </c>
      <c r="M23" s="58">
        <f t="shared" si="2"/>
        <v>20.8</v>
      </c>
      <c r="N23" s="57">
        <f t="shared" si="3"/>
        <v>23.7</v>
      </c>
      <c r="O23" s="55" t="s">
        <v>49</v>
      </c>
      <c r="P23" s="56" t="s">
        <v>45</v>
      </c>
      <c r="Q23" s="55" t="s">
        <v>38</v>
      </c>
      <c r="R23" s="54"/>
      <c r="S23" s="53" t="s">
        <v>109</v>
      </c>
      <c r="T23" s="52">
        <f t="shared" si="4"/>
        <v>116</v>
      </c>
      <c r="U23" s="51">
        <f t="shared" si="5"/>
        <v>102</v>
      </c>
      <c r="W23" s="30">
        <v>920</v>
      </c>
      <c r="X23" s="30">
        <v>930</v>
      </c>
    </row>
    <row r="24" spans="1:24" ht="24" customHeight="1">
      <c r="A24" s="71"/>
      <c r="B24" s="70"/>
      <c r="C24" s="69"/>
      <c r="D24" s="63" t="s">
        <v>120</v>
      </c>
      <c r="E24" s="15" t="s">
        <v>123</v>
      </c>
      <c r="F24" s="34" t="s">
        <v>110</v>
      </c>
      <c r="G24" s="17">
        <v>0.65800000000000003</v>
      </c>
      <c r="H24" s="16" t="s">
        <v>78</v>
      </c>
      <c r="I24" s="62" t="str">
        <f t="shared" si="0"/>
        <v>920</v>
      </c>
      <c r="J24" s="61">
        <v>4</v>
      </c>
      <c r="K24" s="68">
        <v>26.4</v>
      </c>
      <c r="L24" s="67">
        <f t="shared" si="1"/>
        <v>87.941666666666677</v>
      </c>
      <c r="M24" s="58">
        <f t="shared" si="2"/>
        <v>20.8</v>
      </c>
      <c r="N24" s="57">
        <f t="shared" si="3"/>
        <v>23.7</v>
      </c>
      <c r="O24" s="55" t="s">
        <v>49</v>
      </c>
      <c r="P24" s="56" t="s">
        <v>79</v>
      </c>
      <c r="Q24" s="55" t="s">
        <v>38</v>
      </c>
      <c r="R24" s="54"/>
      <c r="S24" s="53" t="s">
        <v>109</v>
      </c>
      <c r="T24" s="52">
        <f t="shared" si="4"/>
        <v>126</v>
      </c>
      <c r="U24" s="51">
        <f t="shared" si="5"/>
        <v>111</v>
      </c>
      <c r="W24" s="30">
        <v>920</v>
      </c>
      <c r="X24" s="30"/>
    </row>
    <row r="25" spans="1:24" ht="24" customHeight="1">
      <c r="A25" s="71"/>
      <c r="B25" s="70"/>
      <c r="C25" s="69"/>
      <c r="D25" s="63" t="s">
        <v>120</v>
      </c>
      <c r="E25" s="15" t="s">
        <v>122</v>
      </c>
      <c r="F25" s="34" t="s">
        <v>110</v>
      </c>
      <c r="G25" s="17">
        <v>0.65800000000000003</v>
      </c>
      <c r="H25" s="16" t="s">
        <v>78</v>
      </c>
      <c r="I25" s="62" t="str">
        <f t="shared" si="0"/>
        <v>940</v>
      </c>
      <c r="J25" s="61">
        <v>4</v>
      </c>
      <c r="K25" s="68">
        <v>24.3</v>
      </c>
      <c r="L25" s="67">
        <f t="shared" si="1"/>
        <v>95.541563786008226</v>
      </c>
      <c r="M25" s="58">
        <f t="shared" si="2"/>
        <v>20.8</v>
      </c>
      <c r="N25" s="57">
        <f t="shared" si="3"/>
        <v>23.7</v>
      </c>
      <c r="O25" s="55" t="s">
        <v>49</v>
      </c>
      <c r="P25" s="56" t="s">
        <v>45</v>
      </c>
      <c r="Q25" s="55" t="s">
        <v>38</v>
      </c>
      <c r="R25" s="54"/>
      <c r="S25" s="53" t="s">
        <v>109</v>
      </c>
      <c r="T25" s="52">
        <f t="shared" si="4"/>
        <v>116</v>
      </c>
      <c r="U25" s="51">
        <f t="shared" si="5"/>
        <v>102</v>
      </c>
      <c r="W25" s="30">
        <v>940</v>
      </c>
      <c r="X25" s="30"/>
    </row>
    <row r="26" spans="1:24" ht="24" customHeight="1">
      <c r="A26" s="71"/>
      <c r="B26" s="70"/>
      <c r="C26" s="69"/>
      <c r="D26" s="63" t="s">
        <v>120</v>
      </c>
      <c r="E26" s="15" t="s">
        <v>121</v>
      </c>
      <c r="F26" s="34" t="s">
        <v>110</v>
      </c>
      <c r="G26" s="17">
        <v>0.65800000000000003</v>
      </c>
      <c r="H26" s="16" t="s">
        <v>78</v>
      </c>
      <c r="I26" s="62" t="str">
        <f t="shared" si="0"/>
        <v>940~960</v>
      </c>
      <c r="J26" s="61">
        <v>4</v>
      </c>
      <c r="K26" s="68">
        <v>26.4</v>
      </c>
      <c r="L26" s="67">
        <f t="shared" si="1"/>
        <v>87.941666666666677</v>
      </c>
      <c r="M26" s="58">
        <f t="shared" si="2"/>
        <v>20.8</v>
      </c>
      <c r="N26" s="57">
        <f t="shared" si="3"/>
        <v>23.7</v>
      </c>
      <c r="O26" s="55" t="s">
        <v>49</v>
      </c>
      <c r="P26" s="56" t="s">
        <v>79</v>
      </c>
      <c r="Q26" s="55" t="s">
        <v>38</v>
      </c>
      <c r="R26" s="54"/>
      <c r="S26" s="53" t="s">
        <v>109</v>
      </c>
      <c r="T26" s="52">
        <f t="shared" si="4"/>
        <v>126</v>
      </c>
      <c r="U26" s="51">
        <f t="shared" si="5"/>
        <v>111</v>
      </c>
      <c r="W26" s="30">
        <v>940</v>
      </c>
      <c r="X26" s="30">
        <v>960</v>
      </c>
    </row>
    <row r="27" spans="1:24" ht="24" customHeight="1">
      <c r="A27" s="71"/>
      <c r="B27" s="70"/>
      <c r="C27" s="69"/>
      <c r="D27" s="63" t="s">
        <v>120</v>
      </c>
      <c r="E27" s="15" t="s">
        <v>119</v>
      </c>
      <c r="F27" s="34" t="s">
        <v>110</v>
      </c>
      <c r="G27" s="17">
        <v>0.65800000000000003</v>
      </c>
      <c r="H27" s="16" t="s">
        <v>78</v>
      </c>
      <c r="I27" s="62" t="str">
        <f t="shared" si="0"/>
        <v>980</v>
      </c>
      <c r="J27" s="61">
        <v>4</v>
      </c>
      <c r="K27" s="68">
        <v>23.7</v>
      </c>
      <c r="L27" s="67">
        <f t="shared" si="1"/>
        <v>97.960337552742601</v>
      </c>
      <c r="M27" s="58">
        <f t="shared" si="2"/>
        <v>20.5</v>
      </c>
      <c r="N27" s="57">
        <f t="shared" si="3"/>
        <v>23.4</v>
      </c>
      <c r="O27" s="55" t="s">
        <v>49</v>
      </c>
      <c r="P27" s="56" t="s">
        <v>45</v>
      </c>
      <c r="Q27" s="55" t="s">
        <v>38</v>
      </c>
      <c r="R27" s="54"/>
      <c r="S27" s="53" t="s">
        <v>109</v>
      </c>
      <c r="T27" s="52">
        <f t="shared" si="4"/>
        <v>115</v>
      </c>
      <c r="U27" s="51">
        <f t="shared" si="5"/>
        <v>101</v>
      </c>
      <c r="W27" s="30">
        <v>980</v>
      </c>
      <c r="X27" s="30"/>
    </row>
    <row r="28" spans="1:24" ht="24" customHeight="1">
      <c r="A28" s="71"/>
      <c r="B28" s="70"/>
      <c r="C28" s="69"/>
      <c r="D28" s="63" t="s">
        <v>117</v>
      </c>
      <c r="E28" s="15" t="s">
        <v>118</v>
      </c>
      <c r="F28" s="34" t="s">
        <v>110</v>
      </c>
      <c r="G28" s="17">
        <v>0.65800000000000003</v>
      </c>
      <c r="H28" s="16" t="s">
        <v>78</v>
      </c>
      <c r="I28" s="62" t="str">
        <f t="shared" si="0"/>
        <v>930~950</v>
      </c>
      <c r="J28" s="61">
        <v>4</v>
      </c>
      <c r="K28" s="68">
        <v>25.4</v>
      </c>
      <c r="L28" s="67">
        <f t="shared" si="1"/>
        <v>91.403937007874006</v>
      </c>
      <c r="M28" s="58">
        <f t="shared" si="2"/>
        <v>20.8</v>
      </c>
      <c r="N28" s="57">
        <f t="shared" si="3"/>
        <v>23.7</v>
      </c>
      <c r="O28" s="55" t="s">
        <v>49</v>
      </c>
      <c r="P28" s="56" t="s">
        <v>79</v>
      </c>
      <c r="Q28" s="55" t="s">
        <v>41</v>
      </c>
      <c r="R28" s="54"/>
      <c r="S28" s="53" t="s">
        <v>115</v>
      </c>
      <c r="T28" s="52">
        <f t="shared" si="4"/>
        <v>122</v>
      </c>
      <c r="U28" s="51">
        <f t="shared" si="5"/>
        <v>107</v>
      </c>
      <c r="W28" s="30">
        <v>930</v>
      </c>
      <c r="X28" s="30">
        <v>950</v>
      </c>
    </row>
    <row r="29" spans="1:24" ht="24" customHeight="1">
      <c r="A29" s="71"/>
      <c r="B29" s="70"/>
      <c r="C29" s="69"/>
      <c r="D29" s="63" t="s">
        <v>117</v>
      </c>
      <c r="E29" s="15" t="s">
        <v>116</v>
      </c>
      <c r="F29" s="34" t="s">
        <v>110</v>
      </c>
      <c r="G29" s="17">
        <v>0.65800000000000003</v>
      </c>
      <c r="H29" s="16" t="s">
        <v>78</v>
      </c>
      <c r="I29" s="62" t="str">
        <f t="shared" si="0"/>
        <v>960</v>
      </c>
      <c r="J29" s="61">
        <v>4</v>
      </c>
      <c r="K29" s="68">
        <v>25.2</v>
      </c>
      <c r="L29" s="67">
        <f t="shared" si="1"/>
        <v>92.129365079365073</v>
      </c>
      <c r="M29" s="58">
        <f t="shared" si="2"/>
        <v>20.8</v>
      </c>
      <c r="N29" s="57">
        <f t="shared" si="3"/>
        <v>23.7</v>
      </c>
      <c r="O29" s="55" t="s">
        <v>49</v>
      </c>
      <c r="P29" s="56" t="s">
        <v>79</v>
      </c>
      <c r="Q29" s="55" t="s">
        <v>41</v>
      </c>
      <c r="R29" s="54"/>
      <c r="S29" s="53" t="s">
        <v>115</v>
      </c>
      <c r="T29" s="52">
        <f t="shared" si="4"/>
        <v>121</v>
      </c>
      <c r="U29" s="51">
        <f t="shared" si="5"/>
        <v>106</v>
      </c>
      <c r="W29" s="30">
        <v>960</v>
      </c>
      <c r="X29" s="30"/>
    </row>
    <row r="30" spans="1:24" ht="24" customHeight="1">
      <c r="A30" s="71"/>
      <c r="B30" s="70"/>
      <c r="C30" s="69"/>
      <c r="D30" s="63" t="s">
        <v>112</v>
      </c>
      <c r="E30" s="15" t="s">
        <v>114</v>
      </c>
      <c r="F30" s="34" t="s">
        <v>110</v>
      </c>
      <c r="G30" s="17">
        <v>0.65800000000000003</v>
      </c>
      <c r="H30" s="16" t="s">
        <v>78</v>
      </c>
      <c r="I30" s="62" t="str">
        <f t="shared" si="0"/>
        <v>970</v>
      </c>
      <c r="J30" s="61">
        <v>4</v>
      </c>
      <c r="K30" s="68">
        <v>23.8</v>
      </c>
      <c r="L30" s="67">
        <f t="shared" si="1"/>
        <v>97.548739495798301</v>
      </c>
      <c r="M30" s="58">
        <f t="shared" si="2"/>
        <v>20.8</v>
      </c>
      <c r="N30" s="57">
        <f t="shared" si="3"/>
        <v>23.7</v>
      </c>
      <c r="O30" s="55" t="s">
        <v>49</v>
      </c>
      <c r="P30" s="56" t="s">
        <v>45</v>
      </c>
      <c r="Q30" s="55" t="s">
        <v>41</v>
      </c>
      <c r="R30" s="54"/>
      <c r="S30" s="53" t="s">
        <v>109</v>
      </c>
      <c r="T30" s="52">
        <f t="shared" si="4"/>
        <v>114</v>
      </c>
      <c r="U30" s="51">
        <f t="shared" si="5"/>
        <v>100</v>
      </c>
      <c r="W30" s="30">
        <v>970</v>
      </c>
      <c r="X30" s="30"/>
    </row>
    <row r="31" spans="1:24" ht="24" customHeight="1">
      <c r="A31" s="71"/>
      <c r="B31" s="70"/>
      <c r="C31" s="69"/>
      <c r="D31" s="63" t="s">
        <v>112</v>
      </c>
      <c r="E31" s="15" t="s">
        <v>113</v>
      </c>
      <c r="F31" s="34" t="s">
        <v>110</v>
      </c>
      <c r="G31" s="17">
        <v>0.65800000000000003</v>
      </c>
      <c r="H31" s="16" t="s">
        <v>78</v>
      </c>
      <c r="I31" s="62" t="str">
        <f t="shared" si="0"/>
        <v>980</v>
      </c>
      <c r="J31" s="61">
        <v>4</v>
      </c>
      <c r="K31" s="68">
        <v>22.3</v>
      </c>
      <c r="L31" s="67">
        <f t="shared" si="1"/>
        <v>104.11031390134528</v>
      </c>
      <c r="M31" s="58">
        <f t="shared" si="2"/>
        <v>20.5</v>
      </c>
      <c r="N31" s="57">
        <f t="shared" si="3"/>
        <v>23.4</v>
      </c>
      <c r="O31" s="55" t="s">
        <v>49</v>
      </c>
      <c r="P31" s="56" t="s">
        <v>45</v>
      </c>
      <c r="Q31" s="55" t="s">
        <v>41</v>
      </c>
      <c r="R31" s="54"/>
      <c r="S31" s="53" t="s">
        <v>109</v>
      </c>
      <c r="T31" s="52">
        <f t="shared" si="4"/>
        <v>108</v>
      </c>
      <c r="U31" s="51" t="str">
        <f t="shared" si="5"/>
        <v/>
      </c>
      <c r="W31" s="30">
        <v>980</v>
      </c>
      <c r="X31" s="30"/>
    </row>
    <row r="32" spans="1:24" ht="24" customHeight="1" thickBot="1">
      <c r="A32" s="66"/>
      <c r="B32" s="65"/>
      <c r="C32" s="64"/>
      <c r="D32" s="63" t="s">
        <v>112</v>
      </c>
      <c r="E32" s="15" t="s">
        <v>111</v>
      </c>
      <c r="F32" s="16" t="s">
        <v>110</v>
      </c>
      <c r="G32" s="17">
        <v>0.65800000000000003</v>
      </c>
      <c r="H32" s="16" t="s">
        <v>78</v>
      </c>
      <c r="I32" s="62" t="str">
        <f t="shared" si="0"/>
        <v>930~970</v>
      </c>
      <c r="J32" s="61">
        <v>4</v>
      </c>
      <c r="K32" s="60">
        <v>25.1</v>
      </c>
      <c r="L32" s="59">
        <f t="shared" si="1"/>
        <v>92.496414342629478</v>
      </c>
      <c r="M32" s="58">
        <f t="shared" si="2"/>
        <v>20.8</v>
      </c>
      <c r="N32" s="57">
        <f t="shared" si="3"/>
        <v>23.7</v>
      </c>
      <c r="O32" s="55" t="s">
        <v>49</v>
      </c>
      <c r="P32" s="56" t="s">
        <v>79</v>
      </c>
      <c r="Q32" s="55" t="s">
        <v>41</v>
      </c>
      <c r="R32" s="54"/>
      <c r="S32" s="53" t="s">
        <v>109</v>
      </c>
      <c r="T32" s="52">
        <f t="shared" si="4"/>
        <v>120</v>
      </c>
      <c r="U32" s="51">
        <f t="shared" si="5"/>
        <v>105</v>
      </c>
      <c r="W32" s="30">
        <v>930</v>
      </c>
      <c r="X32" s="30">
        <v>970</v>
      </c>
    </row>
    <row r="33" spans="2:2">
      <c r="B33" s="50" t="s">
        <v>108</v>
      </c>
    </row>
    <row r="34" spans="2:2">
      <c r="B34" s="50"/>
    </row>
    <row r="35" spans="2:2">
      <c r="B35" s="50"/>
    </row>
    <row r="36" spans="2:2">
      <c r="B36" s="50"/>
    </row>
    <row r="37" spans="2:2">
      <c r="B37" s="50"/>
    </row>
    <row r="38" spans="2:2">
      <c r="B38" s="50"/>
    </row>
    <row r="39" spans="2:2">
      <c r="B39" s="50"/>
    </row>
    <row r="40" spans="2:2">
      <c r="B40" s="50"/>
    </row>
    <row r="41" spans="2:2">
      <c r="B41" s="50"/>
    </row>
    <row r="42" spans="2:2">
      <c r="B42" s="2" t="s">
        <v>100</v>
      </c>
    </row>
    <row r="43" spans="2:2">
      <c r="B43" s="2" t="s">
        <v>101</v>
      </c>
    </row>
    <row r="44" spans="2:2">
      <c r="B44" s="2" t="s">
        <v>102</v>
      </c>
    </row>
    <row r="45" spans="2:2">
      <c r="B45" s="2" t="s">
        <v>103</v>
      </c>
    </row>
    <row r="46" spans="2:2">
      <c r="B46" s="2" t="s">
        <v>104</v>
      </c>
    </row>
    <row r="47" spans="2:2">
      <c r="B47" s="2" t="s">
        <v>105</v>
      </c>
    </row>
    <row r="48" spans="2:2">
      <c r="B48" s="2" t="s">
        <v>106</v>
      </c>
    </row>
    <row r="49" spans="2:2">
      <c r="B49" s="2" t="s">
        <v>107</v>
      </c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61" firstPageNumber="0" fitToHeight="0" orientation="landscape" r:id="rId1"/>
  <headerFooter alignWithMargins="0">
    <oddHeader>&amp;R様式1-6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BE5A-40C5-4E55-99FC-34C8AFE5B7FA}">
  <sheetPr>
    <tabColor rgb="FF993366"/>
    <pageSetUpPr fitToPage="1"/>
  </sheetPr>
  <dimension ref="A1:Y20"/>
  <sheetViews>
    <sheetView tabSelected="1" view="pageBreakPreview" zoomScale="70" zoomScaleNormal="55" zoomScaleSheetLayoutView="70" workbookViewId="0">
      <selection activeCell="C41" sqref="C41"/>
    </sheetView>
  </sheetViews>
  <sheetFormatPr defaultRowHeight="11.25"/>
  <cols>
    <col min="1" max="1" width="13.375" style="92" customWidth="1"/>
    <col min="2" max="2" width="4.125" style="89" bestFit="1" customWidth="1"/>
    <col min="3" max="3" width="13.75" style="89" customWidth="1"/>
    <col min="4" max="4" width="15.125" style="89" bestFit="1" customWidth="1"/>
    <col min="5" max="5" width="39.125" style="91" customWidth="1"/>
    <col min="6" max="6" width="14.25" style="89" bestFit="1" customWidth="1"/>
    <col min="7" max="7" width="7.5" style="89" customWidth="1"/>
    <col min="8" max="8" width="13.125" style="89" bestFit="1" customWidth="1"/>
    <col min="9" max="9" width="11.5" style="89" bestFit="1" customWidth="1"/>
    <col min="10" max="10" width="7.625" style="89" bestFit="1" customWidth="1"/>
    <col min="11" max="11" width="6.375" style="89" bestFit="1" customWidth="1"/>
    <col min="12" max="12" width="9.5" style="89" bestFit="1" customWidth="1"/>
    <col min="13" max="13" width="9.25" style="89" bestFit="1" customWidth="1"/>
    <col min="14" max="14" width="9.375" style="89" bestFit="1" customWidth="1"/>
    <col min="15" max="15" width="15.625" style="89" bestFit="1" customWidth="1"/>
    <col min="16" max="16" width="10.875" style="89" bestFit="1" customWidth="1"/>
    <col min="17" max="17" width="6.5" style="89" customWidth="1"/>
    <col min="18" max="18" width="6.25" style="89" bestFit="1" customWidth="1"/>
    <col min="19" max="19" width="12" style="89" bestFit="1" customWidth="1"/>
    <col min="20" max="21" width="9" style="89" bestFit="1" customWidth="1"/>
    <col min="22" max="22" width="8.75" style="89"/>
    <col min="23" max="23" width="16.5" style="89" bestFit="1" customWidth="1"/>
    <col min="24" max="25" width="11.5" style="90" customWidth="1"/>
    <col min="26" max="257" width="8.75" style="89"/>
    <col min="258" max="258" width="17.25" style="89" customWidth="1"/>
    <col min="259" max="259" width="4.125" style="89" bestFit="1" customWidth="1"/>
    <col min="260" max="260" width="41.75" style="89" customWidth="1"/>
    <col min="261" max="261" width="15.125" style="89" bestFit="1" customWidth="1"/>
    <col min="262" max="262" width="18.5" style="89" customWidth="1"/>
    <col min="263" max="263" width="14.25" style="89" bestFit="1" customWidth="1"/>
    <col min="264" max="264" width="7.5" style="89" customWidth="1"/>
    <col min="265" max="265" width="13.125" style="89" bestFit="1" customWidth="1"/>
    <col min="266" max="266" width="11.5" style="89" bestFit="1" customWidth="1"/>
    <col min="267" max="267" width="7.625" style="89" bestFit="1" customWidth="1"/>
    <col min="268" max="268" width="6.375" style="89" bestFit="1" customWidth="1"/>
    <col min="269" max="269" width="9.5" style="89" bestFit="1" customWidth="1"/>
    <col min="270" max="270" width="9.25" style="89" bestFit="1" customWidth="1"/>
    <col min="271" max="271" width="9.375" style="89" bestFit="1" customWidth="1"/>
    <col min="272" max="272" width="15.625" style="89" bestFit="1" customWidth="1"/>
    <col min="273" max="273" width="10.875" style="89" bestFit="1" customWidth="1"/>
    <col min="274" max="274" width="6.5" style="89" customWidth="1"/>
    <col min="275" max="275" width="27.5" style="89" bestFit="1" customWidth="1"/>
    <col min="276" max="276" width="12" style="89" bestFit="1" customWidth="1"/>
    <col min="277" max="278" width="9" style="89" bestFit="1" customWidth="1"/>
    <col min="279" max="513" width="8.75" style="89"/>
    <col min="514" max="514" width="17.25" style="89" customWidth="1"/>
    <col min="515" max="515" width="4.125" style="89" bestFit="1" customWidth="1"/>
    <col min="516" max="516" width="41.75" style="89" customWidth="1"/>
    <col min="517" max="517" width="15.125" style="89" bestFit="1" customWidth="1"/>
    <col min="518" max="518" width="18.5" style="89" customWidth="1"/>
    <col min="519" max="519" width="14.25" style="89" bestFit="1" customWidth="1"/>
    <col min="520" max="520" width="7.5" style="89" customWidth="1"/>
    <col min="521" max="521" width="13.125" style="89" bestFit="1" customWidth="1"/>
    <col min="522" max="522" width="11.5" style="89" bestFit="1" customWidth="1"/>
    <col min="523" max="523" width="7.625" style="89" bestFit="1" customWidth="1"/>
    <col min="524" max="524" width="6.375" style="89" bestFit="1" customWidth="1"/>
    <col min="525" max="525" width="9.5" style="89" bestFit="1" customWidth="1"/>
    <col min="526" max="526" width="9.25" style="89" bestFit="1" customWidth="1"/>
    <col min="527" max="527" width="9.375" style="89" bestFit="1" customWidth="1"/>
    <col min="528" max="528" width="15.625" style="89" bestFit="1" customWidth="1"/>
    <col min="529" max="529" width="10.875" style="89" bestFit="1" customWidth="1"/>
    <col min="530" max="530" width="6.5" style="89" customWidth="1"/>
    <col min="531" max="531" width="27.5" style="89" bestFit="1" customWidth="1"/>
    <col min="532" max="532" width="12" style="89" bestFit="1" customWidth="1"/>
    <col min="533" max="534" width="9" style="89" bestFit="1" customWidth="1"/>
    <col min="535" max="769" width="8.75" style="89"/>
    <col min="770" max="770" width="17.25" style="89" customWidth="1"/>
    <col min="771" max="771" width="4.125" style="89" bestFit="1" customWidth="1"/>
    <col min="772" max="772" width="41.75" style="89" customWidth="1"/>
    <col min="773" max="773" width="15.125" style="89" bestFit="1" customWidth="1"/>
    <col min="774" max="774" width="18.5" style="89" customWidth="1"/>
    <col min="775" max="775" width="14.25" style="89" bestFit="1" customWidth="1"/>
    <col min="776" max="776" width="7.5" style="89" customWidth="1"/>
    <col min="777" max="777" width="13.125" style="89" bestFit="1" customWidth="1"/>
    <col min="778" max="778" width="11.5" style="89" bestFit="1" customWidth="1"/>
    <col min="779" max="779" width="7.625" style="89" bestFit="1" customWidth="1"/>
    <col min="780" max="780" width="6.375" style="89" bestFit="1" customWidth="1"/>
    <col min="781" max="781" width="9.5" style="89" bestFit="1" customWidth="1"/>
    <col min="782" max="782" width="9.25" style="89" bestFit="1" customWidth="1"/>
    <col min="783" max="783" width="9.375" style="89" bestFit="1" customWidth="1"/>
    <col min="784" max="784" width="15.625" style="89" bestFit="1" customWidth="1"/>
    <col min="785" max="785" width="10.875" style="89" bestFit="1" customWidth="1"/>
    <col min="786" max="786" width="6.5" style="89" customWidth="1"/>
    <col min="787" max="787" width="27.5" style="89" bestFit="1" customWidth="1"/>
    <col min="788" max="788" width="12" style="89" bestFit="1" customWidth="1"/>
    <col min="789" max="790" width="9" style="89" bestFit="1" customWidth="1"/>
    <col min="791" max="1025" width="8.75" style="89"/>
    <col min="1026" max="1026" width="17.25" style="89" customWidth="1"/>
    <col min="1027" max="1027" width="4.125" style="89" bestFit="1" customWidth="1"/>
    <col min="1028" max="1028" width="41.75" style="89" customWidth="1"/>
    <col min="1029" max="1029" width="15.125" style="89" bestFit="1" customWidth="1"/>
    <col min="1030" max="1030" width="18.5" style="89" customWidth="1"/>
    <col min="1031" max="1031" width="14.25" style="89" bestFit="1" customWidth="1"/>
    <col min="1032" max="1032" width="7.5" style="89" customWidth="1"/>
    <col min="1033" max="1033" width="13.125" style="89" bestFit="1" customWidth="1"/>
    <col min="1034" max="1034" width="11.5" style="89" bestFit="1" customWidth="1"/>
    <col min="1035" max="1035" width="7.625" style="89" bestFit="1" customWidth="1"/>
    <col min="1036" max="1036" width="6.375" style="89" bestFit="1" customWidth="1"/>
    <col min="1037" max="1037" width="9.5" style="89" bestFit="1" customWidth="1"/>
    <col min="1038" max="1038" width="9.25" style="89" bestFit="1" customWidth="1"/>
    <col min="1039" max="1039" width="9.375" style="89" bestFit="1" customWidth="1"/>
    <col min="1040" max="1040" width="15.625" style="89" bestFit="1" customWidth="1"/>
    <col min="1041" max="1041" width="10.875" style="89" bestFit="1" customWidth="1"/>
    <col min="1042" max="1042" width="6.5" style="89" customWidth="1"/>
    <col min="1043" max="1043" width="27.5" style="89" bestFit="1" customWidth="1"/>
    <col min="1044" max="1044" width="12" style="89" bestFit="1" customWidth="1"/>
    <col min="1045" max="1046" width="9" style="89" bestFit="1" customWidth="1"/>
    <col min="1047" max="1281" width="8.75" style="89"/>
    <col min="1282" max="1282" width="17.25" style="89" customWidth="1"/>
    <col min="1283" max="1283" width="4.125" style="89" bestFit="1" customWidth="1"/>
    <col min="1284" max="1284" width="41.75" style="89" customWidth="1"/>
    <col min="1285" max="1285" width="15.125" style="89" bestFit="1" customWidth="1"/>
    <col min="1286" max="1286" width="18.5" style="89" customWidth="1"/>
    <col min="1287" max="1287" width="14.25" style="89" bestFit="1" customWidth="1"/>
    <col min="1288" max="1288" width="7.5" style="89" customWidth="1"/>
    <col min="1289" max="1289" width="13.125" style="89" bestFit="1" customWidth="1"/>
    <col min="1290" max="1290" width="11.5" style="89" bestFit="1" customWidth="1"/>
    <col min="1291" max="1291" width="7.625" style="89" bestFit="1" customWidth="1"/>
    <col min="1292" max="1292" width="6.375" style="89" bestFit="1" customWidth="1"/>
    <col min="1293" max="1293" width="9.5" style="89" bestFit="1" customWidth="1"/>
    <col min="1294" max="1294" width="9.25" style="89" bestFit="1" customWidth="1"/>
    <col min="1295" max="1295" width="9.375" style="89" bestFit="1" customWidth="1"/>
    <col min="1296" max="1296" width="15.625" style="89" bestFit="1" customWidth="1"/>
    <col min="1297" max="1297" width="10.875" style="89" bestFit="1" customWidth="1"/>
    <col min="1298" max="1298" width="6.5" style="89" customWidth="1"/>
    <col min="1299" max="1299" width="27.5" style="89" bestFit="1" customWidth="1"/>
    <col min="1300" max="1300" width="12" style="89" bestFit="1" customWidth="1"/>
    <col min="1301" max="1302" width="9" style="89" bestFit="1" customWidth="1"/>
    <col min="1303" max="1537" width="8.75" style="89"/>
    <col min="1538" max="1538" width="17.25" style="89" customWidth="1"/>
    <col min="1539" max="1539" width="4.125" style="89" bestFit="1" customWidth="1"/>
    <col min="1540" max="1540" width="41.75" style="89" customWidth="1"/>
    <col min="1541" max="1541" width="15.125" style="89" bestFit="1" customWidth="1"/>
    <col min="1542" max="1542" width="18.5" style="89" customWidth="1"/>
    <col min="1543" max="1543" width="14.25" style="89" bestFit="1" customWidth="1"/>
    <col min="1544" max="1544" width="7.5" style="89" customWidth="1"/>
    <col min="1545" max="1545" width="13.125" style="89" bestFit="1" customWidth="1"/>
    <col min="1546" max="1546" width="11.5" style="89" bestFit="1" customWidth="1"/>
    <col min="1547" max="1547" width="7.625" style="89" bestFit="1" customWidth="1"/>
    <col min="1548" max="1548" width="6.375" style="89" bestFit="1" customWidth="1"/>
    <col min="1549" max="1549" width="9.5" style="89" bestFit="1" customWidth="1"/>
    <col min="1550" max="1550" width="9.25" style="89" bestFit="1" customWidth="1"/>
    <col min="1551" max="1551" width="9.375" style="89" bestFit="1" customWidth="1"/>
    <col min="1552" max="1552" width="15.625" style="89" bestFit="1" customWidth="1"/>
    <col min="1553" max="1553" width="10.875" style="89" bestFit="1" customWidth="1"/>
    <col min="1554" max="1554" width="6.5" style="89" customWidth="1"/>
    <col min="1555" max="1555" width="27.5" style="89" bestFit="1" customWidth="1"/>
    <col min="1556" max="1556" width="12" style="89" bestFit="1" customWidth="1"/>
    <col min="1557" max="1558" width="9" style="89" bestFit="1" customWidth="1"/>
    <col min="1559" max="1793" width="8.75" style="89"/>
    <col min="1794" max="1794" width="17.25" style="89" customWidth="1"/>
    <col min="1795" max="1795" width="4.125" style="89" bestFit="1" customWidth="1"/>
    <col min="1796" max="1796" width="41.75" style="89" customWidth="1"/>
    <col min="1797" max="1797" width="15.125" style="89" bestFit="1" customWidth="1"/>
    <col min="1798" max="1798" width="18.5" style="89" customWidth="1"/>
    <col min="1799" max="1799" width="14.25" style="89" bestFit="1" customWidth="1"/>
    <col min="1800" max="1800" width="7.5" style="89" customWidth="1"/>
    <col min="1801" max="1801" width="13.125" style="89" bestFit="1" customWidth="1"/>
    <col min="1802" max="1802" width="11.5" style="89" bestFit="1" customWidth="1"/>
    <col min="1803" max="1803" width="7.625" style="89" bestFit="1" customWidth="1"/>
    <col min="1804" max="1804" width="6.375" style="89" bestFit="1" customWidth="1"/>
    <col min="1805" max="1805" width="9.5" style="89" bestFit="1" customWidth="1"/>
    <col min="1806" max="1806" width="9.25" style="89" bestFit="1" customWidth="1"/>
    <col min="1807" max="1807" width="9.375" style="89" bestFit="1" customWidth="1"/>
    <col min="1808" max="1808" width="15.625" style="89" bestFit="1" customWidth="1"/>
    <col min="1809" max="1809" width="10.875" style="89" bestFit="1" customWidth="1"/>
    <col min="1810" max="1810" width="6.5" style="89" customWidth="1"/>
    <col min="1811" max="1811" width="27.5" style="89" bestFit="1" customWidth="1"/>
    <col min="1812" max="1812" width="12" style="89" bestFit="1" customWidth="1"/>
    <col min="1813" max="1814" width="9" style="89" bestFit="1" customWidth="1"/>
    <col min="1815" max="2049" width="8.75" style="89"/>
    <col min="2050" max="2050" width="17.25" style="89" customWidth="1"/>
    <col min="2051" max="2051" width="4.125" style="89" bestFit="1" customWidth="1"/>
    <col min="2052" max="2052" width="41.75" style="89" customWidth="1"/>
    <col min="2053" max="2053" width="15.125" style="89" bestFit="1" customWidth="1"/>
    <col min="2054" max="2054" width="18.5" style="89" customWidth="1"/>
    <col min="2055" max="2055" width="14.25" style="89" bestFit="1" customWidth="1"/>
    <col min="2056" max="2056" width="7.5" style="89" customWidth="1"/>
    <col min="2057" max="2057" width="13.125" style="89" bestFit="1" customWidth="1"/>
    <col min="2058" max="2058" width="11.5" style="89" bestFit="1" customWidth="1"/>
    <col min="2059" max="2059" width="7.625" style="89" bestFit="1" customWidth="1"/>
    <col min="2060" max="2060" width="6.375" style="89" bestFit="1" customWidth="1"/>
    <col min="2061" max="2061" width="9.5" style="89" bestFit="1" customWidth="1"/>
    <col min="2062" max="2062" width="9.25" style="89" bestFit="1" customWidth="1"/>
    <col min="2063" max="2063" width="9.375" style="89" bestFit="1" customWidth="1"/>
    <col min="2064" max="2064" width="15.625" style="89" bestFit="1" customWidth="1"/>
    <col min="2065" max="2065" width="10.875" style="89" bestFit="1" customWidth="1"/>
    <col min="2066" max="2066" width="6.5" style="89" customWidth="1"/>
    <col min="2067" max="2067" width="27.5" style="89" bestFit="1" customWidth="1"/>
    <col min="2068" max="2068" width="12" style="89" bestFit="1" customWidth="1"/>
    <col min="2069" max="2070" width="9" style="89" bestFit="1" customWidth="1"/>
    <col min="2071" max="2305" width="8.75" style="89"/>
    <col min="2306" max="2306" width="17.25" style="89" customWidth="1"/>
    <col min="2307" max="2307" width="4.125" style="89" bestFit="1" customWidth="1"/>
    <col min="2308" max="2308" width="41.75" style="89" customWidth="1"/>
    <col min="2309" max="2309" width="15.125" style="89" bestFit="1" customWidth="1"/>
    <col min="2310" max="2310" width="18.5" style="89" customWidth="1"/>
    <col min="2311" max="2311" width="14.25" style="89" bestFit="1" customWidth="1"/>
    <col min="2312" max="2312" width="7.5" style="89" customWidth="1"/>
    <col min="2313" max="2313" width="13.125" style="89" bestFit="1" customWidth="1"/>
    <col min="2314" max="2314" width="11.5" style="89" bestFit="1" customWidth="1"/>
    <col min="2315" max="2315" width="7.625" style="89" bestFit="1" customWidth="1"/>
    <col min="2316" max="2316" width="6.375" style="89" bestFit="1" customWidth="1"/>
    <col min="2317" max="2317" width="9.5" style="89" bestFit="1" customWidth="1"/>
    <col min="2318" max="2318" width="9.25" style="89" bestFit="1" customWidth="1"/>
    <col min="2319" max="2319" width="9.375" style="89" bestFit="1" customWidth="1"/>
    <col min="2320" max="2320" width="15.625" style="89" bestFit="1" customWidth="1"/>
    <col min="2321" max="2321" width="10.875" style="89" bestFit="1" customWidth="1"/>
    <col min="2322" max="2322" width="6.5" style="89" customWidth="1"/>
    <col min="2323" max="2323" width="27.5" style="89" bestFit="1" customWidth="1"/>
    <col min="2324" max="2324" width="12" style="89" bestFit="1" customWidth="1"/>
    <col min="2325" max="2326" width="9" style="89" bestFit="1" customWidth="1"/>
    <col min="2327" max="2561" width="8.75" style="89"/>
    <col min="2562" max="2562" width="17.25" style="89" customWidth="1"/>
    <col min="2563" max="2563" width="4.125" style="89" bestFit="1" customWidth="1"/>
    <col min="2564" max="2564" width="41.75" style="89" customWidth="1"/>
    <col min="2565" max="2565" width="15.125" style="89" bestFit="1" customWidth="1"/>
    <col min="2566" max="2566" width="18.5" style="89" customWidth="1"/>
    <col min="2567" max="2567" width="14.25" style="89" bestFit="1" customWidth="1"/>
    <col min="2568" max="2568" width="7.5" style="89" customWidth="1"/>
    <col min="2569" max="2569" width="13.125" style="89" bestFit="1" customWidth="1"/>
    <col min="2570" max="2570" width="11.5" style="89" bestFit="1" customWidth="1"/>
    <col min="2571" max="2571" width="7.625" style="89" bestFit="1" customWidth="1"/>
    <col min="2572" max="2572" width="6.375" style="89" bestFit="1" customWidth="1"/>
    <col min="2573" max="2573" width="9.5" style="89" bestFit="1" customWidth="1"/>
    <col min="2574" max="2574" width="9.25" style="89" bestFit="1" customWidth="1"/>
    <col min="2575" max="2575" width="9.375" style="89" bestFit="1" customWidth="1"/>
    <col min="2576" max="2576" width="15.625" style="89" bestFit="1" customWidth="1"/>
    <col min="2577" max="2577" width="10.875" style="89" bestFit="1" customWidth="1"/>
    <col min="2578" max="2578" width="6.5" style="89" customWidth="1"/>
    <col min="2579" max="2579" width="27.5" style="89" bestFit="1" customWidth="1"/>
    <col min="2580" max="2580" width="12" style="89" bestFit="1" customWidth="1"/>
    <col min="2581" max="2582" width="9" style="89" bestFit="1" customWidth="1"/>
    <col min="2583" max="2817" width="8.75" style="89"/>
    <col min="2818" max="2818" width="17.25" style="89" customWidth="1"/>
    <col min="2819" max="2819" width="4.125" style="89" bestFit="1" customWidth="1"/>
    <col min="2820" max="2820" width="41.75" style="89" customWidth="1"/>
    <col min="2821" max="2821" width="15.125" style="89" bestFit="1" customWidth="1"/>
    <col min="2822" max="2822" width="18.5" style="89" customWidth="1"/>
    <col min="2823" max="2823" width="14.25" style="89" bestFit="1" customWidth="1"/>
    <col min="2824" max="2824" width="7.5" style="89" customWidth="1"/>
    <col min="2825" max="2825" width="13.125" style="89" bestFit="1" customWidth="1"/>
    <col min="2826" max="2826" width="11.5" style="89" bestFit="1" customWidth="1"/>
    <col min="2827" max="2827" width="7.625" style="89" bestFit="1" customWidth="1"/>
    <col min="2828" max="2828" width="6.375" style="89" bestFit="1" customWidth="1"/>
    <col min="2829" max="2829" width="9.5" style="89" bestFit="1" customWidth="1"/>
    <col min="2830" max="2830" width="9.25" style="89" bestFit="1" customWidth="1"/>
    <col min="2831" max="2831" width="9.375" style="89" bestFit="1" customWidth="1"/>
    <col min="2832" max="2832" width="15.625" style="89" bestFit="1" customWidth="1"/>
    <col min="2833" max="2833" width="10.875" style="89" bestFit="1" customWidth="1"/>
    <col min="2834" max="2834" width="6.5" style="89" customWidth="1"/>
    <col min="2835" max="2835" width="27.5" style="89" bestFit="1" customWidth="1"/>
    <col min="2836" max="2836" width="12" style="89" bestFit="1" customWidth="1"/>
    <col min="2837" max="2838" width="9" style="89" bestFit="1" customWidth="1"/>
    <col min="2839" max="3073" width="8.75" style="89"/>
    <col min="3074" max="3074" width="17.25" style="89" customWidth="1"/>
    <col min="3075" max="3075" width="4.125" style="89" bestFit="1" customWidth="1"/>
    <col min="3076" max="3076" width="41.75" style="89" customWidth="1"/>
    <col min="3077" max="3077" width="15.125" style="89" bestFit="1" customWidth="1"/>
    <col min="3078" max="3078" width="18.5" style="89" customWidth="1"/>
    <col min="3079" max="3079" width="14.25" style="89" bestFit="1" customWidth="1"/>
    <col min="3080" max="3080" width="7.5" style="89" customWidth="1"/>
    <col min="3081" max="3081" width="13.125" style="89" bestFit="1" customWidth="1"/>
    <col min="3082" max="3082" width="11.5" style="89" bestFit="1" customWidth="1"/>
    <col min="3083" max="3083" width="7.625" style="89" bestFit="1" customWidth="1"/>
    <col min="3084" max="3084" width="6.375" style="89" bestFit="1" customWidth="1"/>
    <col min="3085" max="3085" width="9.5" style="89" bestFit="1" customWidth="1"/>
    <col min="3086" max="3086" width="9.25" style="89" bestFit="1" customWidth="1"/>
    <col min="3087" max="3087" width="9.375" style="89" bestFit="1" customWidth="1"/>
    <col min="3088" max="3088" width="15.625" style="89" bestFit="1" customWidth="1"/>
    <col min="3089" max="3089" width="10.875" style="89" bestFit="1" customWidth="1"/>
    <col min="3090" max="3090" width="6.5" style="89" customWidth="1"/>
    <col min="3091" max="3091" width="27.5" style="89" bestFit="1" customWidth="1"/>
    <col min="3092" max="3092" width="12" style="89" bestFit="1" customWidth="1"/>
    <col min="3093" max="3094" width="9" style="89" bestFit="1" customWidth="1"/>
    <col min="3095" max="3329" width="8.75" style="89"/>
    <col min="3330" max="3330" width="17.25" style="89" customWidth="1"/>
    <col min="3331" max="3331" width="4.125" style="89" bestFit="1" customWidth="1"/>
    <col min="3332" max="3332" width="41.75" style="89" customWidth="1"/>
    <col min="3333" max="3333" width="15.125" style="89" bestFit="1" customWidth="1"/>
    <col min="3334" max="3334" width="18.5" style="89" customWidth="1"/>
    <col min="3335" max="3335" width="14.25" style="89" bestFit="1" customWidth="1"/>
    <col min="3336" max="3336" width="7.5" style="89" customWidth="1"/>
    <col min="3337" max="3337" width="13.125" style="89" bestFit="1" customWidth="1"/>
    <col min="3338" max="3338" width="11.5" style="89" bestFit="1" customWidth="1"/>
    <col min="3339" max="3339" width="7.625" style="89" bestFit="1" customWidth="1"/>
    <col min="3340" max="3340" width="6.375" style="89" bestFit="1" customWidth="1"/>
    <col min="3341" max="3341" width="9.5" style="89" bestFit="1" customWidth="1"/>
    <col min="3342" max="3342" width="9.25" style="89" bestFit="1" customWidth="1"/>
    <col min="3343" max="3343" width="9.375" style="89" bestFit="1" customWidth="1"/>
    <col min="3344" max="3344" width="15.625" style="89" bestFit="1" customWidth="1"/>
    <col min="3345" max="3345" width="10.875" style="89" bestFit="1" customWidth="1"/>
    <col min="3346" max="3346" width="6.5" style="89" customWidth="1"/>
    <col min="3347" max="3347" width="27.5" style="89" bestFit="1" customWidth="1"/>
    <col min="3348" max="3348" width="12" style="89" bestFit="1" customWidth="1"/>
    <col min="3349" max="3350" width="9" style="89" bestFit="1" customWidth="1"/>
    <col min="3351" max="3585" width="8.75" style="89"/>
    <col min="3586" max="3586" width="17.25" style="89" customWidth="1"/>
    <col min="3587" max="3587" width="4.125" style="89" bestFit="1" customWidth="1"/>
    <col min="3588" max="3588" width="41.75" style="89" customWidth="1"/>
    <col min="3589" max="3589" width="15.125" style="89" bestFit="1" customWidth="1"/>
    <col min="3590" max="3590" width="18.5" style="89" customWidth="1"/>
    <col min="3591" max="3591" width="14.25" style="89" bestFit="1" customWidth="1"/>
    <col min="3592" max="3592" width="7.5" style="89" customWidth="1"/>
    <col min="3593" max="3593" width="13.125" style="89" bestFit="1" customWidth="1"/>
    <col min="3594" max="3594" width="11.5" style="89" bestFit="1" customWidth="1"/>
    <col min="3595" max="3595" width="7.625" style="89" bestFit="1" customWidth="1"/>
    <col min="3596" max="3596" width="6.375" style="89" bestFit="1" customWidth="1"/>
    <col min="3597" max="3597" width="9.5" style="89" bestFit="1" customWidth="1"/>
    <col min="3598" max="3598" width="9.25" style="89" bestFit="1" customWidth="1"/>
    <col min="3599" max="3599" width="9.375" style="89" bestFit="1" customWidth="1"/>
    <col min="3600" max="3600" width="15.625" style="89" bestFit="1" customWidth="1"/>
    <col min="3601" max="3601" width="10.875" style="89" bestFit="1" customWidth="1"/>
    <col min="3602" max="3602" width="6.5" style="89" customWidth="1"/>
    <col min="3603" max="3603" width="27.5" style="89" bestFit="1" customWidth="1"/>
    <col min="3604" max="3604" width="12" style="89" bestFit="1" customWidth="1"/>
    <col min="3605" max="3606" width="9" style="89" bestFit="1" customWidth="1"/>
    <col min="3607" max="3841" width="8.75" style="89"/>
    <col min="3842" max="3842" width="17.25" style="89" customWidth="1"/>
    <col min="3843" max="3843" width="4.125" style="89" bestFit="1" customWidth="1"/>
    <col min="3844" max="3844" width="41.75" style="89" customWidth="1"/>
    <col min="3845" max="3845" width="15.125" style="89" bestFit="1" customWidth="1"/>
    <col min="3846" max="3846" width="18.5" style="89" customWidth="1"/>
    <col min="3847" max="3847" width="14.25" style="89" bestFit="1" customWidth="1"/>
    <col min="3848" max="3848" width="7.5" style="89" customWidth="1"/>
    <col min="3849" max="3849" width="13.125" style="89" bestFit="1" customWidth="1"/>
    <col min="3850" max="3850" width="11.5" style="89" bestFit="1" customWidth="1"/>
    <col min="3851" max="3851" width="7.625" style="89" bestFit="1" customWidth="1"/>
    <col min="3852" max="3852" width="6.375" style="89" bestFit="1" customWidth="1"/>
    <col min="3853" max="3853" width="9.5" style="89" bestFit="1" customWidth="1"/>
    <col min="3854" max="3854" width="9.25" style="89" bestFit="1" customWidth="1"/>
    <col min="3855" max="3855" width="9.375" style="89" bestFit="1" customWidth="1"/>
    <col min="3856" max="3856" width="15.625" style="89" bestFit="1" customWidth="1"/>
    <col min="3857" max="3857" width="10.875" style="89" bestFit="1" customWidth="1"/>
    <col min="3858" max="3858" width="6.5" style="89" customWidth="1"/>
    <col min="3859" max="3859" width="27.5" style="89" bestFit="1" customWidth="1"/>
    <col min="3860" max="3860" width="12" style="89" bestFit="1" customWidth="1"/>
    <col min="3861" max="3862" width="9" style="89" bestFit="1" customWidth="1"/>
    <col min="3863" max="4097" width="8.75" style="89"/>
    <col min="4098" max="4098" width="17.25" style="89" customWidth="1"/>
    <col min="4099" max="4099" width="4.125" style="89" bestFit="1" customWidth="1"/>
    <col min="4100" max="4100" width="41.75" style="89" customWidth="1"/>
    <col min="4101" max="4101" width="15.125" style="89" bestFit="1" customWidth="1"/>
    <col min="4102" max="4102" width="18.5" style="89" customWidth="1"/>
    <col min="4103" max="4103" width="14.25" style="89" bestFit="1" customWidth="1"/>
    <col min="4104" max="4104" width="7.5" style="89" customWidth="1"/>
    <col min="4105" max="4105" width="13.125" style="89" bestFit="1" customWidth="1"/>
    <col min="4106" max="4106" width="11.5" style="89" bestFit="1" customWidth="1"/>
    <col min="4107" max="4107" width="7.625" style="89" bestFit="1" customWidth="1"/>
    <col min="4108" max="4108" width="6.375" style="89" bestFit="1" customWidth="1"/>
    <col min="4109" max="4109" width="9.5" style="89" bestFit="1" customWidth="1"/>
    <col min="4110" max="4110" width="9.25" style="89" bestFit="1" customWidth="1"/>
    <col min="4111" max="4111" width="9.375" style="89" bestFit="1" customWidth="1"/>
    <col min="4112" max="4112" width="15.625" style="89" bestFit="1" customWidth="1"/>
    <col min="4113" max="4113" width="10.875" style="89" bestFit="1" customWidth="1"/>
    <col min="4114" max="4114" width="6.5" style="89" customWidth="1"/>
    <col min="4115" max="4115" width="27.5" style="89" bestFit="1" customWidth="1"/>
    <col min="4116" max="4116" width="12" style="89" bestFit="1" customWidth="1"/>
    <col min="4117" max="4118" width="9" style="89" bestFit="1" customWidth="1"/>
    <col min="4119" max="4353" width="8.75" style="89"/>
    <col min="4354" max="4354" width="17.25" style="89" customWidth="1"/>
    <col min="4355" max="4355" width="4.125" style="89" bestFit="1" customWidth="1"/>
    <col min="4356" max="4356" width="41.75" style="89" customWidth="1"/>
    <col min="4357" max="4357" width="15.125" style="89" bestFit="1" customWidth="1"/>
    <col min="4358" max="4358" width="18.5" style="89" customWidth="1"/>
    <col min="4359" max="4359" width="14.25" style="89" bestFit="1" customWidth="1"/>
    <col min="4360" max="4360" width="7.5" style="89" customWidth="1"/>
    <col min="4361" max="4361" width="13.125" style="89" bestFit="1" customWidth="1"/>
    <col min="4362" max="4362" width="11.5" style="89" bestFit="1" customWidth="1"/>
    <col min="4363" max="4363" width="7.625" style="89" bestFit="1" customWidth="1"/>
    <col min="4364" max="4364" width="6.375" style="89" bestFit="1" customWidth="1"/>
    <col min="4365" max="4365" width="9.5" style="89" bestFit="1" customWidth="1"/>
    <col min="4366" max="4366" width="9.25" style="89" bestFit="1" customWidth="1"/>
    <col min="4367" max="4367" width="9.375" style="89" bestFit="1" customWidth="1"/>
    <col min="4368" max="4368" width="15.625" style="89" bestFit="1" customWidth="1"/>
    <col min="4369" max="4369" width="10.875" style="89" bestFit="1" customWidth="1"/>
    <col min="4370" max="4370" width="6.5" style="89" customWidth="1"/>
    <col min="4371" max="4371" width="27.5" style="89" bestFit="1" customWidth="1"/>
    <col min="4372" max="4372" width="12" style="89" bestFit="1" customWidth="1"/>
    <col min="4373" max="4374" width="9" style="89" bestFit="1" customWidth="1"/>
    <col min="4375" max="4609" width="8.75" style="89"/>
    <col min="4610" max="4610" width="17.25" style="89" customWidth="1"/>
    <col min="4611" max="4611" width="4.125" style="89" bestFit="1" customWidth="1"/>
    <col min="4612" max="4612" width="41.75" style="89" customWidth="1"/>
    <col min="4613" max="4613" width="15.125" style="89" bestFit="1" customWidth="1"/>
    <col min="4614" max="4614" width="18.5" style="89" customWidth="1"/>
    <col min="4615" max="4615" width="14.25" style="89" bestFit="1" customWidth="1"/>
    <col min="4616" max="4616" width="7.5" style="89" customWidth="1"/>
    <col min="4617" max="4617" width="13.125" style="89" bestFit="1" customWidth="1"/>
    <col min="4618" max="4618" width="11.5" style="89" bestFit="1" customWidth="1"/>
    <col min="4619" max="4619" width="7.625" style="89" bestFit="1" customWidth="1"/>
    <col min="4620" max="4620" width="6.375" style="89" bestFit="1" customWidth="1"/>
    <col min="4621" max="4621" width="9.5" style="89" bestFit="1" customWidth="1"/>
    <col min="4622" max="4622" width="9.25" style="89" bestFit="1" customWidth="1"/>
    <col min="4623" max="4623" width="9.375" style="89" bestFit="1" customWidth="1"/>
    <col min="4624" max="4624" width="15.625" style="89" bestFit="1" customWidth="1"/>
    <col min="4625" max="4625" width="10.875" style="89" bestFit="1" customWidth="1"/>
    <col min="4626" max="4626" width="6.5" style="89" customWidth="1"/>
    <col min="4627" max="4627" width="27.5" style="89" bestFit="1" customWidth="1"/>
    <col min="4628" max="4628" width="12" style="89" bestFit="1" customWidth="1"/>
    <col min="4629" max="4630" width="9" style="89" bestFit="1" customWidth="1"/>
    <col min="4631" max="4865" width="8.75" style="89"/>
    <col min="4866" max="4866" width="17.25" style="89" customWidth="1"/>
    <col min="4867" max="4867" width="4.125" style="89" bestFit="1" customWidth="1"/>
    <col min="4868" max="4868" width="41.75" style="89" customWidth="1"/>
    <col min="4869" max="4869" width="15.125" style="89" bestFit="1" customWidth="1"/>
    <col min="4870" max="4870" width="18.5" style="89" customWidth="1"/>
    <col min="4871" max="4871" width="14.25" style="89" bestFit="1" customWidth="1"/>
    <col min="4872" max="4872" width="7.5" style="89" customWidth="1"/>
    <col min="4873" max="4873" width="13.125" style="89" bestFit="1" customWidth="1"/>
    <col min="4874" max="4874" width="11.5" style="89" bestFit="1" customWidth="1"/>
    <col min="4875" max="4875" width="7.625" style="89" bestFit="1" customWidth="1"/>
    <col min="4876" max="4876" width="6.375" style="89" bestFit="1" customWidth="1"/>
    <col min="4877" max="4877" width="9.5" style="89" bestFit="1" customWidth="1"/>
    <col min="4878" max="4878" width="9.25" style="89" bestFit="1" customWidth="1"/>
    <col min="4879" max="4879" width="9.375" style="89" bestFit="1" customWidth="1"/>
    <col min="4880" max="4880" width="15.625" style="89" bestFit="1" customWidth="1"/>
    <col min="4881" max="4881" width="10.875" style="89" bestFit="1" customWidth="1"/>
    <col min="4882" max="4882" width="6.5" style="89" customWidth="1"/>
    <col min="4883" max="4883" width="27.5" style="89" bestFit="1" customWidth="1"/>
    <col min="4884" max="4884" width="12" style="89" bestFit="1" customWidth="1"/>
    <col min="4885" max="4886" width="9" style="89" bestFit="1" customWidth="1"/>
    <col min="4887" max="5121" width="8.75" style="89"/>
    <col min="5122" max="5122" width="17.25" style="89" customWidth="1"/>
    <col min="5123" max="5123" width="4.125" style="89" bestFit="1" customWidth="1"/>
    <col min="5124" max="5124" width="41.75" style="89" customWidth="1"/>
    <col min="5125" max="5125" width="15.125" style="89" bestFit="1" customWidth="1"/>
    <col min="5126" max="5126" width="18.5" style="89" customWidth="1"/>
    <col min="5127" max="5127" width="14.25" style="89" bestFit="1" customWidth="1"/>
    <col min="5128" max="5128" width="7.5" style="89" customWidth="1"/>
    <col min="5129" max="5129" width="13.125" style="89" bestFit="1" customWidth="1"/>
    <col min="5130" max="5130" width="11.5" style="89" bestFit="1" customWidth="1"/>
    <col min="5131" max="5131" width="7.625" style="89" bestFit="1" customWidth="1"/>
    <col min="5132" max="5132" width="6.375" style="89" bestFit="1" customWidth="1"/>
    <col min="5133" max="5133" width="9.5" style="89" bestFit="1" customWidth="1"/>
    <col min="5134" max="5134" width="9.25" style="89" bestFit="1" customWidth="1"/>
    <col min="5135" max="5135" width="9.375" style="89" bestFit="1" customWidth="1"/>
    <col min="5136" max="5136" width="15.625" style="89" bestFit="1" customWidth="1"/>
    <col min="5137" max="5137" width="10.875" style="89" bestFit="1" customWidth="1"/>
    <col min="5138" max="5138" width="6.5" style="89" customWidth="1"/>
    <col min="5139" max="5139" width="27.5" style="89" bestFit="1" customWidth="1"/>
    <col min="5140" max="5140" width="12" style="89" bestFit="1" customWidth="1"/>
    <col min="5141" max="5142" width="9" style="89" bestFit="1" customWidth="1"/>
    <col min="5143" max="5377" width="8.75" style="89"/>
    <col min="5378" max="5378" width="17.25" style="89" customWidth="1"/>
    <col min="5379" max="5379" width="4.125" style="89" bestFit="1" customWidth="1"/>
    <col min="5380" max="5380" width="41.75" style="89" customWidth="1"/>
    <col min="5381" max="5381" width="15.125" style="89" bestFit="1" customWidth="1"/>
    <col min="5382" max="5382" width="18.5" style="89" customWidth="1"/>
    <col min="5383" max="5383" width="14.25" style="89" bestFit="1" customWidth="1"/>
    <col min="5384" max="5384" width="7.5" style="89" customWidth="1"/>
    <col min="5385" max="5385" width="13.125" style="89" bestFit="1" customWidth="1"/>
    <col min="5386" max="5386" width="11.5" style="89" bestFit="1" customWidth="1"/>
    <col min="5387" max="5387" width="7.625" style="89" bestFit="1" customWidth="1"/>
    <col min="5388" max="5388" width="6.375" style="89" bestFit="1" customWidth="1"/>
    <col min="5389" max="5389" width="9.5" style="89" bestFit="1" customWidth="1"/>
    <col min="5390" max="5390" width="9.25" style="89" bestFit="1" customWidth="1"/>
    <col min="5391" max="5391" width="9.375" style="89" bestFit="1" customWidth="1"/>
    <col min="5392" max="5392" width="15.625" style="89" bestFit="1" customWidth="1"/>
    <col min="5393" max="5393" width="10.875" style="89" bestFit="1" customWidth="1"/>
    <col min="5394" max="5394" width="6.5" style="89" customWidth="1"/>
    <col min="5395" max="5395" width="27.5" style="89" bestFit="1" customWidth="1"/>
    <col min="5396" max="5396" width="12" style="89" bestFit="1" customWidth="1"/>
    <col min="5397" max="5398" width="9" style="89" bestFit="1" customWidth="1"/>
    <col min="5399" max="5633" width="8.75" style="89"/>
    <col min="5634" max="5634" width="17.25" style="89" customWidth="1"/>
    <col min="5635" max="5635" width="4.125" style="89" bestFit="1" customWidth="1"/>
    <col min="5636" max="5636" width="41.75" style="89" customWidth="1"/>
    <col min="5637" max="5637" width="15.125" style="89" bestFit="1" customWidth="1"/>
    <col min="5638" max="5638" width="18.5" style="89" customWidth="1"/>
    <col min="5639" max="5639" width="14.25" style="89" bestFit="1" customWidth="1"/>
    <col min="5640" max="5640" width="7.5" style="89" customWidth="1"/>
    <col min="5641" max="5641" width="13.125" style="89" bestFit="1" customWidth="1"/>
    <col min="5642" max="5642" width="11.5" style="89" bestFit="1" customWidth="1"/>
    <col min="5643" max="5643" width="7.625" style="89" bestFit="1" customWidth="1"/>
    <col min="5644" max="5644" width="6.375" style="89" bestFit="1" customWidth="1"/>
    <col min="5645" max="5645" width="9.5" style="89" bestFit="1" customWidth="1"/>
    <col min="5646" max="5646" width="9.25" style="89" bestFit="1" customWidth="1"/>
    <col min="5647" max="5647" width="9.375" style="89" bestFit="1" customWidth="1"/>
    <col min="5648" max="5648" width="15.625" style="89" bestFit="1" customWidth="1"/>
    <col min="5649" max="5649" width="10.875" style="89" bestFit="1" customWidth="1"/>
    <col min="5650" max="5650" width="6.5" style="89" customWidth="1"/>
    <col min="5651" max="5651" width="27.5" style="89" bestFit="1" customWidth="1"/>
    <col min="5652" max="5652" width="12" style="89" bestFit="1" customWidth="1"/>
    <col min="5653" max="5654" width="9" style="89" bestFit="1" customWidth="1"/>
    <col min="5655" max="5889" width="8.75" style="89"/>
    <col min="5890" max="5890" width="17.25" style="89" customWidth="1"/>
    <col min="5891" max="5891" width="4.125" style="89" bestFit="1" customWidth="1"/>
    <col min="5892" max="5892" width="41.75" style="89" customWidth="1"/>
    <col min="5893" max="5893" width="15.125" style="89" bestFit="1" customWidth="1"/>
    <col min="5894" max="5894" width="18.5" style="89" customWidth="1"/>
    <col min="5895" max="5895" width="14.25" style="89" bestFit="1" customWidth="1"/>
    <col min="5896" max="5896" width="7.5" style="89" customWidth="1"/>
    <col min="5897" max="5897" width="13.125" style="89" bestFit="1" customWidth="1"/>
    <col min="5898" max="5898" width="11.5" style="89" bestFit="1" customWidth="1"/>
    <col min="5899" max="5899" width="7.625" style="89" bestFit="1" customWidth="1"/>
    <col min="5900" max="5900" width="6.375" style="89" bestFit="1" customWidth="1"/>
    <col min="5901" max="5901" width="9.5" style="89" bestFit="1" customWidth="1"/>
    <col min="5902" max="5902" width="9.25" style="89" bestFit="1" customWidth="1"/>
    <col min="5903" max="5903" width="9.375" style="89" bestFit="1" customWidth="1"/>
    <col min="5904" max="5904" width="15.625" style="89" bestFit="1" customWidth="1"/>
    <col min="5905" max="5905" width="10.875" style="89" bestFit="1" customWidth="1"/>
    <col min="5906" max="5906" width="6.5" style="89" customWidth="1"/>
    <col min="5907" max="5907" width="27.5" style="89" bestFit="1" customWidth="1"/>
    <col min="5908" max="5908" width="12" style="89" bestFit="1" customWidth="1"/>
    <col min="5909" max="5910" width="9" style="89" bestFit="1" customWidth="1"/>
    <col min="5911" max="6145" width="8.75" style="89"/>
    <col min="6146" max="6146" width="17.25" style="89" customWidth="1"/>
    <col min="6147" max="6147" width="4.125" style="89" bestFit="1" customWidth="1"/>
    <col min="6148" max="6148" width="41.75" style="89" customWidth="1"/>
    <col min="6149" max="6149" width="15.125" style="89" bestFit="1" customWidth="1"/>
    <col min="6150" max="6150" width="18.5" style="89" customWidth="1"/>
    <col min="6151" max="6151" width="14.25" style="89" bestFit="1" customWidth="1"/>
    <col min="6152" max="6152" width="7.5" style="89" customWidth="1"/>
    <col min="6153" max="6153" width="13.125" style="89" bestFit="1" customWidth="1"/>
    <col min="6154" max="6154" width="11.5" style="89" bestFit="1" customWidth="1"/>
    <col min="6155" max="6155" width="7.625" style="89" bestFit="1" customWidth="1"/>
    <col min="6156" max="6156" width="6.375" style="89" bestFit="1" customWidth="1"/>
    <col min="6157" max="6157" width="9.5" style="89" bestFit="1" customWidth="1"/>
    <col min="6158" max="6158" width="9.25" style="89" bestFit="1" customWidth="1"/>
    <col min="6159" max="6159" width="9.375" style="89" bestFit="1" customWidth="1"/>
    <col min="6160" max="6160" width="15.625" style="89" bestFit="1" customWidth="1"/>
    <col min="6161" max="6161" width="10.875" style="89" bestFit="1" customWidth="1"/>
    <col min="6162" max="6162" width="6.5" style="89" customWidth="1"/>
    <col min="6163" max="6163" width="27.5" style="89" bestFit="1" customWidth="1"/>
    <col min="6164" max="6164" width="12" style="89" bestFit="1" customWidth="1"/>
    <col min="6165" max="6166" width="9" style="89" bestFit="1" customWidth="1"/>
    <col min="6167" max="6401" width="8.75" style="89"/>
    <col min="6402" max="6402" width="17.25" style="89" customWidth="1"/>
    <col min="6403" max="6403" width="4.125" style="89" bestFit="1" customWidth="1"/>
    <col min="6404" max="6404" width="41.75" style="89" customWidth="1"/>
    <col min="6405" max="6405" width="15.125" style="89" bestFit="1" customWidth="1"/>
    <col min="6406" max="6406" width="18.5" style="89" customWidth="1"/>
    <col min="6407" max="6407" width="14.25" style="89" bestFit="1" customWidth="1"/>
    <col min="6408" max="6408" width="7.5" style="89" customWidth="1"/>
    <col min="6409" max="6409" width="13.125" style="89" bestFit="1" customWidth="1"/>
    <col min="6410" max="6410" width="11.5" style="89" bestFit="1" customWidth="1"/>
    <col min="6411" max="6411" width="7.625" style="89" bestFit="1" customWidth="1"/>
    <col min="6412" max="6412" width="6.375" style="89" bestFit="1" customWidth="1"/>
    <col min="6413" max="6413" width="9.5" style="89" bestFit="1" customWidth="1"/>
    <col min="6414" max="6414" width="9.25" style="89" bestFit="1" customWidth="1"/>
    <col min="6415" max="6415" width="9.375" style="89" bestFit="1" customWidth="1"/>
    <col min="6416" max="6416" width="15.625" style="89" bestFit="1" customWidth="1"/>
    <col min="6417" max="6417" width="10.875" style="89" bestFit="1" customWidth="1"/>
    <col min="6418" max="6418" width="6.5" style="89" customWidth="1"/>
    <col min="6419" max="6419" width="27.5" style="89" bestFit="1" customWidth="1"/>
    <col min="6420" max="6420" width="12" style="89" bestFit="1" customWidth="1"/>
    <col min="6421" max="6422" width="9" style="89" bestFit="1" customWidth="1"/>
    <col min="6423" max="6657" width="8.75" style="89"/>
    <col min="6658" max="6658" width="17.25" style="89" customWidth="1"/>
    <col min="6659" max="6659" width="4.125" style="89" bestFit="1" customWidth="1"/>
    <col min="6660" max="6660" width="41.75" style="89" customWidth="1"/>
    <col min="6661" max="6661" width="15.125" style="89" bestFit="1" customWidth="1"/>
    <col min="6662" max="6662" width="18.5" style="89" customWidth="1"/>
    <col min="6663" max="6663" width="14.25" style="89" bestFit="1" customWidth="1"/>
    <col min="6664" max="6664" width="7.5" style="89" customWidth="1"/>
    <col min="6665" max="6665" width="13.125" style="89" bestFit="1" customWidth="1"/>
    <col min="6666" max="6666" width="11.5" style="89" bestFit="1" customWidth="1"/>
    <col min="6667" max="6667" width="7.625" style="89" bestFit="1" customWidth="1"/>
    <col min="6668" max="6668" width="6.375" style="89" bestFit="1" customWidth="1"/>
    <col min="6669" max="6669" width="9.5" style="89" bestFit="1" customWidth="1"/>
    <col min="6670" max="6670" width="9.25" style="89" bestFit="1" customWidth="1"/>
    <col min="6671" max="6671" width="9.375" style="89" bestFit="1" customWidth="1"/>
    <col min="6672" max="6672" width="15.625" style="89" bestFit="1" customWidth="1"/>
    <col min="6673" max="6673" width="10.875" style="89" bestFit="1" customWidth="1"/>
    <col min="6674" max="6674" width="6.5" style="89" customWidth="1"/>
    <col min="6675" max="6675" width="27.5" style="89" bestFit="1" customWidth="1"/>
    <col min="6676" max="6676" width="12" style="89" bestFit="1" customWidth="1"/>
    <col min="6677" max="6678" width="9" style="89" bestFit="1" customWidth="1"/>
    <col min="6679" max="6913" width="8.75" style="89"/>
    <col min="6914" max="6914" width="17.25" style="89" customWidth="1"/>
    <col min="6915" max="6915" width="4.125" style="89" bestFit="1" customWidth="1"/>
    <col min="6916" max="6916" width="41.75" style="89" customWidth="1"/>
    <col min="6917" max="6917" width="15.125" style="89" bestFit="1" customWidth="1"/>
    <col min="6918" max="6918" width="18.5" style="89" customWidth="1"/>
    <col min="6919" max="6919" width="14.25" style="89" bestFit="1" customWidth="1"/>
    <col min="6920" max="6920" width="7.5" style="89" customWidth="1"/>
    <col min="6921" max="6921" width="13.125" style="89" bestFit="1" customWidth="1"/>
    <col min="6922" max="6922" width="11.5" style="89" bestFit="1" customWidth="1"/>
    <col min="6923" max="6923" width="7.625" style="89" bestFit="1" customWidth="1"/>
    <col min="6924" max="6924" width="6.375" style="89" bestFit="1" customWidth="1"/>
    <col min="6925" max="6925" width="9.5" style="89" bestFit="1" customWidth="1"/>
    <col min="6926" max="6926" width="9.25" style="89" bestFit="1" customWidth="1"/>
    <col min="6927" max="6927" width="9.375" style="89" bestFit="1" customWidth="1"/>
    <col min="6928" max="6928" width="15.625" style="89" bestFit="1" customWidth="1"/>
    <col min="6929" max="6929" width="10.875" style="89" bestFit="1" customWidth="1"/>
    <col min="6930" max="6930" width="6.5" style="89" customWidth="1"/>
    <col min="6931" max="6931" width="27.5" style="89" bestFit="1" customWidth="1"/>
    <col min="6932" max="6932" width="12" style="89" bestFit="1" customWidth="1"/>
    <col min="6933" max="6934" width="9" style="89" bestFit="1" customWidth="1"/>
    <col min="6935" max="7169" width="8.75" style="89"/>
    <col min="7170" max="7170" width="17.25" style="89" customWidth="1"/>
    <col min="7171" max="7171" width="4.125" style="89" bestFit="1" customWidth="1"/>
    <col min="7172" max="7172" width="41.75" style="89" customWidth="1"/>
    <col min="7173" max="7173" width="15.125" style="89" bestFit="1" customWidth="1"/>
    <col min="7174" max="7174" width="18.5" style="89" customWidth="1"/>
    <col min="7175" max="7175" width="14.25" style="89" bestFit="1" customWidth="1"/>
    <col min="7176" max="7176" width="7.5" style="89" customWidth="1"/>
    <col min="7177" max="7177" width="13.125" style="89" bestFit="1" customWidth="1"/>
    <col min="7178" max="7178" width="11.5" style="89" bestFit="1" customWidth="1"/>
    <col min="7179" max="7179" width="7.625" style="89" bestFit="1" customWidth="1"/>
    <col min="7180" max="7180" width="6.375" style="89" bestFit="1" customWidth="1"/>
    <col min="7181" max="7181" width="9.5" style="89" bestFit="1" customWidth="1"/>
    <col min="7182" max="7182" width="9.25" style="89" bestFit="1" customWidth="1"/>
    <col min="7183" max="7183" width="9.375" style="89" bestFit="1" customWidth="1"/>
    <col min="7184" max="7184" width="15.625" style="89" bestFit="1" customWidth="1"/>
    <col min="7185" max="7185" width="10.875" style="89" bestFit="1" customWidth="1"/>
    <col min="7186" max="7186" width="6.5" style="89" customWidth="1"/>
    <col min="7187" max="7187" width="27.5" style="89" bestFit="1" customWidth="1"/>
    <col min="7188" max="7188" width="12" style="89" bestFit="1" customWidth="1"/>
    <col min="7189" max="7190" width="9" style="89" bestFit="1" customWidth="1"/>
    <col min="7191" max="7425" width="8.75" style="89"/>
    <col min="7426" max="7426" width="17.25" style="89" customWidth="1"/>
    <col min="7427" max="7427" width="4.125" style="89" bestFit="1" customWidth="1"/>
    <col min="7428" max="7428" width="41.75" style="89" customWidth="1"/>
    <col min="7429" max="7429" width="15.125" style="89" bestFit="1" customWidth="1"/>
    <col min="7430" max="7430" width="18.5" style="89" customWidth="1"/>
    <col min="7431" max="7431" width="14.25" style="89" bestFit="1" customWidth="1"/>
    <col min="7432" max="7432" width="7.5" style="89" customWidth="1"/>
    <col min="7433" max="7433" width="13.125" style="89" bestFit="1" customWidth="1"/>
    <col min="7434" max="7434" width="11.5" style="89" bestFit="1" customWidth="1"/>
    <col min="7435" max="7435" width="7.625" style="89" bestFit="1" customWidth="1"/>
    <col min="7436" max="7436" width="6.375" style="89" bestFit="1" customWidth="1"/>
    <col min="7437" max="7437" width="9.5" style="89" bestFit="1" customWidth="1"/>
    <col min="7438" max="7438" width="9.25" style="89" bestFit="1" customWidth="1"/>
    <col min="7439" max="7439" width="9.375" style="89" bestFit="1" customWidth="1"/>
    <col min="7440" max="7440" width="15.625" style="89" bestFit="1" customWidth="1"/>
    <col min="7441" max="7441" width="10.875" style="89" bestFit="1" customWidth="1"/>
    <col min="7442" max="7442" width="6.5" style="89" customWidth="1"/>
    <col min="7443" max="7443" width="27.5" style="89" bestFit="1" customWidth="1"/>
    <col min="7444" max="7444" width="12" style="89" bestFit="1" customWidth="1"/>
    <col min="7445" max="7446" width="9" style="89" bestFit="1" customWidth="1"/>
    <col min="7447" max="7681" width="8.75" style="89"/>
    <col min="7682" max="7682" width="17.25" style="89" customWidth="1"/>
    <col min="7683" max="7683" width="4.125" style="89" bestFit="1" customWidth="1"/>
    <col min="7684" max="7684" width="41.75" style="89" customWidth="1"/>
    <col min="7685" max="7685" width="15.125" style="89" bestFit="1" customWidth="1"/>
    <col min="7686" max="7686" width="18.5" style="89" customWidth="1"/>
    <col min="7687" max="7687" width="14.25" style="89" bestFit="1" customWidth="1"/>
    <col min="7688" max="7688" width="7.5" style="89" customWidth="1"/>
    <col min="7689" max="7689" width="13.125" style="89" bestFit="1" customWidth="1"/>
    <col min="7690" max="7690" width="11.5" style="89" bestFit="1" customWidth="1"/>
    <col min="7691" max="7691" width="7.625" style="89" bestFit="1" customWidth="1"/>
    <col min="7692" max="7692" width="6.375" style="89" bestFit="1" customWidth="1"/>
    <col min="7693" max="7693" width="9.5" style="89" bestFit="1" customWidth="1"/>
    <col min="7694" max="7694" width="9.25" style="89" bestFit="1" customWidth="1"/>
    <col min="7695" max="7695" width="9.375" style="89" bestFit="1" customWidth="1"/>
    <col min="7696" max="7696" width="15.625" style="89" bestFit="1" customWidth="1"/>
    <col min="7697" max="7697" width="10.875" style="89" bestFit="1" customWidth="1"/>
    <col min="7698" max="7698" width="6.5" style="89" customWidth="1"/>
    <col min="7699" max="7699" width="27.5" style="89" bestFit="1" customWidth="1"/>
    <col min="7700" max="7700" width="12" style="89" bestFit="1" customWidth="1"/>
    <col min="7701" max="7702" width="9" style="89" bestFit="1" customWidth="1"/>
    <col min="7703" max="7937" width="8.75" style="89"/>
    <col min="7938" max="7938" width="17.25" style="89" customWidth="1"/>
    <col min="7939" max="7939" width="4.125" style="89" bestFit="1" customWidth="1"/>
    <col min="7940" max="7940" width="41.75" style="89" customWidth="1"/>
    <col min="7941" max="7941" width="15.125" style="89" bestFit="1" customWidth="1"/>
    <col min="7942" max="7942" width="18.5" style="89" customWidth="1"/>
    <col min="7943" max="7943" width="14.25" style="89" bestFit="1" customWidth="1"/>
    <col min="7944" max="7944" width="7.5" style="89" customWidth="1"/>
    <col min="7945" max="7945" width="13.125" style="89" bestFit="1" customWidth="1"/>
    <col min="7946" max="7946" width="11.5" style="89" bestFit="1" customWidth="1"/>
    <col min="7947" max="7947" width="7.625" style="89" bestFit="1" customWidth="1"/>
    <col min="7948" max="7948" width="6.375" style="89" bestFit="1" customWidth="1"/>
    <col min="7949" max="7949" width="9.5" style="89" bestFit="1" customWidth="1"/>
    <col min="7950" max="7950" width="9.25" style="89" bestFit="1" customWidth="1"/>
    <col min="7951" max="7951" width="9.375" style="89" bestFit="1" customWidth="1"/>
    <col min="7952" max="7952" width="15.625" style="89" bestFit="1" customWidth="1"/>
    <col min="7953" max="7953" width="10.875" style="89" bestFit="1" customWidth="1"/>
    <col min="7954" max="7954" width="6.5" style="89" customWidth="1"/>
    <col min="7955" max="7955" width="27.5" style="89" bestFit="1" customWidth="1"/>
    <col min="7956" max="7956" width="12" style="89" bestFit="1" customWidth="1"/>
    <col min="7957" max="7958" width="9" style="89" bestFit="1" customWidth="1"/>
    <col min="7959" max="8193" width="8.75" style="89"/>
    <col min="8194" max="8194" width="17.25" style="89" customWidth="1"/>
    <col min="8195" max="8195" width="4.125" style="89" bestFit="1" customWidth="1"/>
    <col min="8196" max="8196" width="41.75" style="89" customWidth="1"/>
    <col min="8197" max="8197" width="15.125" style="89" bestFit="1" customWidth="1"/>
    <col min="8198" max="8198" width="18.5" style="89" customWidth="1"/>
    <col min="8199" max="8199" width="14.25" style="89" bestFit="1" customWidth="1"/>
    <col min="8200" max="8200" width="7.5" style="89" customWidth="1"/>
    <col min="8201" max="8201" width="13.125" style="89" bestFit="1" customWidth="1"/>
    <col min="8202" max="8202" width="11.5" style="89" bestFit="1" customWidth="1"/>
    <col min="8203" max="8203" width="7.625" style="89" bestFit="1" customWidth="1"/>
    <col min="8204" max="8204" width="6.375" style="89" bestFit="1" customWidth="1"/>
    <col min="8205" max="8205" width="9.5" style="89" bestFit="1" customWidth="1"/>
    <col min="8206" max="8206" width="9.25" style="89" bestFit="1" customWidth="1"/>
    <col min="8207" max="8207" width="9.375" style="89" bestFit="1" customWidth="1"/>
    <col min="8208" max="8208" width="15.625" style="89" bestFit="1" customWidth="1"/>
    <col min="8209" max="8209" width="10.875" style="89" bestFit="1" customWidth="1"/>
    <col min="8210" max="8210" width="6.5" style="89" customWidth="1"/>
    <col min="8211" max="8211" width="27.5" style="89" bestFit="1" customWidth="1"/>
    <col min="8212" max="8212" width="12" style="89" bestFit="1" customWidth="1"/>
    <col min="8213" max="8214" width="9" style="89" bestFit="1" customWidth="1"/>
    <col min="8215" max="8449" width="8.75" style="89"/>
    <col min="8450" max="8450" width="17.25" style="89" customWidth="1"/>
    <col min="8451" max="8451" width="4.125" style="89" bestFit="1" customWidth="1"/>
    <col min="8452" max="8452" width="41.75" style="89" customWidth="1"/>
    <col min="8453" max="8453" width="15.125" style="89" bestFit="1" customWidth="1"/>
    <col min="8454" max="8454" width="18.5" style="89" customWidth="1"/>
    <col min="8455" max="8455" width="14.25" style="89" bestFit="1" customWidth="1"/>
    <col min="8456" max="8456" width="7.5" style="89" customWidth="1"/>
    <col min="8457" max="8457" width="13.125" style="89" bestFit="1" customWidth="1"/>
    <col min="8458" max="8458" width="11.5" style="89" bestFit="1" customWidth="1"/>
    <col min="8459" max="8459" width="7.625" style="89" bestFit="1" customWidth="1"/>
    <col min="8460" max="8460" width="6.375" style="89" bestFit="1" customWidth="1"/>
    <col min="8461" max="8461" width="9.5" style="89" bestFit="1" customWidth="1"/>
    <col min="8462" max="8462" width="9.25" style="89" bestFit="1" customWidth="1"/>
    <col min="8463" max="8463" width="9.375" style="89" bestFit="1" customWidth="1"/>
    <col min="8464" max="8464" width="15.625" style="89" bestFit="1" customWidth="1"/>
    <col min="8465" max="8465" width="10.875" style="89" bestFit="1" customWidth="1"/>
    <col min="8466" max="8466" width="6.5" style="89" customWidth="1"/>
    <col min="8467" max="8467" width="27.5" style="89" bestFit="1" customWidth="1"/>
    <col min="8468" max="8468" width="12" style="89" bestFit="1" customWidth="1"/>
    <col min="8469" max="8470" width="9" style="89" bestFit="1" customWidth="1"/>
    <col min="8471" max="8705" width="8.75" style="89"/>
    <col min="8706" max="8706" width="17.25" style="89" customWidth="1"/>
    <col min="8707" max="8707" width="4.125" style="89" bestFit="1" customWidth="1"/>
    <col min="8708" max="8708" width="41.75" style="89" customWidth="1"/>
    <col min="8709" max="8709" width="15.125" style="89" bestFit="1" customWidth="1"/>
    <col min="8710" max="8710" width="18.5" style="89" customWidth="1"/>
    <col min="8711" max="8711" width="14.25" style="89" bestFit="1" customWidth="1"/>
    <col min="8712" max="8712" width="7.5" style="89" customWidth="1"/>
    <col min="8713" max="8713" width="13.125" style="89" bestFit="1" customWidth="1"/>
    <col min="8714" max="8714" width="11.5" style="89" bestFit="1" customWidth="1"/>
    <col min="8715" max="8715" width="7.625" style="89" bestFit="1" customWidth="1"/>
    <col min="8716" max="8716" width="6.375" style="89" bestFit="1" customWidth="1"/>
    <col min="8717" max="8717" width="9.5" style="89" bestFit="1" customWidth="1"/>
    <col min="8718" max="8718" width="9.25" style="89" bestFit="1" customWidth="1"/>
    <col min="8719" max="8719" width="9.375" style="89" bestFit="1" customWidth="1"/>
    <col min="8720" max="8720" width="15.625" style="89" bestFit="1" customWidth="1"/>
    <col min="8721" max="8721" width="10.875" style="89" bestFit="1" customWidth="1"/>
    <col min="8722" max="8722" width="6.5" style="89" customWidth="1"/>
    <col min="8723" max="8723" width="27.5" style="89" bestFit="1" customWidth="1"/>
    <col min="8724" max="8724" width="12" style="89" bestFit="1" customWidth="1"/>
    <col min="8725" max="8726" width="9" style="89" bestFit="1" customWidth="1"/>
    <col min="8727" max="8961" width="8.75" style="89"/>
    <col min="8962" max="8962" width="17.25" style="89" customWidth="1"/>
    <col min="8963" max="8963" width="4.125" style="89" bestFit="1" customWidth="1"/>
    <col min="8964" max="8964" width="41.75" style="89" customWidth="1"/>
    <col min="8965" max="8965" width="15.125" style="89" bestFit="1" customWidth="1"/>
    <col min="8966" max="8966" width="18.5" style="89" customWidth="1"/>
    <col min="8967" max="8967" width="14.25" style="89" bestFit="1" customWidth="1"/>
    <col min="8968" max="8968" width="7.5" style="89" customWidth="1"/>
    <col min="8969" max="8969" width="13.125" style="89" bestFit="1" customWidth="1"/>
    <col min="8970" max="8970" width="11.5" style="89" bestFit="1" customWidth="1"/>
    <col min="8971" max="8971" width="7.625" style="89" bestFit="1" customWidth="1"/>
    <col min="8972" max="8972" width="6.375" style="89" bestFit="1" customWidth="1"/>
    <col min="8973" max="8973" width="9.5" style="89" bestFit="1" customWidth="1"/>
    <col min="8974" max="8974" width="9.25" style="89" bestFit="1" customWidth="1"/>
    <col min="8975" max="8975" width="9.375" style="89" bestFit="1" customWidth="1"/>
    <col min="8976" max="8976" width="15.625" style="89" bestFit="1" customWidth="1"/>
    <col min="8977" max="8977" width="10.875" style="89" bestFit="1" customWidth="1"/>
    <col min="8978" max="8978" width="6.5" style="89" customWidth="1"/>
    <col min="8979" max="8979" width="27.5" style="89" bestFit="1" customWidth="1"/>
    <col min="8980" max="8980" width="12" style="89" bestFit="1" customWidth="1"/>
    <col min="8981" max="8982" width="9" style="89" bestFit="1" customWidth="1"/>
    <col min="8983" max="9217" width="8.75" style="89"/>
    <col min="9218" max="9218" width="17.25" style="89" customWidth="1"/>
    <col min="9219" max="9219" width="4.125" style="89" bestFit="1" customWidth="1"/>
    <col min="9220" max="9220" width="41.75" style="89" customWidth="1"/>
    <col min="9221" max="9221" width="15.125" style="89" bestFit="1" customWidth="1"/>
    <col min="9222" max="9222" width="18.5" style="89" customWidth="1"/>
    <col min="9223" max="9223" width="14.25" style="89" bestFit="1" customWidth="1"/>
    <col min="9224" max="9224" width="7.5" style="89" customWidth="1"/>
    <col min="9225" max="9225" width="13.125" style="89" bestFit="1" customWidth="1"/>
    <col min="9226" max="9226" width="11.5" style="89" bestFit="1" customWidth="1"/>
    <col min="9227" max="9227" width="7.625" style="89" bestFit="1" customWidth="1"/>
    <col min="9228" max="9228" width="6.375" style="89" bestFit="1" customWidth="1"/>
    <col min="9229" max="9229" width="9.5" style="89" bestFit="1" customWidth="1"/>
    <col min="9230" max="9230" width="9.25" style="89" bestFit="1" customWidth="1"/>
    <col min="9231" max="9231" width="9.375" style="89" bestFit="1" customWidth="1"/>
    <col min="9232" max="9232" width="15.625" style="89" bestFit="1" customWidth="1"/>
    <col min="9233" max="9233" width="10.875" style="89" bestFit="1" customWidth="1"/>
    <col min="9234" max="9234" width="6.5" style="89" customWidth="1"/>
    <col min="9235" max="9235" width="27.5" style="89" bestFit="1" customWidth="1"/>
    <col min="9236" max="9236" width="12" style="89" bestFit="1" customWidth="1"/>
    <col min="9237" max="9238" width="9" style="89" bestFit="1" customWidth="1"/>
    <col min="9239" max="9473" width="8.75" style="89"/>
    <col min="9474" max="9474" width="17.25" style="89" customWidth="1"/>
    <col min="9475" max="9475" width="4.125" style="89" bestFit="1" customWidth="1"/>
    <col min="9476" max="9476" width="41.75" style="89" customWidth="1"/>
    <col min="9477" max="9477" width="15.125" style="89" bestFit="1" customWidth="1"/>
    <col min="9478" max="9478" width="18.5" style="89" customWidth="1"/>
    <col min="9479" max="9479" width="14.25" style="89" bestFit="1" customWidth="1"/>
    <col min="9480" max="9480" width="7.5" style="89" customWidth="1"/>
    <col min="9481" max="9481" width="13.125" style="89" bestFit="1" customWidth="1"/>
    <col min="9482" max="9482" width="11.5" style="89" bestFit="1" customWidth="1"/>
    <col min="9483" max="9483" width="7.625" style="89" bestFit="1" customWidth="1"/>
    <col min="9484" max="9484" width="6.375" style="89" bestFit="1" customWidth="1"/>
    <col min="9485" max="9485" width="9.5" style="89" bestFit="1" customWidth="1"/>
    <col min="9486" max="9486" width="9.25" style="89" bestFit="1" customWidth="1"/>
    <col min="9487" max="9487" width="9.375" style="89" bestFit="1" customWidth="1"/>
    <col min="9488" max="9488" width="15.625" style="89" bestFit="1" customWidth="1"/>
    <col min="9489" max="9489" width="10.875" style="89" bestFit="1" customWidth="1"/>
    <col min="9490" max="9490" width="6.5" style="89" customWidth="1"/>
    <col min="9491" max="9491" width="27.5" style="89" bestFit="1" customWidth="1"/>
    <col min="9492" max="9492" width="12" style="89" bestFit="1" customWidth="1"/>
    <col min="9493" max="9494" width="9" style="89" bestFit="1" customWidth="1"/>
    <col min="9495" max="9729" width="8.75" style="89"/>
    <col min="9730" max="9730" width="17.25" style="89" customWidth="1"/>
    <col min="9731" max="9731" width="4.125" style="89" bestFit="1" customWidth="1"/>
    <col min="9732" max="9732" width="41.75" style="89" customWidth="1"/>
    <col min="9733" max="9733" width="15.125" style="89" bestFit="1" customWidth="1"/>
    <col min="9734" max="9734" width="18.5" style="89" customWidth="1"/>
    <col min="9735" max="9735" width="14.25" style="89" bestFit="1" customWidth="1"/>
    <col min="9736" max="9736" width="7.5" style="89" customWidth="1"/>
    <col min="9737" max="9737" width="13.125" style="89" bestFit="1" customWidth="1"/>
    <col min="9738" max="9738" width="11.5" style="89" bestFit="1" customWidth="1"/>
    <col min="9739" max="9739" width="7.625" style="89" bestFit="1" customWidth="1"/>
    <col min="9740" max="9740" width="6.375" style="89" bestFit="1" customWidth="1"/>
    <col min="9741" max="9741" width="9.5" style="89" bestFit="1" customWidth="1"/>
    <col min="9742" max="9742" width="9.25" style="89" bestFit="1" customWidth="1"/>
    <col min="9743" max="9743" width="9.375" style="89" bestFit="1" customWidth="1"/>
    <col min="9744" max="9744" width="15.625" style="89" bestFit="1" customWidth="1"/>
    <col min="9745" max="9745" width="10.875" style="89" bestFit="1" customWidth="1"/>
    <col min="9746" max="9746" width="6.5" style="89" customWidth="1"/>
    <col min="9747" max="9747" width="27.5" style="89" bestFit="1" customWidth="1"/>
    <col min="9748" max="9748" width="12" style="89" bestFit="1" customWidth="1"/>
    <col min="9749" max="9750" width="9" style="89" bestFit="1" customWidth="1"/>
    <col min="9751" max="9985" width="8.75" style="89"/>
    <col min="9986" max="9986" width="17.25" style="89" customWidth="1"/>
    <col min="9987" max="9987" width="4.125" style="89" bestFit="1" customWidth="1"/>
    <col min="9988" max="9988" width="41.75" style="89" customWidth="1"/>
    <col min="9989" max="9989" width="15.125" style="89" bestFit="1" customWidth="1"/>
    <col min="9990" max="9990" width="18.5" style="89" customWidth="1"/>
    <col min="9991" max="9991" width="14.25" style="89" bestFit="1" customWidth="1"/>
    <col min="9992" max="9992" width="7.5" style="89" customWidth="1"/>
    <col min="9993" max="9993" width="13.125" style="89" bestFit="1" customWidth="1"/>
    <col min="9994" max="9994" width="11.5" style="89" bestFit="1" customWidth="1"/>
    <col min="9995" max="9995" width="7.625" style="89" bestFit="1" customWidth="1"/>
    <col min="9996" max="9996" width="6.375" style="89" bestFit="1" customWidth="1"/>
    <col min="9997" max="9997" width="9.5" style="89" bestFit="1" customWidth="1"/>
    <col min="9998" max="9998" width="9.25" style="89" bestFit="1" customWidth="1"/>
    <col min="9999" max="9999" width="9.375" style="89" bestFit="1" customWidth="1"/>
    <col min="10000" max="10000" width="15.625" style="89" bestFit="1" customWidth="1"/>
    <col min="10001" max="10001" width="10.875" style="89" bestFit="1" customWidth="1"/>
    <col min="10002" max="10002" width="6.5" style="89" customWidth="1"/>
    <col min="10003" max="10003" width="27.5" style="89" bestFit="1" customWidth="1"/>
    <col min="10004" max="10004" width="12" style="89" bestFit="1" customWidth="1"/>
    <col min="10005" max="10006" width="9" style="89" bestFit="1" customWidth="1"/>
    <col min="10007" max="10241" width="8.75" style="89"/>
    <col min="10242" max="10242" width="17.25" style="89" customWidth="1"/>
    <col min="10243" max="10243" width="4.125" style="89" bestFit="1" customWidth="1"/>
    <col min="10244" max="10244" width="41.75" style="89" customWidth="1"/>
    <col min="10245" max="10245" width="15.125" style="89" bestFit="1" customWidth="1"/>
    <col min="10246" max="10246" width="18.5" style="89" customWidth="1"/>
    <col min="10247" max="10247" width="14.25" style="89" bestFit="1" customWidth="1"/>
    <col min="10248" max="10248" width="7.5" style="89" customWidth="1"/>
    <col min="10249" max="10249" width="13.125" style="89" bestFit="1" customWidth="1"/>
    <col min="10250" max="10250" width="11.5" style="89" bestFit="1" customWidth="1"/>
    <col min="10251" max="10251" width="7.625" style="89" bestFit="1" customWidth="1"/>
    <col min="10252" max="10252" width="6.375" style="89" bestFit="1" customWidth="1"/>
    <col min="10253" max="10253" width="9.5" style="89" bestFit="1" customWidth="1"/>
    <col min="10254" max="10254" width="9.25" style="89" bestFit="1" customWidth="1"/>
    <col min="10255" max="10255" width="9.375" style="89" bestFit="1" customWidth="1"/>
    <col min="10256" max="10256" width="15.625" style="89" bestFit="1" customWidth="1"/>
    <col min="10257" max="10257" width="10.875" style="89" bestFit="1" customWidth="1"/>
    <col min="10258" max="10258" width="6.5" style="89" customWidth="1"/>
    <col min="10259" max="10259" width="27.5" style="89" bestFit="1" customWidth="1"/>
    <col min="10260" max="10260" width="12" style="89" bestFit="1" customWidth="1"/>
    <col min="10261" max="10262" width="9" style="89" bestFit="1" customWidth="1"/>
    <col min="10263" max="10497" width="8.75" style="89"/>
    <col min="10498" max="10498" width="17.25" style="89" customWidth="1"/>
    <col min="10499" max="10499" width="4.125" style="89" bestFit="1" customWidth="1"/>
    <col min="10500" max="10500" width="41.75" style="89" customWidth="1"/>
    <col min="10501" max="10501" width="15.125" style="89" bestFit="1" customWidth="1"/>
    <col min="10502" max="10502" width="18.5" style="89" customWidth="1"/>
    <col min="10503" max="10503" width="14.25" style="89" bestFit="1" customWidth="1"/>
    <col min="10504" max="10504" width="7.5" style="89" customWidth="1"/>
    <col min="10505" max="10505" width="13.125" style="89" bestFit="1" customWidth="1"/>
    <col min="10506" max="10506" width="11.5" style="89" bestFit="1" customWidth="1"/>
    <col min="10507" max="10507" width="7.625" style="89" bestFit="1" customWidth="1"/>
    <col min="10508" max="10508" width="6.375" style="89" bestFit="1" customWidth="1"/>
    <col min="10509" max="10509" width="9.5" style="89" bestFit="1" customWidth="1"/>
    <col min="10510" max="10510" width="9.25" style="89" bestFit="1" customWidth="1"/>
    <col min="10511" max="10511" width="9.375" style="89" bestFit="1" customWidth="1"/>
    <col min="10512" max="10512" width="15.625" style="89" bestFit="1" customWidth="1"/>
    <col min="10513" max="10513" width="10.875" style="89" bestFit="1" customWidth="1"/>
    <col min="10514" max="10514" width="6.5" style="89" customWidth="1"/>
    <col min="10515" max="10515" width="27.5" style="89" bestFit="1" customWidth="1"/>
    <col min="10516" max="10516" width="12" style="89" bestFit="1" customWidth="1"/>
    <col min="10517" max="10518" width="9" style="89" bestFit="1" customWidth="1"/>
    <col min="10519" max="10753" width="8.75" style="89"/>
    <col min="10754" max="10754" width="17.25" style="89" customWidth="1"/>
    <col min="10755" max="10755" width="4.125" style="89" bestFit="1" customWidth="1"/>
    <col min="10756" max="10756" width="41.75" style="89" customWidth="1"/>
    <col min="10757" max="10757" width="15.125" style="89" bestFit="1" customWidth="1"/>
    <col min="10758" max="10758" width="18.5" style="89" customWidth="1"/>
    <col min="10759" max="10759" width="14.25" style="89" bestFit="1" customWidth="1"/>
    <col min="10760" max="10760" width="7.5" style="89" customWidth="1"/>
    <col min="10761" max="10761" width="13.125" style="89" bestFit="1" customWidth="1"/>
    <col min="10762" max="10762" width="11.5" style="89" bestFit="1" customWidth="1"/>
    <col min="10763" max="10763" width="7.625" style="89" bestFit="1" customWidth="1"/>
    <col min="10764" max="10764" width="6.375" style="89" bestFit="1" customWidth="1"/>
    <col min="10765" max="10765" width="9.5" style="89" bestFit="1" customWidth="1"/>
    <col min="10766" max="10766" width="9.25" style="89" bestFit="1" customWidth="1"/>
    <col min="10767" max="10767" width="9.375" style="89" bestFit="1" customWidth="1"/>
    <col min="10768" max="10768" width="15.625" style="89" bestFit="1" customWidth="1"/>
    <col min="10769" max="10769" width="10.875" style="89" bestFit="1" customWidth="1"/>
    <col min="10770" max="10770" width="6.5" style="89" customWidth="1"/>
    <col min="10771" max="10771" width="27.5" style="89" bestFit="1" customWidth="1"/>
    <col min="10772" max="10772" width="12" style="89" bestFit="1" customWidth="1"/>
    <col min="10773" max="10774" width="9" style="89" bestFit="1" customWidth="1"/>
    <col min="10775" max="11009" width="8.75" style="89"/>
    <col min="11010" max="11010" width="17.25" style="89" customWidth="1"/>
    <col min="11011" max="11011" width="4.125" style="89" bestFit="1" customWidth="1"/>
    <col min="11012" max="11012" width="41.75" style="89" customWidth="1"/>
    <col min="11013" max="11013" width="15.125" style="89" bestFit="1" customWidth="1"/>
    <col min="11014" max="11014" width="18.5" style="89" customWidth="1"/>
    <col min="11015" max="11015" width="14.25" style="89" bestFit="1" customWidth="1"/>
    <col min="11016" max="11016" width="7.5" style="89" customWidth="1"/>
    <col min="11017" max="11017" width="13.125" style="89" bestFit="1" customWidth="1"/>
    <col min="11018" max="11018" width="11.5" style="89" bestFit="1" customWidth="1"/>
    <col min="11019" max="11019" width="7.625" style="89" bestFit="1" customWidth="1"/>
    <col min="11020" max="11020" width="6.375" style="89" bestFit="1" customWidth="1"/>
    <col min="11021" max="11021" width="9.5" style="89" bestFit="1" customWidth="1"/>
    <col min="11022" max="11022" width="9.25" style="89" bestFit="1" customWidth="1"/>
    <col min="11023" max="11023" width="9.375" style="89" bestFit="1" customWidth="1"/>
    <col min="11024" max="11024" width="15.625" style="89" bestFit="1" customWidth="1"/>
    <col min="11025" max="11025" width="10.875" style="89" bestFit="1" customWidth="1"/>
    <col min="11026" max="11026" width="6.5" style="89" customWidth="1"/>
    <col min="11027" max="11027" width="27.5" style="89" bestFit="1" customWidth="1"/>
    <col min="11028" max="11028" width="12" style="89" bestFit="1" customWidth="1"/>
    <col min="11029" max="11030" width="9" style="89" bestFit="1" customWidth="1"/>
    <col min="11031" max="11265" width="8.75" style="89"/>
    <col min="11266" max="11266" width="17.25" style="89" customWidth="1"/>
    <col min="11267" max="11267" width="4.125" style="89" bestFit="1" customWidth="1"/>
    <col min="11268" max="11268" width="41.75" style="89" customWidth="1"/>
    <col min="11269" max="11269" width="15.125" style="89" bestFit="1" customWidth="1"/>
    <col min="11270" max="11270" width="18.5" style="89" customWidth="1"/>
    <col min="11271" max="11271" width="14.25" style="89" bestFit="1" customWidth="1"/>
    <col min="11272" max="11272" width="7.5" style="89" customWidth="1"/>
    <col min="11273" max="11273" width="13.125" style="89" bestFit="1" customWidth="1"/>
    <col min="11274" max="11274" width="11.5" style="89" bestFit="1" customWidth="1"/>
    <col min="11275" max="11275" width="7.625" style="89" bestFit="1" customWidth="1"/>
    <col min="11276" max="11276" width="6.375" style="89" bestFit="1" customWidth="1"/>
    <col min="11277" max="11277" width="9.5" style="89" bestFit="1" customWidth="1"/>
    <col min="11278" max="11278" width="9.25" style="89" bestFit="1" customWidth="1"/>
    <col min="11279" max="11279" width="9.375" style="89" bestFit="1" customWidth="1"/>
    <col min="11280" max="11280" width="15.625" style="89" bestFit="1" customWidth="1"/>
    <col min="11281" max="11281" width="10.875" style="89" bestFit="1" customWidth="1"/>
    <col min="11282" max="11282" width="6.5" style="89" customWidth="1"/>
    <col min="11283" max="11283" width="27.5" style="89" bestFit="1" customWidth="1"/>
    <col min="11284" max="11284" width="12" style="89" bestFit="1" customWidth="1"/>
    <col min="11285" max="11286" width="9" style="89" bestFit="1" customWidth="1"/>
    <col min="11287" max="11521" width="8.75" style="89"/>
    <col min="11522" max="11522" width="17.25" style="89" customWidth="1"/>
    <col min="11523" max="11523" width="4.125" style="89" bestFit="1" customWidth="1"/>
    <col min="11524" max="11524" width="41.75" style="89" customWidth="1"/>
    <col min="11525" max="11525" width="15.125" style="89" bestFit="1" customWidth="1"/>
    <col min="11526" max="11526" width="18.5" style="89" customWidth="1"/>
    <col min="11527" max="11527" width="14.25" style="89" bestFit="1" customWidth="1"/>
    <col min="11528" max="11528" width="7.5" style="89" customWidth="1"/>
    <col min="11529" max="11529" width="13.125" style="89" bestFit="1" customWidth="1"/>
    <col min="11530" max="11530" width="11.5" style="89" bestFit="1" customWidth="1"/>
    <col min="11531" max="11531" width="7.625" style="89" bestFit="1" customWidth="1"/>
    <col min="11532" max="11532" width="6.375" style="89" bestFit="1" customWidth="1"/>
    <col min="11533" max="11533" width="9.5" style="89" bestFit="1" customWidth="1"/>
    <col min="11534" max="11534" width="9.25" style="89" bestFit="1" customWidth="1"/>
    <col min="11535" max="11535" width="9.375" style="89" bestFit="1" customWidth="1"/>
    <col min="11536" max="11536" width="15.625" style="89" bestFit="1" customWidth="1"/>
    <col min="11537" max="11537" width="10.875" style="89" bestFit="1" customWidth="1"/>
    <col min="11538" max="11538" width="6.5" style="89" customWidth="1"/>
    <col min="11539" max="11539" width="27.5" style="89" bestFit="1" customWidth="1"/>
    <col min="11540" max="11540" width="12" style="89" bestFit="1" customWidth="1"/>
    <col min="11541" max="11542" width="9" style="89" bestFit="1" customWidth="1"/>
    <col min="11543" max="11777" width="8.75" style="89"/>
    <col min="11778" max="11778" width="17.25" style="89" customWidth="1"/>
    <col min="11779" max="11779" width="4.125" style="89" bestFit="1" customWidth="1"/>
    <col min="11780" max="11780" width="41.75" style="89" customWidth="1"/>
    <col min="11781" max="11781" width="15.125" style="89" bestFit="1" customWidth="1"/>
    <col min="11782" max="11782" width="18.5" style="89" customWidth="1"/>
    <col min="11783" max="11783" width="14.25" style="89" bestFit="1" customWidth="1"/>
    <col min="11784" max="11784" width="7.5" style="89" customWidth="1"/>
    <col min="11785" max="11785" width="13.125" style="89" bestFit="1" customWidth="1"/>
    <col min="11786" max="11786" width="11.5" style="89" bestFit="1" customWidth="1"/>
    <col min="11787" max="11787" width="7.625" style="89" bestFit="1" customWidth="1"/>
    <col min="11788" max="11788" width="6.375" style="89" bestFit="1" customWidth="1"/>
    <col min="11789" max="11789" width="9.5" style="89" bestFit="1" customWidth="1"/>
    <col min="11790" max="11790" width="9.25" style="89" bestFit="1" customWidth="1"/>
    <col min="11791" max="11791" width="9.375" style="89" bestFit="1" customWidth="1"/>
    <col min="11792" max="11792" width="15.625" style="89" bestFit="1" customWidth="1"/>
    <col min="11793" max="11793" width="10.875" style="89" bestFit="1" customWidth="1"/>
    <col min="11794" max="11794" width="6.5" style="89" customWidth="1"/>
    <col min="11795" max="11795" width="27.5" style="89" bestFit="1" customWidth="1"/>
    <col min="11796" max="11796" width="12" style="89" bestFit="1" customWidth="1"/>
    <col min="11797" max="11798" width="9" style="89" bestFit="1" customWidth="1"/>
    <col min="11799" max="12033" width="8.75" style="89"/>
    <col min="12034" max="12034" width="17.25" style="89" customWidth="1"/>
    <col min="12035" max="12035" width="4.125" style="89" bestFit="1" customWidth="1"/>
    <col min="12036" max="12036" width="41.75" style="89" customWidth="1"/>
    <col min="12037" max="12037" width="15.125" style="89" bestFit="1" customWidth="1"/>
    <col min="12038" max="12038" width="18.5" style="89" customWidth="1"/>
    <col min="12039" max="12039" width="14.25" style="89" bestFit="1" customWidth="1"/>
    <col min="12040" max="12040" width="7.5" style="89" customWidth="1"/>
    <col min="12041" max="12041" width="13.125" style="89" bestFit="1" customWidth="1"/>
    <col min="12042" max="12042" width="11.5" style="89" bestFit="1" customWidth="1"/>
    <col min="12043" max="12043" width="7.625" style="89" bestFit="1" customWidth="1"/>
    <col min="12044" max="12044" width="6.375" style="89" bestFit="1" customWidth="1"/>
    <col min="12045" max="12045" width="9.5" style="89" bestFit="1" customWidth="1"/>
    <col min="12046" max="12046" width="9.25" style="89" bestFit="1" customWidth="1"/>
    <col min="12047" max="12047" width="9.375" style="89" bestFit="1" customWidth="1"/>
    <col min="12048" max="12048" width="15.625" style="89" bestFit="1" customWidth="1"/>
    <col min="12049" max="12049" width="10.875" style="89" bestFit="1" customWidth="1"/>
    <col min="12050" max="12050" width="6.5" style="89" customWidth="1"/>
    <col min="12051" max="12051" width="27.5" style="89" bestFit="1" customWidth="1"/>
    <col min="12052" max="12052" width="12" style="89" bestFit="1" customWidth="1"/>
    <col min="12053" max="12054" width="9" style="89" bestFit="1" customWidth="1"/>
    <col min="12055" max="12289" width="8.75" style="89"/>
    <col min="12290" max="12290" width="17.25" style="89" customWidth="1"/>
    <col min="12291" max="12291" width="4.125" style="89" bestFit="1" customWidth="1"/>
    <col min="12292" max="12292" width="41.75" style="89" customWidth="1"/>
    <col min="12293" max="12293" width="15.125" style="89" bestFit="1" customWidth="1"/>
    <col min="12294" max="12294" width="18.5" style="89" customWidth="1"/>
    <col min="12295" max="12295" width="14.25" style="89" bestFit="1" customWidth="1"/>
    <col min="12296" max="12296" width="7.5" style="89" customWidth="1"/>
    <col min="12297" max="12297" width="13.125" style="89" bestFit="1" customWidth="1"/>
    <col min="12298" max="12298" width="11.5" style="89" bestFit="1" customWidth="1"/>
    <col min="12299" max="12299" width="7.625" style="89" bestFit="1" customWidth="1"/>
    <col min="12300" max="12300" width="6.375" style="89" bestFit="1" customWidth="1"/>
    <col min="12301" max="12301" width="9.5" style="89" bestFit="1" customWidth="1"/>
    <col min="12302" max="12302" width="9.25" style="89" bestFit="1" customWidth="1"/>
    <col min="12303" max="12303" width="9.375" style="89" bestFit="1" customWidth="1"/>
    <col min="12304" max="12304" width="15.625" style="89" bestFit="1" customWidth="1"/>
    <col min="12305" max="12305" width="10.875" style="89" bestFit="1" customWidth="1"/>
    <col min="12306" max="12306" width="6.5" style="89" customWidth="1"/>
    <col min="12307" max="12307" width="27.5" style="89" bestFit="1" customWidth="1"/>
    <col min="12308" max="12308" width="12" style="89" bestFit="1" customWidth="1"/>
    <col min="12309" max="12310" width="9" style="89" bestFit="1" customWidth="1"/>
    <col min="12311" max="12545" width="8.75" style="89"/>
    <col min="12546" max="12546" width="17.25" style="89" customWidth="1"/>
    <col min="12547" max="12547" width="4.125" style="89" bestFit="1" customWidth="1"/>
    <col min="12548" max="12548" width="41.75" style="89" customWidth="1"/>
    <col min="12549" max="12549" width="15.125" style="89" bestFit="1" customWidth="1"/>
    <col min="12550" max="12550" width="18.5" style="89" customWidth="1"/>
    <col min="12551" max="12551" width="14.25" style="89" bestFit="1" customWidth="1"/>
    <col min="12552" max="12552" width="7.5" style="89" customWidth="1"/>
    <col min="12553" max="12553" width="13.125" style="89" bestFit="1" customWidth="1"/>
    <col min="12554" max="12554" width="11.5" style="89" bestFit="1" customWidth="1"/>
    <col min="12555" max="12555" width="7.625" style="89" bestFit="1" customWidth="1"/>
    <col min="12556" max="12556" width="6.375" style="89" bestFit="1" customWidth="1"/>
    <col min="12557" max="12557" width="9.5" style="89" bestFit="1" customWidth="1"/>
    <col min="12558" max="12558" width="9.25" style="89" bestFit="1" customWidth="1"/>
    <col min="12559" max="12559" width="9.375" style="89" bestFit="1" customWidth="1"/>
    <col min="12560" max="12560" width="15.625" style="89" bestFit="1" customWidth="1"/>
    <col min="12561" max="12561" width="10.875" style="89" bestFit="1" customWidth="1"/>
    <col min="12562" max="12562" width="6.5" style="89" customWidth="1"/>
    <col min="12563" max="12563" width="27.5" style="89" bestFit="1" customWidth="1"/>
    <col min="12564" max="12564" width="12" style="89" bestFit="1" customWidth="1"/>
    <col min="12565" max="12566" width="9" style="89" bestFit="1" customWidth="1"/>
    <col min="12567" max="12801" width="8.75" style="89"/>
    <col min="12802" max="12802" width="17.25" style="89" customWidth="1"/>
    <col min="12803" max="12803" width="4.125" style="89" bestFit="1" customWidth="1"/>
    <col min="12804" max="12804" width="41.75" style="89" customWidth="1"/>
    <col min="12805" max="12805" width="15.125" style="89" bestFit="1" customWidth="1"/>
    <col min="12806" max="12806" width="18.5" style="89" customWidth="1"/>
    <col min="12807" max="12807" width="14.25" style="89" bestFit="1" customWidth="1"/>
    <col min="12808" max="12808" width="7.5" style="89" customWidth="1"/>
    <col min="12809" max="12809" width="13.125" style="89" bestFit="1" customWidth="1"/>
    <col min="12810" max="12810" width="11.5" style="89" bestFit="1" customWidth="1"/>
    <col min="12811" max="12811" width="7.625" style="89" bestFit="1" customWidth="1"/>
    <col min="12812" max="12812" width="6.375" style="89" bestFit="1" customWidth="1"/>
    <col min="12813" max="12813" width="9.5" style="89" bestFit="1" customWidth="1"/>
    <col min="12814" max="12814" width="9.25" style="89" bestFit="1" customWidth="1"/>
    <col min="12815" max="12815" width="9.375" style="89" bestFit="1" customWidth="1"/>
    <col min="12816" max="12816" width="15.625" style="89" bestFit="1" customWidth="1"/>
    <col min="12817" max="12817" width="10.875" style="89" bestFit="1" customWidth="1"/>
    <col min="12818" max="12818" width="6.5" style="89" customWidth="1"/>
    <col min="12819" max="12819" width="27.5" style="89" bestFit="1" customWidth="1"/>
    <col min="12820" max="12820" width="12" style="89" bestFit="1" customWidth="1"/>
    <col min="12821" max="12822" width="9" style="89" bestFit="1" customWidth="1"/>
    <col min="12823" max="13057" width="8.75" style="89"/>
    <col min="13058" max="13058" width="17.25" style="89" customWidth="1"/>
    <col min="13059" max="13059" width="4.125" style="89" bestFit="1" customWidth="1"/>
    <col min="13060" max="13060" width="41.75" style="89" customWidth="1"/>
    <col min="13061" max="13061" width="15.125" style="89" bestFit="1" customWidth="1"/>
    <col min="13062" max="13062" width="18.5" style="89" customWidth="1"/>
    <col min="13063" max="13063" width="14.25" style="89" bestFit="1" customWidth="1"/>
    <col min="13064" max="13064" width="7.5" style="89" customWidth="1"/>
    <col min="13065" max="13065" width="13.125" style="89" bestFit="1" customWidth="1"/>
    <col min="13066" max="13066" width="11.5" style="89" bestFit="1" customWidth="1"/>
    <col min="13067" max="13067" width="7.625" style="89" bestFit="1" customWidth="1"/>
    <col min="13068" max="13068" width="6.375" style="89" bestFit="1" customWidth="1"/>
    <col min="13069" max="13069" width="9.5" style="89" bestFit="1" customWidth="1"/>
    <col min="13070" max="13070" width="9.25" style="89" bestFit="1" customWidth="1"/>
    <col min="13071" max="13071" width="9.375" style="89" bestFit="1" customWidth="1"/>
    <col min="13072" max="13072" width="15.625" style="89" bestFit="1" customWidth="1"/>
    <col min="13073" max="13073" width="10.875" style="89" bestFit="1" customWidth="1"/>
    <col min="13074" max="13074" width="6.5" style="89" customWidth="1"/>
    <col min="13075" max="13075" width="27.5" style="89" bestFit="1" customWidth="1"/>
    <col min="13076" max="13076" width="12" style="89" bestFit="1" customWidth="1"/>
    <col min="13077" max="13078" width="9" style="89" bestFit="1" customWidth="1"/>
    <col min="13079" max="13313" width="8.75" style="89"/>
    <col min="13314" max="13314" width="17.25" style="89" customWidth="1"/>
    <col min="13315" max="13315" width="4.125" style="89" bestFit="1" customWidth="1"/>
    <col min="13316" max="13316" width="41.75" style="89" customWidth="1"/>
    <col min="13317" max="13317" width="15.125" style="89" bestFit="1" customWidth="1"/>
    <col min="13318" max="13318" width="18.5" style="89" customWidth="1"/>
    <col min="13319" max="13319" width="14.25" style="89" bestFit="1" customWidth="1"/>
    <col min="13320" max="13320" width="7.5" style="89" customWidth="1"/>
    <col min="13321" max="13321" width="13.125" style="89" bestFit="1" customWidth="1"/>
    <col min="13322" max="13322" width="11.5" style="89" bestFit="1" customWidth="1"/>
    <col min="13323" max="13323" width="7.625" style="89" bestFit="1" customWidth="1"/>
    <col min="13324" max="13324" width="6.375" style="89" bestFit="1" customWidth="1"/>
    <col min="13325" max="13325" width="9.5" style="89" bestFit="1" customWidth="1"/>
    <col min="13326" max="13326" width="9.25" style="89" bestFit="1" customWidth="1"/>
    <col min="13327" max="13327" width="9.375" style="89" bestFit="1" customWidth="1"/>
    <col min="13328" max="13328" width="15.625" style="89" bestFit="1" customWidth="1"/>
    <col min="13329" max="13329" width="10.875" style="89" bestFit="1" customWidth="1"/>
    <col min="13330" max="13330" width="6.5" style="89" customWidth="1"/>
    <col min="13331" max="13331" width="27.5" style="89" bestFit="1" customWidth="1"/>
    <col min="13332" max="13332" width="12" style="89" bestFit="1" customWidth="1"/>
    <col min="13333" max="13334" width="9" style="89" bestFit="1" customWidth="1"/>
    <col min="13335" max="13569" width="8.75" style="89"/>
    <col min="13570" max="13570" width="17.25" style="89" customWidth="1"/>
    <col min="13571" max="13571" width="4.125" style="89" bestFit="1" customWidth="1"/>
    <col min="13572" max="13572" width="41.75" style="89" customWidth="1"/>
    <col min="13573" max="13573" width="15.125" style="89" bestFit="1" customWidth="1"/>
    <col min="13574" max="13574" width="18.5" style="89" customWidth="1"/>
    <col min="13575" max="13575" width="14.25" style="89" bestFit="1" customWidth="1"/>
    <col min="13576" max="13576" width="7.5" style="89" customWidth="1"/>
    <col min="13577" max="13577" width="13.125" style="89" bestFit="1" customWidth="1"/>
    <col min="13578" max="13578" width="11.5" style="89" bestFit="1" customWidth="1"/>
    <col min="13579" max="13579" width="7.625" style="89" bestFit="1" customWidth="1"/>
    <col min="13580" max="13580" width="6.375" style="89" bestFit="1" customWidth="1"/>
    <col min="13581" max="13581" width="9.5" style="89" bestFit="1" customWidth="1"/>
    <col min="13582" max="13582" width="9.25" style="89" bestFit="1" customWidth="1"/>
    <col min="13583" max="13583" width="9.375" style="89" bestFit="1" customWidth="1"/>
    <col min="13584" max="13584" width="15.625" style="89" bestFit="1" customWidth="1"/>
    <col min="13585" max="13585" width="10.875" style="89" bestFit="1" customWidth="1"/>
    <col min="13586" max="13586" width="6.5" style="89" customWidth="1"/>
    <col min="13587" max="13587" width="27.5" style="89" bestFit="1" customWidth="1"/>
    <col min="13588" max="13588" width="12" style="89" bestFit="1" customWidth="1"/>
    <col min="13589" max="13590" width="9" style="89" bestFit="1" customWidth="1"/>
    <col min="13591" max="13825" width="8.75" style="89"/>
    <col min="13826" max="13826" width="17.25" style="89" customWidth="1"/>
    <col min="13827" max="13827" width="4.125" style="89" bestFit="1" customWidth="1"/>
    <col min="13828" max="13828" width="41.75" style="89" customWidth="1"/>
    <col min="13829" max="13829" width="15.125" style="89" bestFit="1" customWidth="1"/>
    <col min="13830" max="13830" width="18.5" style="89" customWidth="1"/>
    <col min="13831" max="13831" width="14.25" style="89" bestFit="1" customWidth="1"/>
    <col min="13832" max="13832" width="7.5" style="89" customWidth="1"/>
    <col min="13833" max="13833" width="13.125" style="89" bestFit="1" customWidth="1"/>
    <col min="13834" max="13834" width="11.5" style="89" bestFit="1" customWidth="1"/>
    <col min="13835" max="13835" width="7.625" style="89" bestFit="1" customWidth="1"/>
    <col min="13836" max="13836" width="6.375" style="89" bestFit="1" customWidth="1"/>
    <col min="13837" max="13837" width="9.5" style="89" bestFit="1" customWidth="1"/>
    <col min="13838" max="13838" width="9.25" style="89" bestFit="1" customWidth="1"/>
    <col min="13839" max="13839" width="9.375" style="89" bestFit="1" customWidth="1"/>
    <col min="13840" max="13840" width="15.625" style="89" bestFit="1" customWidth="1"/>
    <col min="13841" max="13841" width="10.875" style="89" bestFit="1" customWidth="1"/>
    <col min="13842" max="13842" width="6.5" style="89" customWidth="1"/>
    <col min="13843" max="13843" width="27.5" style="89" bestFit="1" customWidth="1"/>
    <col min="13844" max="13844" width="12" style="89" bestFit="1" customWidth="1"/>
    <col min="13845" max="13846" width="9" style="89" bestFit="1" customWidth="1"/>
    <col min="13847" max="14081" width="8.75" style="89"/>
    <col min="14082" max="14082" width="17.25" style="89" customWidth="1"/>
    <col min="14083" max="14083" width="4.125" style="89" bestFit="1" customWidth="1"/>
    <col min="14084" max="14084" width="41.75" style="89" customWidth="1"/>
    <col min="14085" max="14085" width="15.125" style="89" bestFit="1" customWidth="1"/>
    <col min="14086" max="14086" width="18.5" style="89" customWidth="1"/>
    <col min="14087" max="14087" width="14.25" style="89" bestFit="1" customWidth="1"/>
    <col min="14088" max="14088" width="7.5" style="89" customWidth="1"/>
    <col min="14089" max="14089" width="13.125" style="89" bestFit="1" customWidth="1"/>
    <col min="14090" max="14090" width="11.5" style="89" bestFit="1" customWidth="1"/>
    <col min="14091" max="14091" width="7.625" style="89" bestFit="1" customWidth="1"/>
    <col min="14092" max="14092" width="6.375" style="89" bestFit="1" customWidth="1"/>
    <col min="14093" max="14093" width="9.5" style="89" bestFit="1" customWidth="1"/>
    <col min="14094" max="14094" width="9.25" style="89" bestFit="1" customWidth="1"/>
    <col min="14095" max="14095" width="9.375" style="89" bestFit="1" customWidth="1"/>
    <col min="14096" max="14096" width="15.625" style="89" bestFit="1" customWidth="1"/>
    <col min="14097" max="14097" width="10.875" style="89" bestFit="1" customWidth="1"/>
    <col min="14098" max="14098" width="6.5" style="89" customWidth="1"/>
    <col min="14099" max="14099" width="27.5" style="89" bestFit="1" customWidth="1"/>
    <col min="14100" max="14100" width="12" style="89" bestFit="1" customWidth="1"/>
    <col min="14101" max="14102" width="9" style="89" bestFit="1" customWidth="1"/>
    <col min="14103" max="14337" width="8.75" style="89"/>
    <col min="14338" max="14338" width="17.25" style="89" customWidth="1"/>
    <col min="14339" max="14339" width="4.125" style="89" bestFit="1" customWidth="1"/>
    <col min="14340" max="14340" width="41.75" style="89" customWidth="1"/>
    <col min="14341" max="14341" width="15.125" style="89" bestFit="1" customWidth="1"/>
    <col min="14342" max="14342" width="18.5" style="89" customWidth="1"/>
    <col min="14343" max="14343" width="14.25" style="89" bestFit="1" customWidth="1"/>
    <col min="14344" max="14344" width="7.5" style="89" customWidth="1"/>
    <col min="14345" max="14345" width="13.125" style="89" bestFit="1" customWidth="1"/>
    <col min="14346" max="14346" width="11.5" style="89" bestFit="1" customWidth="1"/>
    <col min="14347" max="14347" width="7.625" style="89" bestFit="1" customWidth="1"/>
    <col min="14348" max="14348" width="6.375" style="89" bestFit="1" customWidth="1"/>
    <col min="14349" max="14349" width="9.5" style="89" bestFit="1" customWidth="1"/>
    <col min="14350" max="14350" width="9.25" style="89" bestFit="1" customWidth="1"/>
    <col min="14351" max="14351" width="9.375" style="89" bestFit="1" customWidth="1"/>
    <col min="14352" max="14352" width="15.625" style="89" bestFit="1" customWidth="1"/>
    <col min="14353" max="14353" width="10.875" style="89" bestFit="1" customWidth="1"/>
    <col min="14354" max="14354" width="6.5" style="89" customWidth="1"/>
    <col min="14355" max="14355" width="27.5" style="89" bestFit="1" customWidth="1"/>
    <col min="14356" max="14356" width="12" style="89" bestFit="1" customWidth="1"/>
    <col min="14357" max="14358" width="9" style="89" bestFit="1" customWidth="1"/>
    <col min="14359" max="14593" width="8.75" style="89"/>
    <col min="14594" max="14594" width="17.25" style="89" customWidth="1"/>
    <col min="14595" max="14595" width="4.125" style="89" bestFit="1" customWidth="1"/>
    <col min="14596" max="14596" width="41.75" style="89" customWidth="1"/>
    <col min="14597" max="14597" width="15.125" style="89" bestFit="1" customWidth="1"/>
    <col min="14598" max="14598" width="18.5" style="89" customWidth="1"/>
    <col min="14599" max="14599" width="14.25" style="89" bestFit="1" customWidth="1"/>
    <col min="14600" max="14600" width="7.5" style="89" customWidth="1"/>
    <col min="14601" max="14601" width="13.125" style="89" bestFit="1" customWidth="1"/>
    <col min="14602" max="14602" width="11.5" style="89" bestFit="1" customWidth="1"/>
    <col min="14603" max="14603" width="7.625" style="89" bestFit="1" customWidth="1"/>
    <col min="14604" max="14604" width="6.375" style="89" bestFit="1" customWidth="1"/>
    <col min="14605" max="14605" width="9.5" style="89" bestFit="1" customWidth="1"/>
    <col min="14606" max="14606" width="9.25" style="89" bestFit="1" customWidth="1"/>
    <col min="14607" max="14607" width="9.375" style="89" bestFit="1" customWidth="1"/>
    <col min="14608" max="14608" width="15.625" style="89" bestFit="1" customWidth="1"/>
    <col min="14609" max="14609" width="10.875" style="89" bestFit="1" customWidth="1"/>
    <col min="14610" max="14610" width="6.5" style="89" customWidth="1"/>
    <col min="14611" max="14611" width="27.5" style="89" bestFit="1" customWidth="1"/>
    <col min="14612" max="14612" width="12" style="89" bestFit="1" customWidth="1"/>
    <col min="14613" max="14614" width="9" style="89" bestFit="1" customWidth="1"/>
    <col min="14615" max="14849" width="8.75" style="89"/>
    <col min="14850" max="14850" width="17.25" style="89" customWidth="1"/>
    <col min="14851" max="14851" width="4.125" style="89" bestFit="1" customWidth="1"/>
    <col min="14852" max="14852" width="41.75" style="89" customWidth="1"/>
    <col min="14853" max="14853" width="15.125" style="89" bestFit="1" customWidth="1"/>
    <col min="14854" max="14854" width="18.5" style="89" customWidth="1"/>
    <col min="14855" max="14855" width="14.25" style="89" bestFit="1" customWidth="1"/>
    <col min="14856" max="14856" width="7.5" style="89" customWidth="1"/>
    <col min="14857" max="14857" width="13.125" style="89" bestFit="1" customWidth="1"/>
    <col min="14858" max="14858" width="11.5" style="89" bestFit="1" customWidth="1"/>
    <col min="14859" max="14859" width="7.625" style="89" bestFit="1" customWidth="1"/>
    <col min="14860" max="14860" width="6.375" style="89" bestFit="1" customWidth="1"/>
    <col min="14861" max="14861" width="9.5" style="89" bestFit="1" customWidth="1"/>
    <col min="14862" max="14862" width="9.25" style="89" bestFit="1" customWidth="1"/>
    <col min="14863" max="14863" width="9.375" style="89" bestFit="1" customWidth="1"/>
    <col min="14864" max="14864" width="15.625" style="89" bestFit="1" customWidth="1"/>
    <col min="14865" max="14865" width="10.875" style="89" bestFit="1" customWidth="1"/>
    <col min="14866" max="14866" width="6.5" style="89" customWidth="1"/>
    <col min="14867" max="14867" width="27.5" style="89" bestFit="1" customWidth="1"/>
    <col min="14868" max="14868" width="12" style="89" bestFit="1" customWidth="1"/>
    <col min="14869" max="14870" width="9" style="89" bestFit="1" customWidth="1"/>
    <col min="14871" max="15105" width="8.75" style="89"/>
    <col min="15106" max="15106" width="17.25" style="89" customWidth="1"/>
    <col min="15107" max="15107" width="4.125" style="89" bestFit="1" customWidth="1"/>
    <col min="15108" max="15108" width="41.75" style="89" customWidth="1"/>
    <col min="15109" max="15109" width="15.125" style="89" bestFit="1" customWidth="1"/>
    <col min="15110" max="15110" width="18.5" style="89" customWidth="1"/>
    <col min="15111" max="15111" width="14.25" style="89" bestFit="1" customWidth="1"/>
    <col min="15112" max="15112" width="7.5" style="89" customWidth="1"/>
    <col min="15113" max="15113" width="13.125" style="89" bestFit="1" customWidth="1"/>
    <col min="15114" max="15114" width="11.5" style="89" bestFit="1" customWidth="1"/>
    <col min="15115" max="15115" width="7.625" style="89" bestFit="1" customWidth="1"/>
    <col min="15116" max="15116" width="6.375" style="89" bestFit="1" customWidth="1"/>
    <col min="15117" max="15117" width="9.5" style="89" bestFit="1" customWidth="1"/>
    <col min="15118" max="15118" width="9.25" style="89" bestFit="1" customWidth="1"/>
    <col min="15119" max="15119" width="9.375" style="89" bestFit="1" customWidth="1"/>
    <col min="15120" max="15120" width="15.625" style="89" bestFit="1" customWidth="1"/>
    <col min="15121" max="15121" width="10.875" style="89" bestFit="1" customWidth="1"/>
    <col min="15122" max="15122" width="6.5" style="89" customWidth="1"/>
    <col min="15123" max="15123" width="27.5" style="89" bestFit="1" customWidth="1"/>
    <col min="15124" max="15124" width="12" style="89" bestFit="1" customWidth="1"/>
    <col min="15125" max="15126" width="9" style="89" bestFit="1" customWidth="1"/>
    <col min="15127" max="15361" width="8.75" style="89"/>
    <col min="15362" max="15362" width="17.25" style="89" customWidth="1"/>
    <col min="15363" max="15363" width="4.125" style="89" bestFit="1" customWidth="1"/>
    <col min="15364" max="15364" width="41.75" style="89" customWidth="1"/>
    <col min="15365" max="15365" width="15.125" style="89" bestFit="1" customWidth="1"/>
    <col min="15366" max="15366" width="18.5" style="89" customWidth="1"/>
    <col min="15367" max="15367" width="14.25" style="89" bestFit="1" customWidth="1"/>
    <col min="15368" max="15368" width="7.5" style="89" customWidth="1"/>
    <col min="15369" max="15369" width="13.125" style="89" bestFit="1" customWidth="1"/>
    <col min="15370" max="15370" width="11.5" style="89" bestFit="1" customWidth="1"/>
    <col min="15371" max="15371" width="7.625" style="89" bestFit="1" customWidth="1"/>
    <col min="15372" max="15372" width="6.375" style="89" bestFit="1" customWidth="1"/>
    <col min="15373" max="15373" width="9.5" style="89" bestFit="1" customWidth="1"/>
    <col min="15374" max="15374" width="9.25" style="89" bestFit="1" customWidth="1"/>
    <col min="15375" max="15375" width="9.375" style="89" bestFit="1" customWidth="1"/>
    <col min="15376" max="15376" width="15.625" style="89" bestFit="1" customWidth="1"/>
    <col min="15377" max="15377" width="10.875" style="89" bestFit="1" customWidth="1"/>
    <col min="15378" max="15378" width="6.5" style="89" customWidth="1"/>
    <col min="15379" max="15379" width="27.5" style="89" bestFit="1" customWidth="1"/>
    <col min="15380" max="15380" width="12" style="89" bestFit="1" customWidth="1"/>
    <col min="15381" max="15382" width="9" style="89" bestFit="1" customWidth="1"/>
    <col min="15383" max="15617" width="8.75" style="89"/>
    <col min="15618" max="15618" width="17.25" style="89" customWidth="1"/>
    <col min="15619" max="15619" width="4.125" style="89" bestFit="1" customWidth="1"/>
    <col min="15620" max="15620" width="41.75" style="89" customWidth="1"/>
    <col min="15621" max="15621" width="15.125" style="89" bestFit="1" customWidth="1"/>
    <col min="15622" max="15622" width="18.5" style="89" customWidth="1"/>
    <col min="15623" max="15623" width="14.25" style="89" bestFit="1" customWidth="1"/>
    <col min="15624" max="15624" width="7.5" style="89" customWidth="1"/>
    <col min="15625" max="15625" width="13.125" style="89" bestFit="1" customWidth="1"/>
    <col min="15626" max="15626" width="11.5" style="89" bestFit="1" customWidth="1"/>
    <col min="15627" max="15627" width="7.625" style="89" bestFit="1" customWidth="1"/>
    <col min="15628" max="15628" width="6.375" style="89" bestFit="1" customWidth="1"/>
    <col min="15629" max="15629" width="9.5" style="89" bestFit="1" customWidth="1"/>
    <col min="15630" max="15630" width="9.25" style="89" bestFit="1" customWidth="1"/>
    <col min="15631" max="15631" width="9.375" style="89" bestFit="1" customWidth="1"/>
    <col min="15632" max="15632" width="15.625" style="89" bestFit="1" customWidth="1"/>
    <col min="15633" max="15633" width="10.875" style="89" bestFit="1" customWidth="1"/>
    <col min="15634" max="15634" width="6.5" style="89" customWidth="1"/>
    <col min="15635" max="15635" width="27.5" style="89" bestFit="1" customWidth="1"/>
    <col min="15636" max="15636" width="12" style="89" bestFit="1" customWidth="1"/>
    <col min="15637" max="15638" width="9" style="89" bestFit="1" customWidth="1"/>
    <col min="15639" max="15873" width="8.75" style="89"/>
    <col min="15874" max="15874" width="17.25" style="89" customWidth="1"/>
    <col min="15875" max="15875" width="4.125" style="89" bestFit="1" customWidth="1"/>
    <col min="15876" max="15876" width="41.75" style="89" customWidth="1"/>
    <col min="15877" max="15877" width="15.125" style="89" bestFit="1" customWidth="1"/>
    <col min="15878" max="15878" width="18.5" style="89" customWidth="1"/>
    <col min="15879" max="15879" width="14.25" style="89" bestFit="1" customWidth="1"/>
    <col min="15880" max="15880" width="7.5" style="89" customWidth="1"/>
    <col min="15881" max="15881" width="13.125" style="89" bestFit="1" customWidth="1"/>
    <col min="15882" max="15882" width="11.5" style="89" bestFit="1" customWidth="1"/>
    <col min="15883" max="15883" width="7.625" style="89" bestFit="1" customWidth="1"/>
    <col min="15884" max="15884" width="6.375" style="89" bestFit="1" customWidth="1"/>
    <col min="15885" max="15885" width="9.5" style="89" bestFit="1" customWidth="1"/>
    <col min="15886" max="15886" width="9.25" style="89" bestFit="1" customWidth="1"/>
    <col min="15887" max="15887" width="9.375" style="89" bestFit="1" customWidth="1"/>
    <col min="15888" max="15888" width="15.625" style="89" bestFit="1" customWidth="1"/>
    <col min="15889" max="15889" width="10.875" style="89" bestFit="1" customWidth="1"/>
    <col min="15890" max="15890" width="6.5" style="89" customWidth="1"/>
    <col min="15891" max="15891" width="27.5" style="89" bestFit="1" customWidth="1"/>
    <col min="15892" max="15892" width="12" style="89" bestFit="1" customWidth="1"/>
    <col min="15893" max="15894" width="9" style="89" bestFit="1" customWidth="1"/>
    <col min="15895" max="16129" width="8.75" style="89"/>
    <col min="16130" max="16130" width="17.25" style="89" customWidth="1"/>
    <col min="16131" max="16131" width="4.125" style="89" bestFit="1" customWidth="1"/>
    <col min="16132" max="16132" width="41.75" style="89" customWidth="1"/>
    <col min="16133" max="16133" width="15.125" style="89" bestFit="1" customWidth="1"/>
    <col min="16134" max="16134" width="18.5" style="89" customWidth="1"/>
    <col min="16135" max="16135" width="14.25" style="89" bestFit="1" customWidth="1"/>
    <col min="16136" max="16136" width="7.5" style="89" customWidth="1"/>
    <col min="16137" max="16137" width="13.125" style="89" bestFit="1" customWidth="1"/>
    <col min="16138" max="16138" width="11.5" style="89" bestFit="1" customWidth="1"/>
    <col min="16139" max="16139" width="7.625" style="89" bestFit="1" customWidth="1"/>
    <col min="16140" max="16140" width="6.375" style="89" bestFit="1" customWidth="1"/>
    <col min="16141" max="16141" width="9.5" style="89" bestFit="1" customWidth="1"/>
    <col min="16142" max="16142" width="9.25" style="89" bestFit="1" customWidth="1"/>
    <col min="16143" max="16143" width="9.375" style="89" bestFit="1" customWidth="1"/>
    <col min="16144" max="16144" width="15.625" style="89" bestFit="1" customWidth="1"/>
    <col min="16145" max="16145" width="10.875" style="89" bestFit="1" customWidth="1"/>
    <col min="16146" max="16146" width="6.5" style="89" customWidth="1"/>
    <col min="16147" max="16147" width="27.5" style="89" bestFit="1" customWidth="1"/>
    <col min="16148" max="16148" width="12" style="89" bestFit="1" customWidth="1"/>
    <col min="16149" max="16150" width="9" style="89" bestFit="1" customWidth="1"/>
    <col min="16151" max="16384" width="8.75" style="89"/>
  </cols>
  <sheetData>
    <row r="1" spans="1:25" ht="21.75" customHeight="1">
      <c r="A1" s="127"/>
      <c r="B1" s="127"/>
      <c r="Q1" s="126"/>
    </row>
    <row r="2" spans="1:25" ht="15">
      <c r="A2" s="89"/>
      <c r="E2" s="89"/>
      <c r="F2" s="125"/>
      <c r="J2" s="374" t="s">
        <v>0</v>
      </c>
      <c r="K2" s="374"/>
      <c r="L2" s="374"/>
      <c r="M2" s="374"/>
      <c r="N2" s="374"/>
      <c r="O2" s="374"/>
      <c r="P2" s="122"/>
      <c r="Q2" s="375" t="s">
        <v>225</v>
      </c>
      <c r="R2" s="376"/>
      <c r="S2" s="376"/>
      <c r="T2" s="376"/>
      <c r="U2" s="376"/>
    </row>
    <row r="3" spans="1:25" ht="23.25" customHeight="1">
      <c r="A3" s="124" t="s">
        <v>224</v>
      </c>
      <c r="B3" s="123"/>
      <c r="E3" s="89"/>
      <c r="J3" s="122"/>
      <c r="Q3" s="121"/>
      <c r="R3" s="377" t="s">
        <v>3</v>
      </c>
      <c r="S3" s="377"/>
      <c r="T3" s="377"/>
      <c r="U3" s="377"/>
      <c r="X3" s="120" t="s">
        <v>157</v>
      </c>
      <c r="Y3" s="119"/>
    </row>
    <row r="4" spans="1:25" ht="14.25" customHeight="1" thickBot="1">
      <c r="A4" s="354" t="s">
        <v>5</v>
      </c>
      <c r="B4" s="378" t="s">
        <v>6</v>
      </c>
      <c r="C4" s="379"/>
      <c r="D4" s="384"/>
      <c r="E4" s="386"/>
      <c r="F4" s="378" t="s">
        <v>7</v>
      </c>
      <c r="G4" s="388"/>
      <c r="H4" s="340" t="s">
        <v>212</v>
      </c>
      <c r="I4" s="358" t="s">
        <v>9</v>
      </c>
      <c r="J4" s="334" t="s">
        <v>10</v>
      </c>
      <c r="K4" s="337" t="s">
        <v>211</v>
      </c>
      <c r="L4" s="338"/>
      <c r="M4" s="338"/>
      <c r="N4" s="339"/>
      <c r="O4" s="340" t="s">
        <v>155</v>
      </c>
      <c r="P4" s="343" t="s">
        <v>210</v>
      </c>
      <c r="Q4" s="344"/>
      <c r="R4" s="345"/>
      <c r="S4" s="349" t="s">
        <v>14</v>
      </c>
      <c r="T4" s="351" t="s">
        <v>153</v>
      </c>
      <c r="U4" s="340" t="s">
        <v>152</v>
      </c>
      <c r="X4" s="359" t="s">
        <v>17</v>
      </c>
      <c r="Y4" s="359" t="s">
        <v>209</v>
      </c>
    </row>
    <row r="5" spans="1:25" ht="11.25" customHeight="1">
      <c r="A5" s="355"/>
      <c r="B5" s="380"/>
      <c r="C5" s="381"/>
      <c r="D5" s="385"/>
      <c r="E5" s="387"/>
      <c r="F5" s="336"/>
      <c r="G5" s="370"/>
      <c r="H5" s="355"/>
      <c r="I5" s="355"/>
      <c r="J5" s="335"/>
      <c r="K5" s="361" t="s">
        <v>19</v>
      </c>
      <c r="L5" s="364" t="s">
        <v>208</v>
      </c>
      <c r="M5" s="367" t="s">
        <v>21</v>
      </c>
      <c r="N5" s="368" t="s">
        <v>22</v>
      </c>
      <c r="O5" s="341"/>
      <c r="P5" s="346"/>
      <c r="Q5" s="347"/>
      <c r="R5" s="348"/>
      <c r="S5" s="350"/>
      <c r="T5" s="352"/>
      <c r="U5" s="355"/>
      <c r="X5" s="359"/>
      <c r="Y5" s="359"/>
    </row>
    <row r="6" spans="1:25" ht="11.25" customHeight="1">
      <c r="A6" s="355"/>
      <c r="B6" s="380"/>
      <c r="C6" s="381"/>
      <c r="D6" s="354" t="s">
        <v>23</v>
      </c>
      <c r="E6" s="357" t="s">
        <v>149</v>
      </c>
      <c r="F6" s="354" t="s">
        <v>23</v>
      </c>
      <c r="G6" s="358" t="s">
        <v>207</v>
      </c>
      <c r="H6" s="355"/>
      <c r="I6" s="355"/>
      <c r="J6" s="335"/>
      <c r="K6" s="362"/>
      <c r="L6" s="365"/>
      <c r="M6" s="362"/>
      <c r="N6" s="369"/>
      <c r="O6" s="341"/>
      <c r="P6" s="340" t="s">
        <v>148</v>
      </c>
      <c r="Q6" s="340" t="s">
        <v>147</v>
      </c>
      <c r="R6" s="354" t="s">
        <v>28</v>
      </c>
      <c r="S6" s="371" t="s">
        <v>146</v>
      </c>
      <c r="T6" s="352"/>
      <c r="U6" s="355"/>
      <c r="X6" s="359"/>
      <c r="Y6" s="359"/>
    </row>
    <row r="7" spans="1:25" ht="12" customHeight="1">
      <c r="A7" s="355"/>
      <c r="B7" s="380"/>
      <c r="C7" s="381"/>
      <c r="D7" s="355"/>
      <c r="E7" s="355"/>
      <c r="F7" s="355"/>
      <c r="G7" s="355"/>
      <c r="H7" s="355"/>
      <c r="I7" s="355"/>
      <c r="J7" s="335"/>
      <c r="K7" s="362"/>
      <c r="L7" s="365"/>
      <c r="M7" s="362"/>
      <c r="N7" s="369"/>
      <c r="O7" s="341"/>
      <c r="P7" s="341"/>
      <c r="Q7" s="341"/>
      <c r="R7" s="355"/>
      <c r="S7" s="372"/>
      <c r="T7" s="352"/>
      <c r="U7" s="355"/>
      <c r="X7" s="359"/>
      <c r="Y7" s="359"/>
    </row>
    <row r="8" spans="1:25" ht="11.25" customHeight="1">
      <c r="A8" s="356"/>
      <c r="B8" s="382"/>
      <c r="C8" s="383"/>
      <c r="D8" s="356"/>
      <c r="E8" s="356"/>
      <c r="F8" s="356"/>
      <c r="G8" s="356"/>
      <c r="H8" s="356"/>
      <c r="I8" s="356"/>
      <c r="J8" s="336"/>
      <c r="K8" s="363"/>
      <c r="L8" s="366"/>
      <c r="M8" s="363"/>
      <c r="N8" s="370"/>
      <c r="O8" s="342"/>
      <c r="P8" s="342"/>
      <c r="Q8" s="342"/>
      <c r="R8" s="356"/>
      <c r="S8" s="373"/>
      <c r="T8" s="353"/>
      <c r="U8" s="356"/>
      <c r="W8" s="94" t="s">
        <v>149</v>
      </c>
      <c r="X8" s="360"/>
      <c r="Y8" s="360"/>
    </row>
    <row r="9" spans="1:25" ht="24" customHeight="1">
      <c r="A9" s="118" t="s">
        <v>223</v>
      </c>
      <c r="B9" s="117" t="s">
        <v>222</v>
      </c>
      <c r="C9" s="116" t="s">
        <v>221</v>
      </c>
      <c r="D9" s="109" t="s">
        <v>219</v>
      </c>
      <c r="E9" s="108" t="s">
        <v>220</v>
      </c>
      <c r="F9" s="106" t="s">
        <v>110</v>
      </c>
      <c r="G9" s="107">
        <v>0.65800000000000003</v>
      </c>
      <c r="H9" s="106" t="s">
        <v>78</v>
      </c>
      <c r="I9" s="105">
        <v>650</v>
      </c>
      <c r="J9" s="104">
        <v>4</v>
      </c>
      <c r="K9" s="103">
        <v>35.200000000000003</v>
      </c>
      <c r="L9" s="102">
        <f>IF(K9&gt;0,1/K9*34.6*67.1,"")</f>
        <v>65.956249999999997</v>
      </c>
      <c r="M9" s="101">
        <f>IFERROR(VALUE(IF(X9="","",IF(X9&gt;=2271,"7.4",IF(X9&gt;=2101,"8.7",IF(X9&gt;=1991,"9.4",IF(X9&gt;=1871,"10.2",IF(X9&gt;=1761,"11.1",IF(X9&gt;=1651,"12.2",IF(X9&gt;=1531,"13.2",IF(X9&gt;=1421,"14.4",IF(X9&gt;=1311,"15.8",IF(X9&gt;=1196,"17.2",IF(X9&gt;=1081,"18.7",IF(X9&gt;=971,"20.5",IF(X9&gt;=856,"20.8",IF(X9&gt;=741,"21.0",IF(X9&gt;=601,"21.8","22.5"))))))))))))))))),"")</f>
        <v>21.8</v>
      </c>
      <c r="N9" s="100">
        <f>IFERROR(VALUE(IF(X9="","",IF(X9&gt;=2271,"10.6",IF(X9&gt;=2101,"11.9",IF(X9&gt;=1991,"12.7",IF(X9&gt;=1871,"13.5",IF(X9&gt;=1761,"14.4",IF(X9&gt;=1651,"15.4",IF(X9&gt;=1531,"16.5",IF(X9&gt;=1421,"17.6",IF(X9&gt;=1311,"19.0",IF(X9&gt;=1196,"20.3",IF(X9&gt;=1081,"21.8",IF(X9&gt;=971,"23.4",IF(X9&gt;=856,"23.7",IF(X9&gt;=741,"24.5","24.6")))))))))))))))),"")</f>
        <v>24.6</v>
      </c>
      <c r="O9" s="97" t="s">
        <v>49</v>
      </c>
      <c r="P9" s="99" t="s">
        <v>79</v>
      </c>
      <c r="Q9" s="97" t="s">
        <v>38</v>
      </c>
      <c r="R9" s="98"/>
      <c r="S9" s="97" t="s">
        <v>109</v>
      </c>
      <c r="T9" s="96">
        <f>IFERROR(IF(K9&lt;M9,"",(ROUNDDOWN(K9/M9*100,0))),"")</f>
        <v>161</v>
      </c>
      <c r="U9" s="95">
        <f>IFERROR(IF(K9&lt;N9,"",(ROUNDDOWN(K9/N9*100,0))),"")</f>
        <v>143</v>
      </c>
      <c r="W9" s="94" t="s">
        <v>220</v>
      </c>
      <c r="X9" s="93">
        <v>650</v>
      </c>
      <c r="Y9" s="93"/>
    </row>
    <row r="10" spans="1:25" ht="24" customHeight="1">
      <c r="A10" s="115"/>
      <c r="B10" s="114"/>
      <c r="C10" s="113"/>
      <c r="D10" s="109" t="s">
        <v>219</v>
      </c>
      <c r="E10" s="108" t="s">
        <v>218</v>
      </c>
      <c r="F10" s="106" t="s">
        <v>110</v>
      </c>
      <c r="G10" s="107">
        <v>0.65800000000000003</v>
      </c>
      <c r="H10" s="106" t="s">
        <v>78</v>
      </c>
      <c r="I10" s="105">
        <v>670</v>
      </c>
      <c r="J10" s="104">
        <v>4</v>
      </c>
      <c r="K10" s="103">
        <v>34.200000000000003</v>
      </c>
      <c r="L10" s="102">
        <f>IF(K10&gt;0,1/K10*34.6*67.1,"")</f>
        <v>67.884795321637412</v>
      </c>
      <c r="M10" s="101">
        <f>IFERROR(VALUE(IF(X10="","",IF(X10&gt;=2271,"7.4",IF(X10&gt;=2101,"8.7",IF(X10&gt;=1991,"9.4",IF(X10&gt;=1871,"10.2",IF(X10&gt;=1761,"11.1",IF(X10&gt;=1651,"12.2",IF(X10&gt;=1531,"13.2",IF(X10&gt;=1421,"14.4",IF(X10&gt;=1311,"15.8",IF(X10&gt;=1196,"17.2",IF(X10&gt;=1081,"18.7",IF(X10&gt;=971,"20.5",IF(X10&gt;=856,"20.8",IF(X10&gt;=741,"21.0",IF(X10&gt;=601,"21.8","22.5"))))))))))))))))),"")</f>
        <v>21.8</v>
      </c>
      <c r="N10" s="100">
        <f>IFERROR(VALUE(IF(X10="","",IF(X10&gt;=2271,"10.6",IF(X10&gt;=2101,"11.9",IF(X10&gt;=1991,"12.7",IF(X10&gt;=1871,"13.5",IF(X10&gt;=1761,"14.4",IF(X10&gt;=1651,"15.4",IF(X10&gt;=1531,"16.5",IF(X10&gt;=1421,"17.6",IF(X10&gt;=1311,"19.0",IF(X10&gt;=1196,"20.3",IF(X10&gt;=1081,"21.8",IF(X10&gt;=971,"23.4",IF(X10&gt;=856,"23.7",IF(X10&gt;=741,"24.5","24.6")))))))))))))))),"")</f>
        <v>24.6</v>
      </c>
      <c r="O10" s="97" t="s">
        <v>49</v>
      </c>
      <c r="P10" s="99" t="s">
        <v>79</v>
      </c>
      <c r="Q10" s="97" t="s">
        <v>38</v>
      </c>
      <c r="R10" s="98"/>
      <c r="S10" s="97" t="s">
        <v>109</v>
      </c>
      <c r="T10" s="96">
        <f>IFERROR(IF(K10&lt;M10,"",(ROUNDDOWN(K10/M10*100,0))),"")</f>
        <v>156</v>
      </c>
      <c r="U10" s="95">
        <f>IFERROR(IF(K10&lt;N10,"",(ROUNDDOWN(K10/N10*100,0))),"")</f>
        <v>139</v>
      </c>
      <c r="W10" s="94" t="s">
        <v>218</v>
      </c>
      <c r="X10" s="93">
        <v>670</v>
      </c>
      <c r="Y10" s="93"/>
    </row>
    <row r="11" spans="1:25" ht="24" customHeight="1">
      <c r="A11" s="112"/>
      <c r="B11" s="111"/>
      <c r="C11" s="110"/>
      <c r="D11" s="109" t="s">
        <v>217</v>
      </c>
      <c r="E11" s="108" t="s">
        <v>216</v>
      </c>
      <c r="F11" s="106" t="s">
        <v>110</v>
      </c>
      <c r="G11" s="107">
        <v>0.65800000000000003</v>
      </c>
      <c r="H11" s="106" t="s">
        <v>78</v>
      </c>
      <c r="I11" s="105" t="s">
        <v>199</v>
      </c>
      <c r="J11" s="104">
        <v>4</v>
      </c>
      <c r="K11" s="103">
        <v>32.200000000000003</v>
      </c>
      <c r="L11" s="102">
        <f>IF(K11&gt;0,1/K11*34.6*67.1,"")</f>
        <v>72.101242236024831</v>
      </c>
      <c r="M11" s="101">
        <f>IFERROR(VALUE(IF(X11="","",IF(X11&gt;=2271,"7.4",IF(X11&gt;=2101,"8.7",IF(X11&gt;=1991,"9.4",IF(X11&gt;=1871,"10.2",IF(X11&gt;=1761,"11.1",IF(X11&gt;=1651,"12.2",IF(X11&gt;=1531,"13.2",IF(X11&gt;=1421,"14.4",IF(X11&gt;=1311,"15.8",IF(X11&gt;=1196,"17.2",IF(X11&gt;=1081,"18.7",IF(X11&gt;=971,"20.5",IF(X11&gt;=856,"20.8",IF(X11&gt;=741,"21.0",IF(X11&gt;=601,"21.8","22.5"))))))))))))))))),"")</f>
        <v>21.8</v>
      </c>
      <c r="N11" s="100">
        <f>IFERROR(VALUE(IF(X11="","",IF(X11&gt;=2271,"10.6",IF(X11&gt;=2101,"11.9",IF(X11&gt;=1991,"12.7",IF(X11&gt;=1871,"13.5",IF(X11&gt;=1761,"14.4",IF(X11&gt;=1651,"15.4",IF(X11&gt;=1531,"16.5",IF(X11&gt;=1421,"17.6",IF(X11&gt;=1311,"19.0",IF(X11&gt;=1196,"20.3",IF(X11&gt;=1081,"21.8",IF(X11&gt;=971,"23.4",IF(X11&gt;=856,"23.7",IF(X11&gt;=741,"24.5","24.6")))))))))))))))),"")</f>
        <v>24.6</v>
      </c>
      <c r="O11" s="97" t="s">
        <v>49</v>
      </c>
      <c r="P11" s="99" t="s">
        <v>79</v>
      </c>
      <c r="Q11" s="97" t="s">
        <v>41</v>
      </c>
      <c r="R11" s="98"/>
      <c r="S11" s="97" t="s">
        <v>109</v>
      </c>
      <c r="T11" s="96">
        <f>IFERROR(IF(K11&lt;M11,"",(ROUNDDOWN(K11/M11*100,0))),"")</f>
        <v>147</v>
      </c>
      <c r="U11" s="95">
        <f>IFERROR(IF(K11&lt;N11,"",(ROUNDDOWN(K11/N11*100,0))),"")</f>
        <v>130</v>
      </c>
      <c r="W11" s="94" t="s">
        <v>216</v>
      </c>
      <c r="X11" s="93">
        <v>720</v>
      </c>
      <c r="Y11" s="93">
        <v>740</v>
      </c>
    </row>
    <row r="12" spans="1:25">
      <c r="B12" s="92" t="s">
        <v>215</v>
      </c>
      <c r="E12" s="89"/>
    </row>
    <row r="13" spans="1:25">
      <c r="B13" s="89" t="s">
        <v>100</v>
      </c>
      <c r="E13" s="89"/>
    </row>
    <row r="14" spans="1:25">
      <c r="B14" s="89" t="s">
        <v>101</v>
      </c>
      <c r="E14" s="89"/>
    </row>
    <row r="15" spans="1:25">
      <c r="B15" s="89" t="s">
        <v>102</v>
      </c>
      <c r="E15" s="89"/>
    </row>
    <row r="16" spans="1:25">
      <c r="B16" s="89" t="s">
        <v>103</v>
      </c>
      <c r="E16" s="89"/>
    </row>
    <row r="17" spans="2:5">
      <c r="B17" s="89" t="s">
        <v>104</v>
      </c>
      <c r="E17" s="89"/>
    </row>
    <row r="18" spans="2:5">
      <c r="B18" s="89" t="s">
        <v>105</v>
      </c>
      <c r="E18" s="89"/>
    </row>
    <row r="19" spans="2:5">
      <c r="B19" s="89" t="s">
        <v>106</v>
      </c>
      <c r="E19" s="89"/>
    </row>
    <row r="20" spans="2:5">
      <c r="B20" s="89" t="s">
        <v>107</v>
      </c>
      <c r="E20" s="89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X4:X8"/>
    <mergeCell ref="Y4:Y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8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daihatsu</vt:lpstr>
      <vt:lpstr>honda</vt:lpstr>
      <vt:lpstr>mazda</vt:lpstr>
      <vt:lpstr>mitsubishi</vt:lpstr>
      <vt:lpstr>nissan</vt:lpstr>
      <vt:lpstr>suzuki</vt:lpstr>
      <vt:lpstr>subaru</vt:lpstr>
      <vt:lpstr>toyota</vt:lpstr>
      <vt:lpstr>daihatsu!Print_Area</vt:lpstr>
      <vt:lpstr>honda!Print_Area</vt:lpstr>
      <vt:lpstr>mazda!Print_Area</vt:lpstr>
      <vt:lpstr>mitsubishi!Print_Area</vt:lpstr>
      <vt:lpstr>nissan!Print_Area</vt:lpstr>
      <vt:lpstr>subaru!Print_Area</vt:lpstr>
      <vt:lpstr>suzuki!Print_Area</vt:lpstr>
      <vt:lpstr>toyota!Print_Area</vt:lpstr>
      <vt:lpstr>daihatsu!Print_Titles</vt:lpstr>
      <vt:lpstr>honda!Print_Titles</vt:lpstr>
      <vt:lpstr>mazda!Print_Titles</vt:lpstr>
      <vt:lpstr>mitsubishi!Print_Titles</vt:lpstr>
      <vt:lpstr>nissan!Print_Titles</vt:lpstr>
      <vt:lpstr>subaru!Print_Titles</vt:lpstr>
      <vt:lpstr>suzuki!Print_Titles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2023-11-22T12:30:36Z</dcterms:created>
  <dcterms:modified xsi:type="dcterms:W3CDTF">2024-03-28T05:27:57Z</dcterms:modified>
</cp:coreProperties>
</file>