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1_３月公表（自動車燃費一覧、燃費ランキング）\R7.3\"/>
    </mc:Choice>
  </mc:AlternateContent>
  <xr:revisionPtr revIDLastSave="0" documentId="14_{772BC9EA-4CD7-4E2A-B3E7-5F650CDB399D}" xr6:coauthVersionLast="47" xr6:coauthVersionMax="47" xr10:uidLastSave="{00000000-0000-0000-0000-000000000000}"/>
  <bookViews>
    <workbookView xWindow="18540" yWindow="-16320" windowWidth="29040" windowHeight="15720" firstSheet="10" activeTab="21" xr2:uid="{F211CC66-092C-4659-9C0E-736BB3B3D8BB}"/>
  </bookViews>
  <sheets>
    <sheet name="Audi" sheetId="24" r:id="rId1"/>
    <sheet name="BMW" sheetId="2" r:id="rId2"/>
    <sheet name="DS" sheetId="9" r:id="rId3"/>
    <sheet name="Jeep" sheetId="21" r:id="rId4"/>
    <sheet name="VW" sheetId="23" r:id="rId5"/>
    <sheet name="アルファロメオ" sheetId="17" r:id="rId6"/>
    <sheet name="アバルト" sheetId="16" r:id="rId7"/>
    <sheet name="シトロエン" sheetId="4" r:id="rId8"/>
    <sheet name="ジャガー" sheetId="14" r:id="rId9"/>
    <sheet name="スズキ輸入" sheetId="1" r:id="rId10"/>
    <sheet name="トヨタ輸入" sheetId="6" r:id="rId11"/>
    <sheet name="ニッサンMT" sheetId="15" r:id="rId12"/>
    <sheet name="フィアット" sheetId="7" r:id="rId13"/>
    <sheet name="プジョー" sheetId="3" r:id="rId14"/>
    <sheet name="ポルシェ" sheetId="5" r:id="rId15"/>
    <sheet name="ボルボ" sheetId="22" r:id="rId16"/>
    <sheet name="ホンダ輸入車" sheetId="19" r:id="rId17"/>
    <sheet name="マツダ輸入" sheetId="18" r:id="rId18"/>
    <sheet name="三菱・輸入" sheetId="13" r:id="rId19"/>
    <sheet name="メルセデスベンツ" sheetId="20" r:id="rId20"/>
    <sheet name="ランドローバー" sheetId="8" r:id="rId21"/>
    <sheet name="ルノー" sheetId="10" r:id="rId22"/>
  </sheets>
  <externalReferences>
    <externalReference r:id="rId23"/>
    <externalReference r:id="rId24"/>
    <externalReference r:id="rId25"/>
  </externalReferences>
  <definedNames>
    <definedName name="_xlnm._FilterDatabase" localSheetId="1" hidden="1">BMW!$A$7:$X$276</definedName>
    <definedName name="_xlnm._FilterDatabase" localSheetId="3" hidden="1">Jeep!$A$8:$X$60</definedName>
    <definedName name="_xlnm._FilterDatabase" localSheetId="6" hidden="1">アバルト!$A$8:$X$22</definedName>
    <definedName name="_xlnm._FilterDatabase" localSheetId="5" hidden="1">アルファロメオ!$A$8:$X$18</definedName>
    <definedName name="_xlnm._FilterDatabase" localSheetId="10" hidden="1">トヨタ輸入!$A$8:$V$8</definedName>
    <definedName name="_xlnm._FilterDatabase" localSheetId="11" hidden="1">ニッサンMT!#REF!</definedName>
    <definedName name="_xlnm._FilterDatabase" localSheetId="12" hidden="1">フィアット!$A$8:$X$30</definedName>
    <definedName name="_xlnm._FilterDatabase" localSheetId="14" hidden="1">ポルシェ!$A$8:$V$8</definedName>
    <definedName name="_xlnm._FilterDatabase" localSheetId="15" hidden="1">ボルボ!$A$1:$AI$298</definedName>
    <definedName name="_xlnm._FilterDatabase" localSheetId="16" hidden="1">ホンダ輸入車!$A$8:$V$8</definedName>
    <definedName name="_xlnm._FilterDatabase" localSheetId="19" hidden="1">メルセデスベンツ!$A$8:$AI$8</definedName>
    <definedName name="_xlnm._FilterDatabase" localSheetId="21" hidden="1">ルノー!$A$8:$V$8</definedName>
    <definedName name="bcdsbj">[1]!製作者選択</definedName>
    <definedName name="fdbsikf">[1]!新型構変選択</definedName>
    <definedName name="hgohgu">[1]!Module1.提出用印刷</definedName>
    <definedName name="hvghkvkh">[2]!提出用印刷</definedName>
    <definedName name="igvhk">[1]!製作者選択</definedName>
    <definedName name="kbkjhb">[2]!社内配布用印刷</definedName>
    <definedName name="Module1.社内配布用印刷" localSheetId="1">[1]!Module1.社内配布用印刷</definedName>
    <definedName name="Module1.社内配布用印刷" localSheetId="3">[1]!Module1.社内配布用印刷</definedName>
    <definedName name="Module1.社内配布用印刷" localSheetId="4">[1]!Module1.社内配布用印刷</definedName>
    <definedName name="Module1.社内配布用印刷" localSheetId="6">[1]!Module1.社内配布用印刷</definedName>
    <definedName name="Module1.社内配布用印刷" localSheetId="5">[1]!Module1.社内配布用印刷</definedName>
    <definedName name="Module1.社内配布用印刷" localSheetId="10">[1]!Module1.社内配布用印刷</definedName>
    <definedName name="Module1.社内配布用印刷" localSheetId="11">[1]!Module1.社内配布用印刷</definedName>
    <definedName name="Module1.社内配布用印刷" localSheetId="12">[1]!Module1.社内配布用印刷</definedName>
    <definedName name="Module1.社内配布用印刷" localSheetId="14">[1]!Module1.社内配布用印刷</definedName>
    <definedName name="Module1.社内配布用印刷" localSheetId="16">[1]!Module1.社内配布用印刷</definedName>
    <definedName name="Module1.社内配布用印刷" localSheetId="17">[1]!Module1.社内配布用印刷</definedName>
    <definedName name="Module1.社内配布用印刷" localSheetId="21">[1]!Module1.社内配布用印刷</definedName>
    <definedName name="Module1.社内配布用印刷" localSheetId="18">[1]!Module1.社内配布用印刷</definedName>
    <definedName name="Module1.社内配布用印刷">[1]!Module1.社内配布用印刷</definedName>
    <definedName name="Module1.提出用印刷" localSheetId="1">[1]!Module1.提出用印刷</definedName>
    <definedName name="Module1.提出用印刷" localSheetId="3">[1]!Module1.提出用印刷</definedName>
    <definedName name="Module1.提出用印刷" localSheetId="6">[1]!Module1.提出用印刷</definedName>
    <definedName name="Module1.提出用印刷" localSheetId="5">[1]!Module1.提出用印刷</definedName>
    <definedName name="Module1.提出用印刷" localSheetId="10">[1]!Module1.提出用印刷</definedName>
    <definedName name="Module1.提出用印刷" localSheetId="11">[1]!Module1.提出用印刷</definedName>
    <definedName name="Module1.提出用印刷" localSheetId="12">[1]!Module1.提出用印刷</definedName>
    <definedName name="Module1.提出用印刷" localSheetId="14">[1]!Module1.提出用印刷</definedName>
    <definedName name="Module1.提出用印刷" localSheetId="16">[1]!Module1.提出用印刷</definedName>
    <definedName name="Module1.提出用印刷" localSheetId="17">[1]!Module1.提出用印刷</definedName>
    <definedName name="Module1.提出用印刷" localSheetId="21">[1]!Module1.提出用印刷</definedName>
    <definedName name="Module1.提出用印刷" localSheetId="18">[1]!Module1.提出用印刷</definedName>
    <definedName name="Module1.提出用印刷">[1]!Module1.提出用印刷</definedName>
    <definedName name="_xlnm.Print_Area" localSheetId="0">Audi!$A$1:$X$78</definedName>
    <definedName name="_xlnm.Print_Area" localSheetId="1">BMW!$A$1:$X$276</definedName>
    <definedName name="_xlnm.Print_Area" localSheetId="2">DS!$A$1:$X$21</definedName>
    <definedName name="_xlnm.Print_Area" localSheetId="3">Jeep!$A$2:$X$47</definedName>
    <definedName name="_xlnm.Print_Area" localSheetId="4">VW!$A$1:$X$40</definedName>
    <definedName name="_xlnm.Print_Area" localSheetId="6">アバルト!$A$2:$X$22</definedName>
    <definedName name="_xlnm.Print_Area" localSheetId="5">アルファロメオ!$A$1:$AG$18</definedName>
    <definedName name="_xlnm.Print_Area" localSheetId="7">シトロエン!$A$1:$X$29</definedName>
    <definedName name="_xlnm.Print_Area" localSheetId="8">ジャガー!$A$1:$X$12</definedName>
    <definedName name="_xlnm.Print_Area" localSheetId="9">スズキ輸入!$A$1:$X$11</definedName>
    <definedName name="_xlnm.Print_Area" localSheetId="10">トヨタ輸入!$A$2:$X$25</definedName>
    <definedName name="_xlnm.Print_Area" localSheetId="11">ニッサンMT!$A$1:$X$13</definedName>
    <definedName name="_xlnm.Print_Area" localSheetId="12">フィアット!$A$2:$X$30</definedName>
    <definedName name="_xlnm.Print_Area" localSheetId="13">プジョー!$A$2:$X$37</definedName>
    <definedName name="_xlnm.Print_Area" localSheetId="14">ポルシェ!$A$2:$X$35</definedName>
    <definedName name="_xlnm.Print_Area" localSheetId="15">ボルボ!$A$1:$X$298</definedName>
    <definedName name="_xlnm.Print_Area" localSheetId="16">ホンダ輸入車!$A$2:$AA$14</definedName>
    <definedName name="_xlnm.Print_Area" localSheetId="17">マツダ輸入!$A$1:$X$11</definedName>
    <definedName name="_xlnm.Print_Area" localSheetId="19">メルセデスベンツ!$A$2:$X$141</definedName>
    <definedName name="_xlnm.Print_Area" localSheetId="20">ランドローバー!$A$1:$X$26</definedName>
    <definedName name="_xlnm.Print_Area" localSheetId="21">ルノー!$A$2:$X$29</definedName>
    <definedName name="_xlnm.Print_Area" localSheetId="18">三菱・輸入!$A$1:$X$18</definedName>
    <definedName name="_xlnm.Print_Titles" localSheetId="1">BMW!$1:$7</definedName>
    <definedName name="_xlnm.Print_Titles" localSheetId="3">Jeep!$2:$8</definedName>
    <definedName name="_xlnm.Print_Titles" localSheetId="6">アバルト!$2:$8</definedName>
    <definedName name="_xlnm.Print_Titles" localSheetId="5">アルファロメオ!$2:$8</definedName>
    <definedName name="_xlnm.Print_Titles" localSheetId="10">トヨタ輸入!$2:$8</definedName>
    <definedName name="_xlnm.Print_Titles" localSheetId="11">ニッサンMT!#REF!</definedName>
    <definedName name="_xlnm.Print_Titles" localSheetId="12">フィアット!$2:$8</definedName>
    <definedName name="_xlnm.Print_Titles" localSheetId="14">ポルシェ!$2:$8</definedName>
    <definedName name="_xlnm.Print_Titles" localSheetId="16">ホンダ輸入車!$2:$8</definedName>
    <definedName name="_xlnm.Print_Titles" localSheetId="21">ルノー!$2:$8</definedName>
    <definedName name="_xlnm.Print_Titles">[3]乗用・ＲＶ車!$1:$7</definedName>
    <definedName name="sbdfdsjbdj">[2]!提出用印刷</definedName>
    <definedName name="ujvfhvkjh">[1]!新型構変選択</definedName>
    <definedName name="アバルト_WLTC" localSheetId="5">[2]!社内配布用印刷</definedName>
    <definedName name="アバルト_WLTC">[2]!社内配布用印刷</definedName>
    <definedName name="っｄ" localSheetId="4">[2]!社内配布用印刷</definedName>
    <definedName name="っｄ" localSheetId="16">[2]!社内配布用印刷</definedName>
    <definedName name="っｄ" localSheetId="17">[2]!社内配布用印刷</definedName>
    <definedName name="っｄ" localSheetId="18">[2]!社内配布用印刷</definedName>
    <definedName name="っｄ">[2]!社内配布用印刷</definedName>
    <definedName name="フィアット_WLTC" localSheetId="6">[1]!新型構変選択</definedName>
    <definedName name="フィアット_WLTC" localSheetId="5">[1]!新型構変選択</definedName>
    <definedName name="フィアット_WLTC">[1]!新型構変選択</definedName>
    <definedName name="削">[2]!社内配布用印刷</definedName>
    <definedName name="削除">[1]!Module1.社内配布用印刷</definedName>
    <definedName name="削除した">[1]!Module1.提出用印刷</definedName>
    <definedName name="削除したもの">[1]!新型構変選択</definedName>
    <definedName name="削除中">[1]!製作者選択</definedName>
    <definedName name="社内配布用印刷" localSheetId="1">[2]!社内配布用印刷</definedName>
    <definedName name="社内配布用印刷" localSheetId="3">[2]!社内配布用印刷</definedName>
    <definedName name="社内配布用印刷" localSheetId="4">[2]!社内配布用印刷</definedName>
    <definedName name="社内配布用印刷" localSheetId="6">[2]!社内配布用印刷</definedName>
    <definedName name="社内配布用印刷" localSheetId="5">[2]!社内配布用印刷</definedName>
    <definedName name="社内配布用印刷" localSheetId="10">[2]!社内配布用印刷</definedName>
    <definedName name="社内配布用印刷" localSheetId="11">[2]!社内配布用印刷</definedName>
    <definedName name="社内配布用印刷" localSheetId="12">[2]!社内配布用印刷</definedName>
    <definedName name="社内配布用印刷" localSheetId="14">[2]!社内配布用印刷</definedName>
    <definedName name="社内配布用印刷" localSheetId="16">[2]!社内配布用印刷</definedName>
    <definedName name="社内配布用印刷" localSheetId="17">[2]!社内配布用印刷</definedName>
    <definedName name="社内配布用印刷" localSheetId="21">[2]!社内配布用印刷</definedName>
    <definedName name="社内配布用印刷" localSheetId="18">[2]!社内配布用印刷</definedName>
    <definedName name="社内配布用印刷">[2]!社内配布用印刷</definedName>
    <definedName name="新型構変選択" localSheetId="1">[1]!新型構変選択</definedName>
    <definedName name="新型構変選択" localSheetId="3">[1]!新型構変選択</definedName>
    <definedName name="新型構変選択" localSheetId="6">[1]!新型構変選択</definedName>
    <definedName name="新型構変選択" localSheetId="5">[1]!新型構変選択</definedName>
    <definedName name="新型構変選択" localSheetId="10">[1]!新型構変選択</definedName>
    <definedName name="新型構変選択" localSheetId="11">[1]!新型構変選択</definedName>
    <definedName name="新型構変選択" localSheetId="12">[1]!新型構変選択</definedName>
    <definedName name="新型構変選択" localSheetId="14">[1]!新型構変選択</definedName>
    <definedName name="新型構変選択" localSheetId="16">[1]!新型構変選択</definedName>
    <definedName name="新型構変選択" localSheetId="17">[1]!新型構変選択</definedName>
    <definedName name="新型構変選択" localSheetId="21">[1]!新型構変選択</definedName>
    <definedName name="新型構変選択" localSheetId="18">[1]!新型構変選択</definedName>
    <definedName name="新型構変選択">[1]!新型構変選択</definedName>
    <definedName name="製作者選択" localSheetId="1">[1]!製作者選択</definedName>
    <definedName name="製作者選択" localSheetId="3">[1]!製作者選択</definedName>
    <definedName name="製作者選択" localSheetId="6">[1]!製作者選択</definedName>
    <definedName name="製作者選択" localSheetId="5">[1]!製作者選択</definedName>
    <definedName name="製作者選択" localSheetId="10">[1]!製作者選択</definedName>
    <definedName name="製作者選択" localSheetId="11">[1]!製作者選択</definedName>
    <definedName name="製作者選択" localSheetId="12">[1]!製作者選択</definedName>
    <definedName name="製作者選択" localSheetId="14">[1]!製作者選択</definedName>
    <definedName name="製作者選択" localSheetId="16">[1]!製作者選択</definedName>
    <definedName name="製作者選択" localSheetId="17">[1]!製作者選択</definedName>
    <definedName name="製作者選択" localSheetId="21">[1]!製作者選択</definedName>
    <definedName name="製作者選択" localSheetId="18">[1]!製作者選択</definedName>
    <definedName name="製作者選択">[1]!製作者選択</definedName>
    <definedName name="提出用印刷" localSheetId="1">[2]!提出用印刷</definedName>
    <definedName name="提出用印刷" localSheetId="3">[2]!提出用印刷</definedName>
    <definedName name="提出用印刷" localSheetId="6">[2]!提出用印刷</definedName>
    <definedName name="提出用印刷" localSheetId="5">[2]!提出用印刷</definedName>
    <definedName name="提出用印刷" localSheetId="10">[2]!提出用印刷</definedName>
    <definedName name="提出用印刷" localSheetId="11">[2]!提出用印刷</definedName>
    <definedName name="提出用印刷" localSheetId="12">[2]!提出用印刷</definedName>
    <definedName name="提出用印刷" localSheetId="14">[2]!提出用印刷</definedName>
    <definedName name="提出用印刷" localSheetId="16">[2]!提出用印刷</definedName>
    <definedName name="提出用印刷" localSheetId="17">[2]!提出用印刷</definedName>
    <definedName name="提出用印刷" localSheetId="21">[2]!提出用印刷</definedName>
    <definedName name="提出用印刷" localSheetId="18">[2]!提出用印刷</definedName>
    <definedName name="提出用印刷">[2]!提出用印刷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4" l="1"/>
  <c r="L9" i="24"/>
  <c r="M9" i="24"/>
  <c r="N9" i="24"/>
  <c r="U9" i="24"/>
  <c r="V9" i="24"/>
  <c r="AB9" i="24"/>
  <c r="AC9" i="24" s="1"/>
  <c r="AE9" i="24"/>
  <c r="O9" i="24" s="1"/>
  <c r="AF9" i="24"/>
  <c r="AG9" i="24"/>
  <c r="I10" i="24"/>
  <c r="L10" i="24"/>
  <c r="M10" i="24"/>
  <c r="U10" i="24" s="1"/>
  <c r="N10" i="24"/>
  <c r="V10" i="24"/>
  <c r="W10" i="24"/>
  <c r="AB10" i="24"/>
  <c r="AC10" i="24"/>
  <c r="AD10" i="24" s="1"/>
  <c r="X10" i="24" s="1"/>
  <c r="AE10" i="24"/>
  <c r="O10" i="24" s="1"/>
  <c r="AF10" i="24"/>
  <c r="AG10" i="24"/>
  <c r="I11" i="24"/>
  <c r="L11" i="24"/>
  <c r="M11" i="24"/>
  <c r="U11" i="24" s="1"/>
  <c r="N11" i="24"/>
  <c r="V11" i="24" s="1"/>
  <c r="AB11" i="24"/>
  <c r="AC11" i="24" s="1"/>
  <c r="AE11" i="24"/>
  <c r="O11" i="24" s="1"/>
  <c r="I12" i="24"/>
  <c r="L12" i="24"/>
  <c r="M12" i="24"/>
  <c r="U12" i="24" s="1"/>
  <c r="N12" i="24"/>
  <c r="V12" i="24" s="1"/>
  <c r="AB12" i="24"/>
  <c r="AC12" i="24" s="1"/>
  <c r="AE12" i="24"/>
  <c r="O12" i="24" s="1"/>
  <c r="I13" i="24"/>
  <c r="L13" i="24"/>
  <c r="M13" i="24"/>
  <c r="U13" i="24" s="1"/>
  <c r="N13" i="24"/>
  <c r="V13" i="24" s="1"/>
  <c r="AB13" i="24"/>
  <c r="AC13" i="24"/>
  <c r="AE13" i="24"/>
  <c r="O13" i="24" s="1"/>
  <c r="I14" i="24"/>
  <c r="L14" i="24"/>
  <c r="M14" i="24"/>
  <c r="U14" i="24" s="1"/>
  <c r="N14" i="24"/>
  <c r="V14" i="24" s="1"/>
  <c r="AB14" i="24"/>
  <c r="AC14" i="24"/>
  <c r="AD14" i="24"/>
  <c r="AE14" i="24"/>
  <c r="AF14" i="24" s="1"/>
  <c r="AG14" i="24" s="1"/>
  <c r="I15" i="24"/>
  <c r="L15" i="24"/>
  <c r="M15" i="24"/>
  <c r="N15" i="24"/>
  <c r="V15" i="24" s="1"/>
  <c r="U15" i="24"/>
  <c r="AB15" i="24"/>
  <c r="AC15" i="24"/>
  <c r="X15" i="24" s="1"/>
  <c r="AD15" i="24"/>
  <c r="AE15" i="24"/>
  <c r="O15" i="24" s="1"/>
  <c r="I16" i="24"/>
  <c r="L16" i="24"/>
  <c r="M16" i="24"/>
  <c r="N16" i="24"/>
  <c r="U16" i="24"/>
  <c r="V16" i="24"/>
  <c r="X16" i="24"/>
  <c r="AB16" i="24"/>
  <c r="AC16" i="24"/>
  <c r="AD16" i="24"/>
  <c r="AE16" i="24"/>
  <c r="O16" i="24" s="1"/>
  <c r="AF16" i="24"/>
  <c r="W16" i="24" s="1"/>
  <c r="I17" i="24"/>
  <c r="L17" i="24"/>
  <c r="M17" i="24"/>
  <c r="N17" i="24"/>
  <c r="U17" i="24"/>
  <c r="V17" i="24"/>
  <c r="AB17" i="24"/>
  <c r="AC17" i="24" s="1"/>
  <c r="AE17" i="24"/>
  <c r="AF17" i="24"/>
  <c r="AG17" i="24"/>
  <c r="I18" i="24"/>
  <c r="L18" i="24"/>
  <c r="M18" i="24"/>
  <c r="U18" i="24" s="1"/>
  <c r="N18" i="24"/>
  <c r="V18" i="24"/>
  <c r="AB18" i="24"/>
  <c r="AC18" i="24"/>
  <c r="AE18" i="24"/>
  <c r="O18" i="24" s="1"/>
  <c r="AF18" i="24"/>
  <c r="AG18" i="24"/>
  <c r="I19" i="24"/>
  <c r="L19" i="24"/>
  <c r="M19" i="24"/>
  <c r="U19" i="24" s="1"/>
  <c r="N19" i="24"/>
  <c r="V19" i="24" s="1"/>
  <c r="AB19" i="24"/>
  <c r="AC19" i="24"/>
  <c r="AD19" i="24"/>
  <c r="X19" i="24" s="1"/>
  <c r="AE19" i="24"/>
  <c r="O19" i="24" s="1"/>
  <c r="I20" i="24"/>
  <c r="L20" i="24"/>
  <c r="M20" i="24"/>
  <c r="U20" i="24" s="1"/>
  <c r="N20" i="24"/>
  <c r="V20" i="24" s="1"/>
  <c r="AB20" i="24"/>
  <c r="AC20" i="24" s="1"/>
  <c r="AE20" i="24"/>
  <c r="AF20" i="24" s="1"/>
  <c r="AG20" i="24" s="1"/>
  <c r="I21" i="24"/>
  <c r="L21" i="24"/>
  <c r="M21" i="24"/>
  <c r="N21" i="24"/>
  <c r="V21" i="24" s="1"/>
  <c r="U21" i="24"/>
  <c r="AB21" i="24"/>
  <c r="AC21" i="24"/>
  <c r="AE21" i="24"/>
  <c r="O21" i="24" s="1"/>
  <c r="AF21" i="24"/>
  <c r="AG21" i="24" s="1"/>
  <c r="I22" i="24"/>
  <c r="L22" i="24"/>
  <c r="M22" i="24"/>
  <c r="U22" i="24" s="1"/>
  <c r="N22" i="24"/>
  <c r="V22" i="24"/>
  <c r="AB22" i="24"/>
  <c r="AC22" i="24"/>
  <c r="W22" i="24" s="1"/>
  <c r="AD22" i="24"/>
  <c r="AE22" i="24"/>
  <c r="O22" i="24" s="1"/>
  <c r="AF22" i="24"/>
  <c r="AG22" i="24"/>
  <c r="I23" i="24"/>
  <c r="L23" i="24"/>
  <c r="M23" i="24"/>
  <c r="N23" i="24"/>
  <c r="V23" i="24" s="1"/>
  <c r="U23" i="24"/>
  <c r="AB23" i="24"/>
  <c r="AC23" i="24"/>
  <c r="X23" i="24" s="1"/>
  <c r="AD23" i="24"/>
  <c r="AE23" i="24"/>
  <c r="O23" i="24" s="1"/>
  <c r="I24" i="24"/>
  <c r="L24" i="24"/>
  <c r="M24" i="24"/>
  <c r="N24" i="24"/>
  <c r="U24" i="24"/>
  <c r="V24" i="24"/>
  <c r="AB24" i="24"/>
  <c r="AC24" i="24" s="1"/>
  <c r="AE24" i="24"/>
  <c r="O24" i="24" s="1"/>
  <c r="AF24" i="24"/>
  <c r="AG24" i="24" s="1"/>
  <c r="I25" i="24"/>
  <c r="L25" i="24"/>
  <c r="M25" i="24"/>
  <c r="N25" i="24"/>
  <c r="U25" i="24"/>
  <c r="V25" i="24"/>
  <c r="AB25" i="24"/>
  <c r="AC25" i="24" s="1"/>
  <c r="AE25" i="24"/>
  <c r="O25" i="24" s="1"/>
  <c r="AF25" i="24"/>
  <c r="AG25" i="24"/>
  <c r="I26" i="24"/>
  <c r="L26" i="24"/>
  <c r="M26" i="24"/>
  <c r="U26" i="24" s="1"/>
  <c r="N26" i="24"/>
  <c r="V26" i="24"/>
  <c r="AB26" i="24"/>
  <c r="AC26" i="24"/>
  <c r="AE26" i="24"/>
  <c r="O26" i="24" s="1"/>
  <c r="AF26" i="24"/>
  <c r="AG26" i="24"/>
  <c r="I27" i="24"/>
  <c r="L27" i="24"/>
  <c r="M27" i="24"/>
  <c r="U27" i="24" s="1"/>
  <c r="N27" i="24"/>
  <c r="V27" i="24" s="1"/>
  <c r="X27" i="24"/>
  <c r="AB27" i="24"/>
  <c r="AC27" i="24"/>
  <c r="W27" i="24" s="1"/>
  <c r="AD27" i="24"/>
  <c r="AE27" i="24"/>
  <c r="O27" i="24" s="1"/>
  <c r="I28" i="24"/>
  <c r="L28" i="24"/>
  <c r="M28" i="24"/>
  <c r="U28" i="24" s="1"/>
  <c r="N28" i="24"/>
  <c r="V28" i="24" s="1"/>
  <c r="O28" i="24"/>
  <c r="AB28" i="24"/>
  <c r="AC28" i="24"/>
  <c r="AD28" i="24" s="1"/>
  <c r="AE28" i="24"/>
  <c r="AF28" i="24" s="1"/>
  <c r="AG28" i="24" s="1"/>
  <c r="I29" i="24"/>
  <c r="L29" i="24"/>
  <c r="M29" i="24"/>
  <c r="N29" i="24"/>
  <c r="V29" i="24" s="1"/>
  <c r="U29" i="24"/>
  <c r="AB29" i="24"/>
  <c r="AC29" i="24"/>
  <c r="AD29" i="24"/>
  <c r="AE29" i="24"/>
  <c r="O29" i="24" s="1"/>
  <c r="AF29" i="24"/>
  <c r="AG29" i="24" s="1"/>
  <c r="I30" i="24"/>
  <c r="L30" i="24"/>
  <c r="M30" i="24"/>
  <c r="N30" i="24"/>
  <c r="U30" i="24"/>
  <c r="V30" i="24"/>
  <c r="AB30" i="24"/>
  <c r="AC30" i="24"/>
  <c r="AD30" i="24"/>
  <c r="AE30" i="24"/>
  <c r="I31" i="24"/>
  <c r="L31" i="24"/>
  <c r="M31" i="24"/>
  <c r="N31" i="24"/>
  <c r="U31" i="24"/>
  <c r="V31" i="24"/>
  <c r="W31" i="24"/>
  <c r="AB31" i="24"/>
  <c r="AC31" i="24"/>
  <c r="X31" i="24" s="1"/>
  <c r="AD31" i="24"/>
  <c r="AE31" i="24"/>
  <c r="O31" i="24" s="1"/>
  <c r="AF31" i="24"/>
  <c r="AG31" i="24" s="1"/>
  <c r="I32" i="24"/>
  <c r="L32" i="24"/>
  <c r="M32" i="24"/>
  <c r="N32" i="24"/>
  <c r="U32" i="24"/>
  <c r="V32" i="24"/>
  <c r="AB32" i="24"/>
  <c r="AC32" i="24" s="1"/>
  <c r="AE32" i="24"/>
  <c r="O32" i="24" s="1"/>
  <c r="AF32" i="24"/>
  <c r="AG32" i="24"/>
  <c r="I33" i="24"/>
  <c r="L33" i="24"/>
  <c r="M33" i="24"/>
  <c r="N33" i="24"/>
  <c r="U33" i="24"/>
  <c r="V33" i="24"/>
  <c r="W33" i="24"/>
  <c r="AB33" i="24"/>
  <c r="AC33" i="24" s="1"/>
  <c r="AE33" i="24"/>
  <c r="O33" i="24" s="1"/>
  <c r="AF33" i="24"/>
  <c r="AG33" i="24"/>
  <c r="I34" i="24"/>
  <c r="L34" i="24"/>
  <c r="M34" i="24"/>
  <c r="U34" i="24" s="1"/>
  <c r="N34" i="24"/>
  <c r="V34" i="24"/>
  <c r="AB34" i="24"/>
  <c r="AC34" i="24"/>
  <c r="AE34" i="24"/>
  <c r="O34" i="24" s="1"/>
  <c r="AF34" i="24"/>
  <c r="AG34" i="24"/>
  <c r="I35" i="24"/>
  <c r="L35" i="24"/>
  <c r="M35" i="24"/>
  <c r="U35" i="24" s="1"/>
  <c r="N35" i="24"/>
  <c r="V35" i="24" s="1"/>
  <c r="AB35" i="24"/>
  <c r="AC35" i="24" s="1"/>
  <c r="AD35" i="24"/>
  <c r="AE35" i="24"/>
  <c r="O35" i="24" s="1"/>
  <c r="I36" i="24"/>
  <c r="L36" i="24"/>
  <c r="M36" i="24"/>
  <c r="U36" i="24" s="1"/>
  <c r="N36" i="24"/>
  <c r="V36" i="24" s="1"/>
  <c r="AB36" i="24"/>
  <c r="AC36" i="24"/>
  <c r="AE36" i="24"/>
  <c r="AF36" i="24" s="1"/>
  <c r="AG36" i="24" s="1"/>
  <c r="I37" i="24"/>
  <c r="L37" i="24"/>
  <c r="M37" i="24"/>
  <c r="N37" i="24"/>
  <c r="V37" i="24" s="1"/>
  <c r="U37" i="24"/>
  <c r="AB37" i="24"/>
  <c r="AC37" i="24"/>
  <c r="AD37" i="24"/>
  <c r="AE37" i="24"/>
  <c r="O37" i="24" s="1"/>
  <c r="AF37" i="24"/>
  <c r="AG37" i="24" s="1"/>
  <c r="I38" i="24"/>
  <c r="L38" i="24"/>
  <c r="M38" i="24"/>
  <c r="N38" i="24"/>
  <c r="O38" i="24"/>
  <c r="U38" i="24"/>
  <c r="V38" i="24"/>
  <c r="AB38" i="24"/>
  <c r="AC38" i="24"/>
  <c r="W38" i="24" s="1"/>
  <c r="AD38" i="24"/>
  <c r="AE38" i="24"/>
  <c r="AF38" i="24" s="1"/>
  <c r="AG38" i="24"/>
  <c r="I39" i="24"/>
  <c r="L39" i="24"/>
  <c r="M39" i="24"/>
  <c r="N39" i="24"/>
  <c r="U39" i="24"/>
  <c r="V39" i="24"/>
  <c r="W39" i="24"/>
  <c r="AB39" i="24"/>
  <c r="AC39" i="24"/>
  <c r="X39" i="24" s="1"/>
  <c r="AD39" i="24"/>
  <c r="AE39" i="24"/>
  <c r="O39" i="24" s="1"/>
  <c r="AF39" i="24"/>
  <c r="AG39" i="24" s="1"/>
  <c r="I40" i="24"/>
  <c r="L40" i="24"/>
  <c r="M40" i="24"/>
  <c r="N40" i="24"/>
  <c r="U40" i="24"/>
  <c r="V40" i="24"/>
  <c r="AB40" i="24"/>
  <c r="AC40" i="24" s="1"/>
  <c r="AE40" i="24"/>
  <c r="O40" i="24" s="1"/>
  <c r="AF40" i="24"/>
  <c r="AG40" i="24"/>
  <c r="I41" i="24"/>
  <c r="L41" i="24"/>
  <c r="M41" i="24"/>
  <c r="N41" i="24"/>
  <c r="U41" i="24"/>
  <c r="V41" i="24"/>
  <c r="W41" i="24"/>
  <c r="AB41" i="24"/>
  <c r="AC41" i="24" s="1"/>
  <c r="AE41" i="24"/>
  <c r="O41" i="24" s="1"/>
  <c r="AF41" i="24"/>
  <c r="AG41" i="24"/>
  <c r="I42" i="24"/>
  <c r="L42" i="24"/>
  <c r="M42" i="24"/>
  <c r="U42" i="24" s="1"/>
  <c r="N42" i="24"/>
  <c r="V42" i="24"/>
  <c r="AB42" i="24"/>
  <c r="AC42" i="24"/>
  <c r="AE42" i="24"/>
  <c r="O42" i="24" s="1"/>
  <c r="I43" i="24"/>
  <c r="L43" i="24"/>
  <c r="M43" i="24"/>
  <c r="U43" i="24" s="1"/>
  <c r="N43" i="24"/>
  <c r="V43" i="24" s="1"/>
  <c r="AB43" i="24"/>
  <c r="AC43" i="24" s="1"/>
  <c r="AD43" i="24"/>
  <c r="AE43" i="24"/>
  <c r="O43" i="24" s="1"/>
  <c r="I44" i="24"/>
  <c r="L44" i="24"/>
  <c r="M44" i="24"/>
  <c r="U44" i="24" s="1"/>
  <c r="N44" i="24"/>
  <c r="V44" i="24" s="1"/>
  <c r="AB44" i="24"/>
  <c r="AC44" i="24"/>
  <c r="AE44" i="24"/>
  <c r="AF44" i="24" s="1"/>
  <c r="AG44" i="24" s="1"/>
  <c r="I45" i="24"/>
  <c r="L45" i="24"/>
  <c r="M45" i="24"/>
  <c r="N45" i="24"/>
  <c r="V45" i="24" s="1"/>
  <c r="U45" i="24"/>
  <c r="AB45" i="24"/>
  <c r="AC45" i="24"/>
  <c r="W45" i="24" s="1"/>
  <c r="AD45" i="24"/>
  <c r="AE45" i="24"/>
  <c r="O45" i="24" s="1"/>
  <c r="AF45" i="24"/>
  <c r="AG45" i="24" s="1"/>
  <c r="I46" i="24"/>
  <c r="L46" i="24"/>
  <c r="M46" i="24"/>
  <c r="N46" i="24"/>
  <c r="O46" i="24"/>
  <c r="U46" i="24"/>
  <c r="V46" i="24"/>
  <c r="AB46" i="24"/>
  <c r="AC46" i="24"/>
  <c r="W46" i="24" s="1"/>
  <c r="AD46" i="24"/>
  <c r="AE46" i="24"/>
  <c r="AF46" i="24" s="1"/>
  <c r="AG46" i="24"/>
  <c r="I47" i="24"/>
  <c r="L47" i="24"/>
  <c r="M47" i="24"/>
  <c r="N47" i="24"/>
  <c r="U47" i="24"/>
  <c r="V47" i="24"/>
  <c r="W47" i="24"/>
  <c r="X47" i="24"/>
  <c r="AB47" i="24"/>
  <c r="AC47" i="24"/>
  <c r="AD47" i="24"/>
  <c r="AE47" i="24"/>
  <c r="O47" i="24" s="1"/>
  <c r="AF47" i="24"/>
  <c r="AG47" i="24" s="1"/>
  <c r="I48" i="24"/>
  <c r="L48" i="24"/>
  <c r="M48" i="24"/>
  <c r="N48" i="24"/>
  <c r="U48" i="24"/>
  <c r="V48" i="24"/>
  <c r="X48" i="24"/>
  <c r="AB48" i="24"/>
  <c r="AC48" i="24" s="1"/>
  <c r="AE48" i="24"/>
  <c r="O48" i="24" s="1"/>
  <c r="AF48" i="24"/>
  <c r="AG48" i="24"/>
  <c r="I49" i="24"/>
  <c r="L49" i="24"/>
  <c r="M49" i="24"/>
  <c r="N49" i="24"/>
  <c r="U49" i="24"/>
  <c r="V49" i="24"/>
  <c r="AB49" i="24"/>
  <c r="AC49" i="24" s="1"/>
  <c r="AE49" i="24"/>
  <c r="O49" i="24" s="1"/>
  <c r="AF49" i="24"/>
  <c r="AG49" i="24"/>
  <c r="I50" i="24"/>
  <c r="L50" i="24"/>
  <c r="M50" i="24"/>
  <c r="U50" i="24" s="1"/>
  <c r="N50" i="24"/>
  <c r="V50" i="24"/>
  <c r="AB50" i="24"/>
  <c r="AC50" i="24"/>
  <c r="AE50" i="24"/>
  <c r="O50" i="24" s="1"/>
  <c r="I51" i="24"/>
  <c r="L51" i="24"/>
  <c r="M51" i="24"/>
  <c r="U51" i="24" s="1"/>
  <c r="N51" i="24"/>
  <c r="V51" i="24" s="1"/>
  <c r="AB51" i="24"/>
  <c r="AC51" i="24" s="1"/>
  <c r="AD51" i="24" s="1"/>
  <c r="AE51" i="24"/>
  <c r="O51" i="24" s="1"/>
  <c r="I52" i="24"/>
  <c r="L52" i="24"/>
  <c r="M52" i="24"/>
  <c r="U52" i="24" s="1"/>
  <c r="N52" i="24"/>
  <c r="V52" i="24" s="1"/>
  <c r="AB52" i="24"/>
  <c r="AC52" i="24"/>
  <c r="AE52" i="24"/>
  <c r="AF52" i="24" s="1"/>
  <c r="AG52" i="24" s="1"/>
  <c r="I53" i="24"/>
  <c r="L53" i="24"/>
  <c r="M53" i="24"/>
  <c r="N53" i="24"/>
  <c r="V53" i="24" s="1"/>
  <c r="U53" i="24"/>
  <c r="AB53" i="24"/>
  <c r="AC53" i="24"/>
  <c r="W53" i="24" s="1"/>
  <c r="AD53" i="24"/>
  <c r="AE53" i="24"/>
  <c r="O53" i="24" s="1"/>
  <c r="AF53" i="24"/>
  <c r="AG53" i="24" s="1"/>
  <c r="I54" i="24"/>
  <c r="L54" i="24"/>
  <c r="M54" i="24"/>
  <c r="N54" i="24"/>
  <c r="O54" i="24"/>
  <c r="U54" i="24"/>
  <c r="V54" i="24"/>
  <c r="AB54" i="24"/>
  <c r="AC54" i="24"/>
  <c r="W54" i="24" s="1"/>
  <c r="AD54" i="24"/>
  <c r="AE54" i="24"/>
  <c r="AF54" i="24" s="1"/>
  <c r="AG54" i="24"/>
  <c r="I55" i="24"/>
  <c r="L55" i="24"/>
  <c r="M55" i="24"/>
  <c r="N55" i="24"/>
  <c r="U55" i="24"/>
  <c r="V55" i="24"/>
  <c r="W55" i="24"/>
  <c r="X55" i="24"/>
  <c r="AB55" i="24"/>
  <c r="AC55" i="24"/>
  <c r="AD55" i="24"/>
  <c r="AE55" i="24"/>
  <c r="O55" i="24" s="1"/>
  <c r="AF55" i="24"/>
  <c r="AG55" i="24" s="1"/>
  <c r="I56" i="24"/>
  <c r="L56" i="24"/>
  <c r="M56" i="24"/>
  <c r="N56" i="24"/>
  <c r="U56" i="24"/>
  <c r="V56" i="24"/>
  <c r="X56" i="24"/>
  <c r="AB56" i="24"/>
  <c r="AC56" i="24" s="1"/>
  <c r="AE56" i="24"/>
  <c r="O56" i="24" s="1"/>
  <c r="AF56" i="24"/>
  <c r="AG56" i="24"/>
  <c r="I57" i="24"/>
  <c r="L57" i="24"/>
  <c r="M57" i="24"/>
  <c r="N57" i="24"/>
  <c r="U57" i="24"/>
  <c r="V57" i="24"/>
  <c r="AB57" i="24"/>
  <c r="AC57" i="24" s="1"/>
  <c r="AE57" i="24"/>
  <c r="AF57" i="24"/>
  <c r="AG57" i="24"/>
  <c r="I58" i="24"/>
  <c r="L58" i="24"/>
  <c r="M58" i="24"/>
  <c r="U58" i="24" s="1"/>
  <c r="N58" i="24"/>
  <c r="V58" i="24"/>
  <c r="AB58" i="24"/>
  <c r="AC58" i="24"/>
  <c r="X58" i="24" s="1"/>
  <c r="AE58" i="24"/>
  <c r="O58" i="24" s="1"/>
  <c r="AF58" i="24"/>
  <c r="AG58" i="24"/>
  <c r="I59" i="24"/>
  <c r="L59" i="24"/>
  <c r="M59" i="24"/>
  <c r="U59" i="24" s="1"/>
  <c r="N59" i="24"/>
  <c r="V59" i="24" s="1"/>
  <c r="AB59" i="24"/>
  <c r="AC59" i="24" s="1"/>
  <c r="AE59" i="24"/>
  <c r="I60" i="24"/>
  <c r="L60" i="24"/>
  <c r="M60" i="24"/>
  <c r="U60" i="24" s="1"/>
  <c r="N60" i="24"/>
  <c r="V60" i="24" s="1"/>
  <c r="O60" i="24"/>
  <c r="AB60" i="24"/>
  <c r="AC60" i="24"/>
  <c r="AE60" i="24"/>
  <c r="AF60" i="24" s="1"/>
  <c r="AG60" i="24" s="1"/>
  <c r="I61" i="24"/>
  <c r="L61" i="24"/>
  <c r="M61" i="24"/>
  <c r="N61" i="24"/>
  <c r="V61" i="24" s="1"/>
  <c r="U61" i="24"/>
  <c r="AB61" i="24"/>
  <c r="AC61" i="24"/>
  <c r="W61" i="24" s="1"/>
  <c r="AD61" i="24"/>
  <c r="AE61" i="24"/>
  <c r="O61" i="24" s="1"/>
  <c r="AF61" i="24"/>
  <c r="AG61" i="24" s="1"/>
  <c r="I62" i="24"/>
  <c r="L62" i="24"/>
  <c r="M62" i="24"/>
  <c r="N62" i="24"/>
  <c r="U62" i="24"/>
  <c r="V62" i="24"/>
  <c r="AB62" i="24"/>
  <c r="AC62" i="24"/>
  <c r="W62" i="24" s="1"/>
  <c r="AD62" i="24"/>
  <c r="AE62" i="24"/>
  <c r="AF62" i="24" s="1"/>
  <c r="AG62" i="24"/>
  <c r="I63" i="24"/>
  <c r="L63" i="24"/>
  <c r="M63" i="24"/>
  <c r="N63" i="24"/>
  <c r="U63" i="24"/>
  <c r="V63" i="24"/>
  <c r="W63" i="24"/>
  <c r="X63" i="24"/>
  <c r="AB63" i="24"/>
  <c r="AC63" i="24"/>
  <c r="AD63" i="24"/>
  <c r="AE63" i="24"/>
  <c r="O63" i="24" s="1"/>
  <c r="AF63" i="24"/>
  <c r="AG63" i="24" s="1"/>
  <c r="I64" i="24"/>
  <c r="L64" i="24"/>
  <c r="M64" i="24"/>
  <c r="N64" i="24"/>
  <c r="O64" i="24"/>
  <c r="U64" i="24"/>
  <c r="V64" i="24"/>
  <c r="X64" i="24"/>
  <c r="AB64" i="24"/>
  <c r="AC64" i="24" s="1"/>
  <c r="AE64" i="24"/>
  <c r="AF64" i="24"/>
  <c r="AG64" i="24"/>
  <c r="I65" i="24"/>
  <c r="L65" i="24"/>
  <c r="M65" i="24"/>
  <c r="N65" i="24"/>
  <c r="U65" i="24"/>
  <c r="V65" i="24"/>
  <c r="W65" i="24"/>
  <c r="X65" i="24"/>
  <c r="AB65" i="24"/>
  <c r="AC65" i="24" s="1"/>
  <c r="AD65" i="24" s="1"/>
  <c r="AE65" i="24"/>
  <c r="AF65" i="24"/>
  <c r="AG65" i="24"/>
  <c r="I66" i="24"/>
  <c r="L66" i="24"/>
  <c r="M66" i="24"/>
  <c r="U66" i="24" s="1"/>
  <c r="N66" i="24"/>
  <c r="V66" i="24"/>
  <c r="AB66" i="24"/>
  <c r="AC66" i="24"/>
  <c r="AE66" i="24"/>
  <c r="O66" i="24" s="1"/>
  <c r="AF66" i="24"/>
  <c r="AG66" i="24"/>
  <c r="I67" i="24"/>
  <c r="L67" i="24"/>
  <c r="M67" i="24"/>
  <c r="U67" i="24" s="1"/>
  <c r="N67" i="24"/>
  <c r="V67" i="24" s="1"/>
  <c r="AB67" i="24"/>
  <c r="AC67" i="24"/>
  <c r="AD67" i="24"/>
  <c r="AE67" i="24"/>
  <c r="O67" i="24" s="1"/>
  <c r="I68" i="24"/>
  <c r="L68" i="24"/>
  <c r="M68" i="24"/>
  <c r="U68" i="24" s="1"/>
  <c r="N68" i="24"/>
  <c r="V68" i="24" s="1"/>
  <c r="AB68" i="24"/>
  <c r="AC68" i="24"/>
  <c r="AD68" i="24"/>
  <c r="AE68" i="24"/>
  <c r="AF68" i="24" s="1"/>
  <c r="AG68" i="24" s="1"/>
  <c r="I69" i="24"/>
  <c r="L69" i="24"/>
  <c r="M69" i="24"/>
  <c r="N69" i="24"/>
  <c r="V69" i="24" s="1"/>
  <c r="O69" i="24"/>
  <c r="U69" i="24"/>
  <c r="AB69" i="24"/>
  <c r="AC69" i="24"/>
  <c r="W69" i="24" s="1"/>
  <c r="AD69" i="24"/>
  <c r="AE69" i="24"/>
  <c r="AF69" i="24" s="1"/>
  <c r="AG69" i="24" s="1"/>
  <c r="AD50" i="24" l="1"/>
  <c r="W50" i="24"/>
  <c r="AD25" i="24"/>
  <c r="X25" i="24" s="1"/>
  <c r="W25" i="24"/>
  <c r="W21" i="24"/>
  <c r="AD20" i="24"/>
  <c r="X20" i="24" s="1"/>
  <c r="W20" i="24"/>
  <c r="AD9" i="24"/>
  <c r="X9" i="24" s="1"/>
  <c r="W9" i="24"/>
  <c r="AD12" i="24"/>
  <c r="X12" i="24" s="1"/>
  <c r="W64" i="24"/>
  <c r="AD64" i="24"/>
  <c r="O57" i="24"/>
  <c r="AD52" i="24"/>
  <c r="W52" i="24"/>
  <c r="X52" i="24"/>
  <c r="AD42" i="24"/>
  <c r="W42" i="24"/>
  <c r="W32" i="24"/>
  <c r="AD32" i="24"/>
  <c r="W24" i="24"/>
  <c r="AD24" i="24"/>
  <c r="O20" i="24"/>
  <c r="AD18" i="24"/>
  <c r="X18" i="24" s="1"/>
  <c r="W18" i="24"/>
  <c r="W14" i="24"/>
  <c r="AD58" i="24"/>
  <c r="W58" i="24"/>
  <c r="AD66" i="24"/>
  <c r="W66" i="24"/>
  <c r="X57" i="24"/>
  <c r="AD57" i="24"/>
  <c r="W51" i="24"/>
  <c r="X51" i="24"/>
  <c r="X50" i="24"/>
  <c r="AD44" i="24"/>
  <c r="X44" i="24"/>
  <c r="W44" i="24"/>
  <c r="W37" i="24"/>
  <c r="AD36" i="24"/>
  <c r="X36" i="24" s="1"/>
  <c r="W36" i="24"/>
  <c r="X32" i="24"/>
  <c r="X24" i="24"/>
  <c r="O17" i="24"/>
  <c r="W40" i="24"/>
  <c r="AD40" i="24"/>
  <c r="X40" i="24" s="1"/>
  <c r="W68" i="24"/>
  <c r="X68" i="24"/>
  <c r="W57" i="24"/>
  <c r="O52" i="24"/>
  <c r="X49" i="24"/>
  <c r="AD49" i="24"/>
  <c r="X43" i="24"/>
  <c r="W43" i="24"/>
  <c r="X42" i="24"/>
  <c r="X35" i="24"/>
  <c r="AD34" i="24"/>
  <c r="X34" i="24" s="1"/>
  <c r="W34" i="24"/>
  <c r="W29" i="24"/>
  <c r="X17" i="24"/>
  <c r="AD17" i="24"/>
  <c r="W17" i="24"/>
  <c r="W67" i="24"/>
  <c r="X67" i="24"/>
  <c r="O68" i="24"/>
  <c r="X66" i="24"/>
  <c r="O65" i="24"/>
  <c r="W49" i="24"/>
  <c r="O44" i="24"/>
  <c r="X41" i="24"/>
  <c r="AD41" i="24"/>
  <c r="O36" i="24"/>
  <c r="W59" i="24"/>
  <c r="X59" i="24"/>
  <c r="O59" i="24"/>
  <c r="W56" i="24"/>
  <c r="AD56" i="24"/>
  <c r="AD11" i="24"/>
  <c r="X11" i="24" s="1"/>
  <c r="W11" i="24"/>
  <c r="O62" i="24"/>
  <c r="AD60" i="24"/>
  <c r="W60" i="24"/>
  <c r="X60" i="24"/>
  <c r="AD59" i="24"/>
  <c r="W48" i="24"/>
  <c r="AD48" i="24"/>
  <c r="AD33" i="24"/>
  <c r="X33" i="24" s="1"/>
  <c r="AF30" i="24"/>
  <c r="AG30" i="24" s="1"/>
  <c r="O30" i="24"/>
  <c r="AD26" i="24"/>
  <c r="W26" i="24"/>
  <c r="X26" i="24"/>
  <c r="AF23" i="24"/>
  <c r="AD21" i="24"/>
  <c r="X21" i="24" s="1"/>
  <c r="AG16" i="24"/>
  <c r="AF15" i="24"/>
  <c r="O14" i="24"/>
  <c r="AD13" i="24"/>
  <c r="X13" i="24" s="1"/>
  <c r="X69" i="24"/>
  <c r="X61" i="24"/>
  <c r="X53" i="24"/>
  <c r="AF50" i="24"/>
  <c r="AG50" i="24" s="1"/>
  <c r="X45" i="24"/>
  <c r="AF42" i="24"/>
  <c r="AG42" i="24" s="1"/>
  <c r="X37" i="24"/>
  <c r="X29" i="24"/>
  <c r="W28" i="24"/>
  <c r="X28" i="24"/>
  <c r="AF67" i="24"/>
  <c r="AG67" i="24" s="1"/>
  <c r="X62" i="24"/>
  <c r="AF59" i="24"/>
  <c r="AG59" i="24" s="1"/>
  <c r="X54" i="24"/>
  <c r="AF51" i="24"/>
  <c r="AG51" i="24" s="1"/>
  <c r="X46" i="24"/>
  <c r="AF43" i="24"/>
  <c r="AG43" i="24" s="1"/>
  <c r="X38" i="24"/>
  <c r="AF35" i="24"/>
  <c r="AG35" i="24" s="1"/>
  <c r="X30" i="24"/>
  <c r="AF27" i="24"/>
  <c r="AG27" i="24" s="1"/>
  <c r="X22" i="24"/>
  <c r="AF19" i="24"/>
  <c r="X14" i="24"/>
  <c r="AF11" i="24"/>
  <c r="AG11" i="24" s="1"/>
  <c r="AF12" i="24"/>
  <c r="AG12" i="24" s="1"/>
  <c r="AF13" i="24"/>
  <c r="AG13" i="24" s="1"/>
  <c r="AG15" i="24" l="1"/>
  <c r="W15" i="24"/>
  <c r="W13" i="24"/>
  <c r="W30" i="24"/>
  <c r="AG19" i="24"/>
  <c r="W19" i="24"/>
  <c r="AG23" i="24"/>
  <c r="W23" i="24"/>
  <c r="W35" i="24"/>
  <c r="W12" i="24"/>
  <c r="I9" i="23"/>
  <c r="L9" i="23"/>
  <c r="M9" i="23"/>
  <c r="U9" i="23" s="1"/>
  <c r="N9" i="23"/>
  <c r="V9" i="23" s="1"/>
  <c r="AB9" i="23"/>
  <c r="AC9" i="23" s="1"/>
  <c r="AE9" i="23"/>
  <c r="O9" i="23" s="1"/>
  <c r="I10" i="23"/>
  <c r="L10" i="23"/>
  <c r="M10" i="23"/>
  <c r="U10" i="23" s="1"/>
  <c r="N10" i="23"/>
  <c r="V10" i="23" s="1"/>
  <c r="AB10" i="23"/>
  <c r="AC10" i="23" s="1"/>
  <c r="AE10" i="23"/>
  <c r="O10" i="23" s="1"/>
  <c r="I11" i="23"/>
  <c r="L11" i="23"/>
  <c r="M11" i="23"/>
  <c r="U11" i="23" s="1"/>
  <c r="N11" i="23"/>
  <c r="V11" i="23" s="1"/>
  <c r="AB11" i="23"/>
  <c r="AC11" i="23"/>
  <c r="AD11" i="23" s="1"/>
  <c r="AE11" i="23"/>
  <c r="O11" i="23" s="1"/>
  <c r="AF11" i="23"/>
  <c r="AG11" i="23" s="1"/>
  <c r="I12" i="23"/>
  <c r="L12" i="23"/>
  <c r="M12" i="23"/>
  <c r="U12" i="23" s="1"/>
  <c r="N12" i="23"/>
  <c r="V12" i="23" s="1"/>
  <c r="AB12" i="23"/>
  <c r="AC12" i="23"/>
  <c r="AD12" i="23"/>
  <c r="AE12" i="23"/>
  <c r="O12" i="23" s="1"/>
  <c r="I13" i="23"/>
  <c r="L13" i="23"/>
  <c r="M13" i="23"/>
  <c r="U13" i="23" s="1"/>
  <c r="N13" i="23"/>
  <c r="V13" i="23" s="1"/>
  <c r="AB13" i="23"/>
  <c r="AC13" i="23" s="1"/>
  <c r="AE13" i="23"/>
  <c r="O13" i="23" s="1"/>
  <c r="I14" i="23"/>
  <c r="L14" i="23"/>
  <c r="M14" i="23"/>
  <c r="N14" i="23"/>
  <c r="V14" i="23" s="1"/>
  <c r="U14" i="23"/>
  <c r="AB14" i="23"/>
  <c r="AC14" i="23"/>
  <c r="W14" i="23" s="1"/>
  <c r="AE14" i="23"/>
  <c r="O14" i="23" s="1"/>
  <c r="AF14" i="23"/>
  <c r="AG14" i="23" s="1"/>
  <c r="I15" i="23"/>
  <c r="L15" i="23"/>
  <c r="M15" i="23"/>
  <c r="N15" i="23"/>
  <c r="U15" i="23"/>
  <c r="V15" i="23"/>
  <c r="AB15" i="23"/>
  <c r="AC15" i="23" s="1"/>
  <c r="AE15" i="23"/>
  <c r="O15" i="23" s="1"/>
  <c r="AF15" i="23"/>
  <c r="AG15" i="23"/>
  <c r="I16" i="23"/>
  <c r="L16" i="23"/>
  <c r="M16" i="23"/>
  <c r="U16" i="23" s="1"/>
  <c r="N16" i="23"/>
  <c r="V16" i="23"/>
  <c r="AB16" i="23"/>
  <c r="AC16" i="23" s="1"/>
  <c r="AE16" i="23"/>
  <c r="O16" i="23" s="1"/>
  <c r="I17" i="23"/>
  <c r="L17" i="23"/>
  <c r="M17" i="23"/>
  <c r="N17" i="23"/>
  <c r="V17" i="23" s="1"/>
  <c r="U17" i="23"/>
  <c r="W17" i="23"/>
  <c r="AB17" i="23"/>
  <c r="AC17" i="23"/>
  <c r="AD17" i="23" s="1"/>
  <c r="X17" i="23" s="1"/>
  <c r="AE17" i="23"/>
  <c r="O17" i="23" s="1"/>
  <c r="AF17" i="23"/>
  <c r="AG17" i="23" s="1"/>
  <c r="I18" i="23"/>
  <c r="L18" i="23"/>
  <c r="M18" i="23"/>
  <c r="N18" i="23"/>
  <c r="U18" i="23"/>
  <c r="V18" i="23"/>
  <c r="AB18" i="23"/>
  <c r="AC18" i="23" s="1"/>
  <c r="AE18" i="23"/>
  <c r="O18" i="23" s="1"/>
  <c r="I19" i="23"/>
  <c r="L19" i="23"/>
  <c r="M19" i="23"/>
  <c r="U19" i="23" s="1"/>
  <c r="N19" i="23"/>
  <c r="V19" i="23"/>
  <c r="AB19" i="23"/>
  <c r="AC19" i="23"/>
  <c r="AD19" i="23" s="1"/>
  <c r="AE19" i="23"/>
  <c r="O19" i="23" s="1"/>
  <c r="I20" i="23"/>
  <c r="L20" i="23"/>
  <c r="M20" i="23"/>
  <c r="U20" i="23" s="1"/>
  <c r="N20" i="23"/>
  <c r="V20" i="23" s="1"/>
  <c r="AB20" i="23"/>
  <c r="AC20" i="23"/>
  <c r="W20" i="23" s="1"/>
  <c r="AD20" i="23"/>
  <c r="AE20" i="23"/>
  <c r="O20" i="23" s="1"/>
  <c r="AF20" i="23"/>
  <c r="AG20" i="23" s="1"/>
  <c r="I21" i="23"/>
  <c r="L21" i="23"/>
  <c r="M21" i="23"/>
  <c r="U21" i="23" s="1"/>
  <c r="N21" i="23"/>
  <c r="V21" i="23" s="1"/>
  <c r="AB21" i="23"/>
  <c r="AC21" i="23" s="1"/>
  <c r="AE21" i="23"/>
  <c r="AF21" i="23" s="1"/>
  <c r="AG21" i="23" s="1"/>
  <c r="I22" i="23"/>
  <c r="L22" i="23"/>
  <c r="M22" i="23"/>
  <c r="N22" i="23"/>
  <c r="V22" i="23" s="1"/>
  <c r="U22" i="23"/>
  <c r="AB22" i="23"/>
  <c r="AC22" i="23"/>
  <c r="W22" i="23" s="1"/>
  <c r="AE22" i="23"/>
  <c r="O22" i="23" s="1"/>
  <c r="AF22" i="23"/>
  <c r="AG22" i="23" s="1"/>
  <c r="I23" i="23"/>
  <c r="L23" i="23"/>
  <c r="M23" i="23"/>
  <c r="N23" i="23"/>
  <c r="U23" i="23"/>
  <c r="V23" i="23"/>
  <c r="AB23" i="23"/>
  <c r="AC23" i="23" s="1"/>
  <c r="AE23" i="23"/>
  <c r="O23" i="23" s="1"/>
  <c r="AF23" i="23"/>
  <c r="AG23" i="23"/>
  <c r="I24" i="23"/>
  <c r="L24" i="23"/>
  <c r="M24" i="23"/>
  <c r="U24" i="23" s="1"/>
  <c r="N24" i="23"/>
  <c r="V24" i="23"/>
  <c r="AB24" i="23"/>
  <c r="AC24" i="23" s="1"/>
  <c r="AE24" i="23"/>
  <c r="O24" i="23" s="1"/>
  <c r="I25" i="23"/>
  <c r="L25" i="23"/>
  <c r="M25" i="23"/>
  <c r="N25" i="23"/>
  <c r="V25" i="23" s="1"/>
  <c r="U25" i="23"/>
  <c r="W25" i="23"/>
  <c r="AB25" i="23"/>
  <c r="AC25" i="23"/>
  <c r="AD25" i="23" s="1"/>
  <c r="X25" i="23" s="1"/>
  <c r="AE25" i="23"/>
  <c r="O25" i="23" s="1"/>
  <c r="AF25" i="23"/>
  <c r="AG25" i="23" s="1"/>
  <c r="I26" i="23"/>
  <c r="L26" i="23"/>
  <c r="M26" i="23"/>
  <c r="U26" i="23" s="1"/>
  <c r="N26" i="23"/>
  <c r="V26" i="23"/>
  <c r="AB26" i="23"/>
  <c r="AC26" i="23" s="1"/>
  <c r="AE26" i="23"/>
  <c r="O26" i="23" s="1"/>
  <c r="I27" i="23"/>
  <c r="L27" i="23"/>
  <c r="M27" i="23"/>
  <c r="U27" i="23" s="1"/>
  <c r="N27" i="23"/>
  <c r="V27" i="23" s="1"/>
  <c r="AB27" i="23"/>
  <c r="AC27" i="23"/>
  <c r="AD27" i="23" s="1"/>
  <c r="AE27" i="23"/>
  <c r="O27" i="23" s="1"/>
  <c r="I28" i="23"/>
  <c r="L28" i="23"/>
  <c r="M28" i="23"/>
  <c r="U28" i="23" s="1"/>
  <c r="N28" i="23"/>
  <c r="V28" i="23" s="1"/>
  <c r="AB28" i="23"/>
  <c r="AC28" i="23"/>
  <c r="W28" i="23" s="1"/>
  <c r="AD28" i="23"/>
  <c r="AE28" i="23"/>
  <c r="O28" i="23" s="1"/>
  <c r="AF28" i="23"/>
  <c r="AG28" i="23" s="1"/>
  <c r="I29" i="23"/>
  <c r="L29" i="23"/>
  <c r="M29" i="23"/>
  <c r="U29" i="23" s="1"/>
  <c r="N29" i="23"/>
  <c r="V29" i="23" s="1"/>
  <c r="AB29" i="23"/>
  <c r="AC29" i="23" s="1"/>
  <c r="AE29" i="23"/>
  <c r="AF29" i="23" s="1"/>
  <c r="AG29" i="23" s="1"/>
  <c r="I30" i="23"/>
  <c r="L30" i="23"/>
  <c r="M30" i="23"/>
  <c r="N30" i="23"/>
  <c r="V30" i="23" s="1"/>
  <c r="U30" i="23"/>
  <c r="AB30" i="23"/>
  <c r="AC30" i="23"/>
  <c r="W30" i="23" s="1"/>
  <c r="AE30" i="23"/>
  <c r="O30" i="23" s="1"/>
  <c r="AF30" i="23"/>
  <c r="AG30" i="23" s="1"/>
  <c r="I31" i="23"/>
  <c r="L31" i="23"/>
  <c r="M31" i="23"/>
  <c r="U31" i="23" s="1"/>
  <c r="N31" i="23"/>
  <c r="V31" i="23" s="1"/>
  <c r="O31" i="23"/>
  <c r="AB31" i="23"/>
  <c r="AC31" i="23"/>
  <c r="W31" i="23" s="1"/>
  <c r="AD31" i="23"/>
  <c r="AE31" i="23"/>
  <c r="AF31" i="23"/>
  <c r="AG31" i="23"/>
  <c r="L9" i="22"/>
  <c r="M9" i="22"/>
  <c r="U9" i="22" s="1"/>
  <c r="N9" i="22"/>
  <c r="V9" i="22" s="1"/>
  <c r="AB9" i="22"/>
  <c r="AC9" i="22"/>
  <c r="AD9" i="22" s="1"/>
  <c r="X9" i="22" s="1"/>
  <c r="AE9" i="22"/>
  <c r="L10" i="22"/>
  <c r="M10" i="22"/>
  <c r="U10" i="22" s="1"/>
  <c r="N10" i="22"/>
  <c r="V10" i="22" s="1"/>
  <c r="AB10" i="22"/>
  <c r="AC10" i="22" s="1"/>
  <c r="AE10" i="22"/>
  <c r="L11" i="22"/>
  <c r="M11" i="22"/>
  <c r="U11" i="22" s="1"/>
  <c r="N11" i="22"/>
  <c r="V11" i="22" s="1"/>
  <c r="AB11" i="22"/>
  <c r="AC11" i="22" s="1"/>
  <c r="AD11" i="22" s="1"/>
  <c r="AE11" i="22"/>
  <c r="AF11" i="22" s="1"/>
  <c r="AG11" i="22" s="1"/>
  <c r="L12" i="22"/>
  <c r="M12" i="22"/>
  <c r="N12" i="22"/>
  <c r="V12" i="22" s="1"/>
  <c r="U12" i="22"/>
  <c r="AB12" i="22"/>
  <c r="AC12" i="22" s="1"/>
  <c r="AE12" i="22"/>
  <c r="O12" i="22" s="1"/>
  <c r="L13" i="22"/>
  <c r="M13" i="22"/>
  <c r="N13" i="22"/>
  <c r="V13" i="22" s="1"/>
  <c r="U13" i="22"/>
  <c r="AB13" i="22"/>
  <c r="AC13" i="22"/>
  <c r="AD13" i="22" s="1"/>
  <c r="X13" i="22" s="1"/>
  <c r="AE13" i="22"/>
  <c r="O13" i="22" s="1"/>
  <c r="L14" i="22"/>
  <c r="M14" i="22"/>
  <c r="U14" i="22" s="1"/>
  <c r="N14" i="22"/>
  <c r="V14" i="22" s="1"/>
  <c r="AB14" i="22"/>
  <c r="AC14" i="22" s="1"/>
  <c r="AE14" i="22"/>
  <c r="O14" i="22" s="1"/>
  <c r="L15" i="22"/>
  <c r="M15" i="22"/>
  <c r="U15" i="22" s="1"/>
  <c r="N15" i="22"/>
  <c r="V15" i="22" s="1"/>
  <c r="AB15" i="22"/>
  <c r="AC15" i="22" s="1"/>
  <c r="AE15" i="22"/>
  <c r="AF15" i="22" s="1"/>
  <c r="AG15" i="22" s="1"/>
  <c r="L16" i="22"/>
  <c r="M16" i="22"/>
  <c r="U16" i="22" s="1"/>
  <c r="N16" i="22"/>
  <c r="V16" i="22" s="1"/>
  <c r="AB16" i="22"/>
  <c r="AC16" i="22"/>
  <c r="AE16" i="22"/>
  <c r="AF16" i="22"/>
  <c r="AG16" i="22" s="1"/>
  <c r="L17" i="22"/>
  <c r="M17" i="22"/>
  <c r="N17" i="22"/>
  <c r="V17" i="22" s="1"/>
  <c r="U17" i="22"/>
  <c r="W17" i="22"/>
  <c r="AB17" i="22"/>
  <c r="AC17" i="22"/>
  <c r="AD17" i="22" s="1"/>
  <c r="X17" i="22" s="1"/>
  <c r="AE17" i="22"/>
  <c r="O17" i="22" s="1"/>
  <c r="L18" i="22"/>
  <c r="M18" i="22"/>
  <c r="U18" i="22" s="1"/>
  <c r="N18" i="22"/>
  <c r="V18" i="22" s="1"/>
  <c r="AB18" i="22"/>
  <c r="AC18" i="22" s="1"/>
  <c r="AE18" i="22"/>
  <c r="L19" i="22"/>
  <c r="M19" i="22"/>
  <c r="U19" i="22" s="1"/>
  <c r="N19" i="22"/>
  <c r="V19" i="22" s="1"/>
  <c r="AB19" i="22"/>
  <c r="AC19" i="22" s="1"/>
  <c r="AE19" i="22"/>
  <c r="AF19" i="22" s="1"/>
  <c r="AG19" i="22" s="1"/>
  <c r="L20" i="22"/>
  <c r="M20" i="22"/>
  <c r="N20" i="22"/>
  <c r="V20" i="22" s="1"/>
  <c r="U20" i="22"/>
  <c r="AB20" i="22"/>
  <c r="AC20" i="22"/>
  <c r="W20" i="22" s="1"/>
  <c r="AD20" i="22"/>
  <c r="X20" i="22" s="1"/>
  <c r="AE20" i="22"/>
  <c r="AF20" i="22"/>
  <c r="AG20" i="22" s="1"/>
  <c r="L21" i="22"/>
  <c r="M21" i="22"/>
  <c r="U21" i="22" s="1"/>
  <c r="N21" i="22"/>
  <c r="V21" i="22" s="1"/>
  <c r="AB21" i="22"/>
  <c r="AC21" i="22" s="1"/>
  <c r="AE21" i="22"/>
  <c r="L22" i="22"/>
  <c r="M22" i="22"/>
  <c r="U22" i="22" s="1"/>
  <c r="N22" i="22"/>
  <c r="V22" i="22" s="1"/>
  <c r="AB22" i="22"/>
  <c r="AC22" i="22" s="1"/>
  <c r="AE22" i="22"/>
  <c r="O22" i="22" s="1"/>
  <c r="L23" i="22"/>
  <c r="M23" i="22"/>
  <c r="U23" i="22" s="1"/>
  <c r="N23" i="22"/>
  <c r="V23" i="22" s="1"/>
  <c r="AB23" i="22"/>
  <c r="AC23" i="22" s="1"/>
  <c r="AD23" i="22" s="1"/>
  <c r="AE23" i="22"/>
  <c r="L24" i="22"/>
  <c r="M24" i="22"/>
  <c r="U24" i="22" s="1"/>
  <c r="N24" i="22"/>
  <c r="V24" i="22" s="1"/>
  <c r="AB24" i="22"/>
  <c r="AC24" i="22" s="1"/>
  <c r="AE24" i="22"/>
  <c r="O24" i="22" s="1"/>
  <c r="AF24" i="22"/>
  <c r="AG24" i="22" s="1"/>
  <c r="L25" i="22"/>
  <c r="M25" i="22"/>
  <c r="U25" i="22" s="1"/>
  <c r="N25" i="22"/>
  <c r="V25" i="22" s="1"/>
  <c r="AB25" i="22"/>
  <c r="AC25" i="22" s="1"/>
  <c r="AD25" i="22" s="1"/>
  <c r="AE25" i="22"/>
  <c r="O25" i="22" s="1"/>
  <c r="AF25" i="22"/>
  <c r="AG25" i="22" s="1"/>
  <c r="L26" i="22"/>
  <c r="M26" i="22"/>
  <c r="U26" i="22" s="1"/>
  <c r="N26" i="22"/>
  <c r="V26" i="22" s="1"/>
  <c r="AB26" i="22"/>
  <c r="AC26" i="22" s="1"/>
  <c r="AE26" i="22"/>
  <c r="L27" i="22"/>
  <c r="M27" i="22"/>
  <c r="U27" i="22" s="1"/>
  <c r="N27" i="22"/>
  <c r="V27" i="22" s="1"/>
  <c r="AB27" i="22"/>
  <c r="AC27" i="22" s="1"/>
  <c r="AD27" i="22" s="1"/>
  <c r="AE27" i="22"/>
  <c r="AF27" i="22" s="1"/>
  <c r="AG27" i="22" s="1"/>
  <c r="L28" i="22"/>
  <c r="M28" i="22"/>
  <c r="U28" i="22" s="1"/>
  <c r="N28" i="22"/>
  <c r="V28" i="22" s="1"/>
  <c r="AB28" i="22"/>
  <c r="AC28" i="22" s="1"/>
  <c r="AE28" i="22"/>
  <c r="O28" i="22" s="1"/>
  <c r="AF28" i="22"/>
  <c r="AG28" i="22" s="1"/>
  <c r="L29" i="22"/>
  <c r="M29" i="22"/>
  <c r="U29" i="22" s="1"/>
  <c r="N29" i="22"/>
  <c r="V29" i="22" s="1"/>
  <c r="AB29" i="22"/>
  <c r="AC29" i="22" s="1"/>
  <c r="AE29" i="22"/>
  <c r="AF29" i="22"/>
  <c r="AG29" i="22" s="1"/>
  <c r="L30" i="22"/>
  <c r="M30" i="22"/>
  <c r="U30" i="22" s="1"/>
  <c r="N30" i="22"/>
  <c r="V30" i="22" s="1"/>
  <c r="AB30" i="22"/>
  <c r="AC30" i="22" s="1"/>
  <c r="AE30" i="22"/>
  <c r="L31" i="22"/>
  <c r="M31" i="22"/>
  <c r="N31" i="22"/>
  <c r="V31" i="22" s="1"/>
  <c r="O31" i="22"/>
  <c r="U31" i="22"/>
  <c r="AB31" i="22"/>
  <c r="AC31" i="22" s="1"/>
  <c r="AD31" i="22" s="1"/>
  <c r="AE31" i="22"/>
  <c r="AF31" i="22" s="1"/>
  <c r="AG31" i="22" s="1"/>
  <c r="L32" i="22"/>
  <c r="M32" i="22"/>
  <c r="U32" i="22" s="1"/>
  <c r="N32" i="22"/>
  <c r="V32" i="22"/>
  <c r="AB32" i="22"/>
  <c r="AC32" i="22"/>
  <c r="AD32" i="22"/>
  <c r="AE32" i="22"/>
  <c r="L33" i="22"/>
  <c r="M33" i="22"/>
  <c r="N33" i="22"/>
  <c r="V33" i="22" s="1"/>
  <c r="U33" i="22"/>
  <c r="AB33" i="22"/>
  <c r="AC33" i="22" s="1"/>
  <c r="AE33" i="22"/>
  <c r="AF33" i="22"/>
  <c r="AG33" i="22" s="1"/>
  <c r="L34" i="22"/>
  <c r="M34" i="22"/>
  <c r="U34" i="22" s="1"/>
  <c r="N34" i="22"/>
  <c r="V34" i="22" s="1"/>
  <c r="AB34" i="22"/>
  <c r="AC34" i="22" s="1"/>
  <c r="AE34" i="22"/>
  <c r="L35" i="22"/>
  <c r="M35" i="22"/>
  <c r="N35" i="22"/>
  <c r="V35" i="22" s="1"/>
  <c r="U35" i="22"/>
  <c r="AB35" i="22"/>
  <c r="AC35" i="22" s="1"/>
  <c r="AE35" i="22"/>
  <c r="AF35" i="22" s="1"/>
  <c r="AG35" i="22" s="1"/>
  <c r="L36" i="22"/>
  <c r="M36" i="22"/>
  <c r="U36" i="22" s="1"/>
  <c r="N36" i="22"/>
  <c r="V36" i="22" s="1"/>
  <c r="AB36" i="22"/>
  <c r="AC36" i="22" s="1"/>
  <c r="AE36" i="22"/>
  <c r="O36" i="22" s="1"/>
  <c r="AF36" i="22"/>
  <c r="AG36" i="22" s="1"/>
  <c r="L37" i="22"/>
  <c r="M37" i="22"/>
  <c r="U37" i="22" s="1"/>
  <c r="N37" i="22"/>
  <c r="V37" i="22" s="1"/>
  <c r="AB37" i="22"/>
  <c r="AC37" i="22" s="1"/>
  <c r="AD37" i="22" s="1"/>
  <c r="L38" i="22"/>
  <c r="M38" i="22"/>
  <c r="N38" i="22"/>
  <c r="V38" i="22" s="1"/>
  <c r="O38" i="22"/>
  <c r="U38" i="22"/>
  <c r="AB38" i="22"/>
  <c r="AC38" i="22"/>
  <c r="L39" i="22"/>
  <c r="M39" i="22"/>
  <c r="U39" i="22" s="1"/>
  <c r="N39" i="22"/>
  <c r="V39" i="22" s="1"/>
  <c r="AB39" i="22"/>
  <c r="O39" i="22" s="1"/>
  <c r="L40" i="22"/>
  <c r="M40" i="22"/>
  <c r="U40" i="22" s="1"/>
  <c r="N40" i="22"/>
  <c r="V40" i="22"/>
  <c r="AB40" i="22"/>
  <c r="AC40" i="22" s="1"/>
  <c r="AE40" i="22"/>
  <c r="AF40" i="22" s="1"/>
  <c r="AG40" i="22" s="1"/>
  <c r="L41" i="22"/>
  <c r="M41" i="22"/>
  <c r="U41" i="22" s="1"/>
  <c r="N41" i="22"/>
  <c r="V41" i="22"/>
  <c r="AB41" i="22"/>
  <c r="AC41" i="22" s="1"/>
  <c r="AE41" i="22"/>
  <c r="L42" i="22"/>
  <c r="M42" i="22"/>
  <c r="U42" i="22" s="1"/>
  <c r="N42" i="22"/>
  <c r="V42" i="22" s="1"/>
  <c r="AB42" i="22"/>
  <c r="AC42" i="22"/>
  <c r="W42" i="22" s="1"/>
  <c r="AE42" i="22"/>
  <c r="O42" i="22" s="1"/>
  <c r="L43" i="22"/>
  <c r="M43" i="22"/>
  <c r="U43" i="22" s="1"/>
  <c r="N43" i="22"/>
  <c r="V43" i="22" s="1"/>
  <c r="AB43" i="22"/>
  <c r="O43" i="22" s="1"/>
  <c r="AC43" i="22"/>
  <c r="AE43" i="22"/>
  <c r="AF43" i="22" s="1"/>
  <c r="AG43" i="22" s="1"/>
  <c r="L44" i="22"/>
  <c r="M44" i="22"/>
  <c r="U44" i="22" s="1"/>
  <c r="N44" i="22"/>
  <c r="V44" i="22"/>
  <c r="AB44" i="22"/>
  <c r="AE44" i="22"/>
  <c r="AF44" i="22" s="1"/>
  <c r="AG44" i="22"/>
  <c r="L45" i="22"/>
  <c r="M45" i="22"/>
  <c r="U45" i="22" s="1"/>
  <c r="N45" i="22"/>
  <c r="V45" i="22"/>
  <c r="AB45" i="22"/>
  <c r="AC45" i="22" s="1"/>
  <c r="AE45" i="22"/>
  <c r="AF45" i="22" s="1"/>
  <c r="AG45" i="22" s="1"/>
  <c r="L46" i="22"/>
  <c r="M46" i="22"/>
  <c r="U46" i="22" s="1"/>
  <c r="N46" i="22"/>
  <c r="V46" i="22" s="1"/>
  <c r="AB46" i="22"/>
  <c r="AC46" i="22"/>
  <c r="W46" i="22" s="1"/>
  <c r="AD46" i="22"/>
  <c r="X46" i="22" s="1"/>
  <c r="AE46" i="22"/>
  <c r="L47" i="22"/>
  <c r="M47" i="22"/>
  <c r="U47" i="22" s="1"/>
  <c r="N47" i="22"/>
  <c r="V47" i="22"/>
  <c r="AB47" i="22"/>
  <c r="O47" i="22" s="1"/>
  <c r="AC47" i="22"/>
  <c r="AE47" i="22"/>
  <c r="AF47" i="22"/>
  <c r="AG47" i="22" s="1"/>
  <c r="L48" i="22"/>
  <c r="M48" i="22"/>
  <c r="N48" i="22"/>
  <c r="U48" i="22"/>
  <c r="V48" i="22"/>
  <c r="AB48" i="22"/>
  <c r="AC48" i="22" s="1"/>
  <c r="AE48" i="22"/>
  <c r="AF48" i="22" s="1"/>
  <c r="AG48" i="22"/>
  <c r="L49" i="22"/>
  <c r="M49" i="22"/>
  <c r="U49" i="22" s="1"/>
  <c r="N49" i="22"/>
  <c r="V49" i="22"/>
  <c r="AB49" i="22"/>
  <c r="AC49" i="22" s="1"/>
  <c r="AE49" i="22"/>
  <c r="AF49" i="22" s="1"/>
  <c r="AG49" i="22" s="1"/>
  <c r="L50" i="22"/>
  <c r="M50" i="22"/>
  <c r="U50" i="22" s="1"/>
  <c r="N50" i="22"/>
  <c r="V50" i="22" s="1"/>
  <c r="AB50" i="22"/>
  <c r="AC50" i="22"/>
  <c r="W50" i="22" s="1"/>
  <c r="AD50" i="22"/>
  <c r="AE50" i="22"/>
  <c r="L51" i="22"/>
  <c r="M51" i="22"/>
  <c r="U51" i="22" s="1"/>
  <c r="N51" i="22"/>
  <c r="V51" i="22"/>
  <c r="AB51" i="22"/>
  <c r="O51" i="22" s="1"/>
  <c r="AC51" i="22"/>
  <c r="AE51" i="22"/>
  <c r="AF51" i="22"/>
  <c r="AG51" i="22" s="1"/>
  <c r="L52" i="22"/>
  <c r="M52" i="22"/>
  <c r="N52" i="22"/>
  <c r="O52" i="22"/>
  <c r="U52" i="22"/>
  <c r="V52" i="22"/>
  <c r="AB52" i="22"/>
  <c r="AC52" i="22" s="1"/>
  <c r="AE52" i="22"/>
  <c r="AF52" i="22" s="1"/>
  <c r="AG52" i="22"/>
  <c r="L53" i="22"/>
  <c r="M53" i="22"/>
  <c r="U53" i="22" s="1"/>
  <c r="N53" i="22"/>
  <c r="V53" i="22"/>
  <c r="AB53" i="22"/>
  <c r="AC53" i="22" s="1"/>
  <c r="AE53" i="22"/>
  <c r="AF53" i="22"/>
  <c r="AG53" i="22"/>
  <c r="L54" i="22"/>
  <c r="M54" i="22"/>
  <c r="U54" i="22" s="1"/>
  <c r="N54" i="22"/>
  <c r="V54" i="22" s="1"/>
  <c r="AB54" i="22"/>
  <c r="AC54" i="22"/>
  <c r="AE54" i="22"/>
  <c r="L55" i="22"/>
  <c r="M55" i="22"/>
  <c r="N55" i="22"/>
  <c r="U55" i="22"/>
  <c r="V55" i="22"/>
  <c r="AB55" i="22"/>
  <c r="AC55" i="22" s="1"/>
  <c r="AE55" i="22"/>
  <c r="AF55" i="22"/>
  <c r="AG55" i="22" s="1"/>
  <c r="L56" i="22"/>
  <c r="M56" i="22"/>
  <c r="N56" i="22"/>
  <c r="V56" i="22" s="1"/>
  <c r="O56" i="22"/>
  <c r="U56" i="22"/>
  <c r="AB56" i="22"/>
  <c r="AC56" i="22" s="1"/>
  <c r="AE56" i="22"/>
  <c r="AF56" i="22" s="1"/>
  <c r="AG56" i="22" s="1"/>
  <c r="L57" i="22"/>
  <c r="M57" i="22"/>
  <c r="U57" i="22" s="1"/>
  <c r="N57" i="22"/>
  <c r="V57" i="22"/>
  <c r="AB57" i="22"/>
  <c r="AC57" i="22" s="1"/>
  <c r="AE57" i="22"/>
  <c r="AF57" i="22"/>
  <c r="AG57" i="22"/>
  <c r="L58" i="22"/>
  <c r="M58" i="22"/>
  <c r="U58" i="22" s="1"/>
  <c r="N58" i="22"/>
  <c r="V58" i="22" s="1"/>
  <c r="AB58" i="22"/>
  <c r="AC58" i="22"/>
  <c r="W58" i="22" s="1"/>
  <c r="AE58" i="22"/>
  <c r="L59" i="22"/>
  <c r="M59" i="22"/>
  <c r="U59" i="22" s="1"/>
  <c r="N59" i="22"/>
  <c r="V59" i="22"/>
  <c r="AB59" i="22"/>
  <c r="AC59" i="22" s="1"/>
  <c r="AE59" i="22"/>
  <c r="AF59" i="22"/>
  <c r="AG59" i="22" s="1"/>
  <c r="L60" i="22"/>
  <c r="M60" i="22"/>
  <c r="N60" i="22"/>
  <c r="U60" i="22"/>
  <c r="V60" i="22"/>
  <c r="AB60" i="22"/>
  <c r="AC60" i="22" s="1"/>
  <c r="AE60" i="22"/>
  <c r="AF60" i="22" s="1"/>
  <c r="AG60" i="22" s="1"/>
  <c r="L61" i="22"/>
  <c r="M61" i="22"/>
  <c r="U61" i="22" s="1"/>
  <c r="N61" i="22"/>
  <c r="V61" i="22"/>
  <c r="AB61" i="22"/>
  <c r="AC61" i="22" s="1"/>
  <c r="AE61" i="22"/>
  <c r="L62" i="22"/>
  <c r="M62" i="22"/>
  <c r="U62" i="22" s="1"/>
  <c r="N62" i="22"/>
  <c r="V62" i="22" s="1"/>
  <c r="AB62" i="22"/>
  <c r="AC62" i="22"/>
  <c r="W62" i="22" s="1"/>
  <c r="AE62" i="22"/>
  <c r="O62" i="22" s="1"/>
  <c r="L63" i="22"/>
  <c r="M63" i="22"/>
  <c r="U63" i="22" s="1"/>
  <c r="N63" i="22"/>
  <c r="V63" i="22" s="1"/>
  <c r="AB63" i="22"/>
  <c r="O63" i="22" s="1"/>
  <c r="AC63" i="22"/>
  <c r="AE63" i="22"/>
  <c r="AF63" i="22" s="1"/>
  <c r="AG63" i="22" s="1"/>
  <c r="L64" i="22"/>
  <c r="M64" i="22"/>
  <c r="U64" i="22" s="1"/>
  <c r="N64" i="22"/>
  <c r="V64" i="22"/>
  <c r="AB64" i="22"/>
  <c r="AC64" i="22" s="1"/>
  <c r="W64" i="22" s="1"/>
  <c r="AE64" i="22"/>
  <c r="L65" i="22"/>
  <c r="M65" i="22"/>
  <c r="U65" i="22" s="1"/>
  <c r="N65" i="22"/>
  <c r="V65" i="22" s="1"/>
  <c r="AB65" i="22"/>
  <c r="AC65" i="22" s="1"/>
  <c r="AE65" i="22"/>
  <c r="O65" i="22" s="1"/>
  <c r="AF65" i="22"/>
  <c r="AG65" i="22" s="1"/>
  <c r="L66" i="22"/>
  <c r="M66" i="22"/>
  <c r="U66" i="22" s="1"/>
  <c r="N66" i="22"/>
  <c r="V66" i="22" s="1"/>
  <c r="AB66" i="22"/>
  <c r="AC66" i="22"/>
  <c r="AE66" i="22"/>
  <c r="L67" i="22"/>
  <c r="M67" i="22"/>
  <c r="U67" i="22" s="1"/>
  <c r="N67" i="22"/>
  <c r="V67" i="22"/>
  <c r="AB67" i="22"/>
  <c r="AC67" i="22" s="1"/>
  <c r="AE67" i="22"/>
  <c r="AF67" i="22" s="1"/>
  <c r="AG67" i="22" s="1"/>
  <c r="L68" i="22"/>
  <c r="M68" i="22"/>
  <c r="U68" i="22" s="1"/>
  <c r="N68" i="22"/>
  <c r="V68" i="22"/>
  <c r="W68" i="22"/>
  <c r="AB68" i="22"/>
  <c r="AC68" i="22" s="1"/>
  <c r="AD68" i="22" s="1"/>
  <c r="X68" i="22" s="1"/>
  <c r="AE68" i="22"/>
  <c r="L69" i="22"/>
  <c r="M69" i="22"/>
  <c r="U69" i="22" s="1"/>
  <c r="N69" i="22"/>
  <c r="V69" i="22"/>
  <c r="AB69" i="22"/>
  <c r="AC69" i="22" s="1"/>
  <c r="AE69" i="22"/>
  <c r="AF69" i="22" s="1"/>
  <c r="AG69" i="22" s="1"/>
  <c r="L70" i="22"/>
  <c r="M70" i="22"/>
  <c r="U70" i="22" s="1"/>
  <c r="N70" i="22"/>
  <c r="V70" i="22" s="1"/>
  <c r="AB70" i="22"/>
  <c r="AC70" i="22"/>
  <c r="W70" i="22" s="1"/>
  <c r="AE70" i="22"/>
  <c r="AF70" i="22" s="1"/>
  <c r="AG70" i="22" s="1"/>
  <c r="L71" i="22"/>
  <c r="M71" i="22"/>
  <c r="U71" i="22" s="1"/>
  <c r="N71" i="22"/>
  <c r="V71" i="22" s="1"/>
  <c r="AB71" i="22"/>
  <c r="AE71" i="22"/>
  <c r="AF71" i="22" s="1"/>
  <c r="AG71" i="22" s="1"/>
  <c r="L72" i="22"/>
  <c r="M72" i="22"/>
  <c r="U72" i="22" s="1"/>
  <c r="N72" i="22"/>
  <c r="V72" i="22" s="1"/>
  <c r="O72" i="22"/>
  <c r="AB72" i="22"/>
  <c r="AC72" i="22" s="1"/>
  <c r="AD72" i="22" s="1"/>
  <c r="AE72" i="22"/>
  <c r="AF72" i="22" s="1"/>
  <c r="AG72" i="22"/>
  <c r="L73" i="22"/>
  <c r="M73" i="22"/>
  <c r="U73" i="22" s="1"/>
  <c r="N73" i="22"/>
  <c r="V73" i="22"/>
  <c r="AB73" i="22"/>
  <c r="AC73" i="22" s="1"/>
  <c r="AE73" i="22"/>
  <c r="AF73" i="22"/>
  <c r="AG73" i="22"/>
  <c r="L74" i="22"/>
  <c r="M74" i="22"/>
  <c r="U74" i="22" s="1"/>
  <c r="N74" i="22"/>
  <c r="V74" i="22" s="1"/>
  <c r="AB74" i="22"/>
  <c r="AC74" i="22"/>
  <c r="AE74" i="22"/>
  <c r="AF74" i="22" s="1"/>
  <c r="AG74" i="22" s="1"/>
  <c r="L75" i="22"/>
  <c r="M75" i="22"/>
  <c r="U75" i="22" s="1"/>
  <c r="N75" i="22"/>
  <c r="V75" i="22"/>
  <c r="AB75" i="22"/>
  <c r="AC75" i="22" s="1"/>
  <c r="AE75" i="22"/>
  <c r="L76" i="22"/>
  <c r="M76" i="22"/>
  <c r="U76" i="22" s="1"/>
  <c r="N76" i="22"/>
  <c r="V76" i="22"/>
  <c r="AB76" i="22"/>
  <c r="AC76" i="22" s="1"/>
  <c r="AD76" i="22" s="1"/>
  <c r="AE76" i="22"/>
  <c r="L77" i="22"/>
  <c r="M77" i="22"/>
  <c r="N77" i="22"/>
  <c r="U77" i="22"/>
  <c r="V77" i="22"/>
  <c r="AB77" i="22"/>
  <c r="AC77" i="22" s="1"/>
  <c r="AE77" i="22"/>
  <c r="AF77" i="22"/>
  <c r="AG77" i="22"/>
  <c r="L78" i="22"/>
  <c r="M78" i="22"/>
  <c r="N78" i="22"/>
  <c r="V78" i="22" s="1"/>
  <c r="U78" i="22"/>
  <c r="AB78" i="22"/>
  <c r="AC78" i="22"/>
  <c r="AD78" i="22" s="1"/>
  <c r="X78" i="22" s="1"/>
  <c r="AE78" i="22"/>
  <c r="L79" i="22"/>
  <c r="M79" i="22"/>
  <c r="U79" i="22" s="1"/>
  <c r="N79" i="22"/>
  <c r="V79" i="22" s="1"/>
  <c r="AB79" i="22"/>
  <c r="AC79" i="22"/>
  <c r="AE79" i="22"/>
  <c r="O79" i="22" s="1"/>
  <c r="AF79" i="22"/>
  <c r="AG79" i="22" s="1"/>
  <c r="L80" i="22"/>
  <c r="M80" i="22"/>
  <c r="N80" i="22"/>
  <c r="V80" i="22" s="1"/>
  <c r="O80" i="22"/>
  <c r="U80" i="22"/>
  <c r="AB80" i="22"/>
  <c r="AC80" i="22" s="1"/>
  <c r="W80" i="22" s="1"/>
  <c r="AE80" i="22"/>
  <c r="AF80" i="22"/>
  <c r="AG80" i="22"/>
  <c r="L81" i="22"/>
  <c r="M81" i="22"/>
  <c r="U81" i="22" s="1"/>
  <c r="N81" i="22"/>
  <c r="V81" i="22"/>
  <c r="AB81" i="22"/>
  <c r="AC81" i="22" s="1"/>
  <c r="AD81" i="22" s="1"/>
  <c r="AE81" i="22"/>
  <c r="AF81" i="22"/>
  <c r="AG81" i="22" s="1"/>
  <c r="L82" i="22"/>
  <c r="M82" i="22"/>
  <c r="U82" i="22" s="1"/>
  <c r="N82" i="22"/>
  <c r="V82" i="22" s="1"/>
  <c r="AB82" i="22"/>
  <c r="AC82" i="22" s="1"/>
  <c r="AE82" i="22"/>
  <c r="L83" i="22"/>
  <c r="M83" i="22"/>
  <c r="U83" i="22" s="1"/>
  <c r="N83" i="22"/>
  <c r="V83" i="22"/>
  <c r="AB83" i="22"/>
  <c r="AC83" i="22" s="1"/>
  <c r="W83" i="22" s="1"/>
  <c r="AE83" i="22"/>
  <c r="AF83" i="22" s="1"/>
  <c r="AG83" i="22" s="1"/>
  <c r="L84" i="22"/>
  <c r="M84" i="22"/>
  <c r="U84" i="22" s="1"/>
  <c r="N84" i="22"/>
  <c r="V84" i="22"/>
  <c r="AB84" i="22"/>
  <c r="AC84" i="22" s="1"/>
  <c r="AD84" i="22" s="1"/>
  <c r="AE84" i="22"/>
  <c r="L85" i="22"/>
  <c r="M85" i="22"/>
  <c r="U85" i="22" s="1"/>
  <c r="N85" i="22"/>
  <c r="V85" i="22" s="1"/>
  <c r="AB85" i="22"/>
  <c r="AC85" i="22" s="1"/>
  <c r="AE85" i="22"/>
  <c r="AF85" i="22"/>
  <c r="AG85" i="22" s="1"/>
  <c r="L86" i="22"/>
  <c r="M86" i="22"/>
  <c r="N86" i="22"/>
  <c r="V86" i="22" s="1"/>
  <c r="U86" i="22"/>
  <c r="AB86" i="22"/>
  <c r="AC86" i="22"/>
  <c r="W86" i="22" s="1"/>
  <c r="AE86" i="22"/>
  <c r="L87" i="22"/>
  <c r="M87" i="22"/>
  <c r="U87" i="22" s="1"/>
  <c r="N87" i="22"/>
  <c r="V87" i="22"/>
  <c r="AB87" i="22"/>
  <c r="AC87" i="22" s="1"/>
  <c r="AE87" i="22"/>
  <c r="AF87" i="22" s="1"/>
  <c r="AG87" i="22" s="1"/>
  <c r="L88" i="22"/>
  <c r="M88" i="22"/>
  <c r="U88" i="22" s="1"/>
  <c r="N88" i="22"/>
  <c r="V88" i="22" s="1"/>
  <c r="AB88" i="22"/>
  <c r="AC88" i="22" s="1"/>
  <c r="AD88" i="22"/>
  <c r="AE88" i="22"/>
  <c r="O88" i="22" s="1"/>
  <c r="L89" i="22"/>
  <c r="M89" i="22"/>
  <c r="N89" i="22"/>
  <c r="V89" i="22" s="1"/>
  <c r="U89" i="22"/>
  <c r="AB89" i="22"/>
  <c r="AC89" i="22"/>
  <c r="W89" i="22" s="1"/>
  <c r="AD89" i="22"/>
  <c r="X89" i="22" s="1"/>
  <c r="AE89" i="22"/>
  <c r="O89" i="22" s="1"/>
  <c r="AF89" i="22"/>
  <c r="AG89" i="22" s="1"/>
  <c r="L90" i="22"/>
  <c r="M90" i="22"/>
  <c r="U90" i="22" s="1"/>
  <c r="N90" i="22"/>
  <c r="V90" i="22" s="1"/>
  <c r="AB90" i="22"/>
  <c r="AC90" i="22"/>
  <c r="AE90" i="22"/>
  <c r="O90" i="22" s="1"/>
  <c r="L91" i="22"/>
  <c r="M91" i="22"/>
  <c r="U91" i="22" s="1"/>
  <c r="N91" i="22"/>
  <c r="V91" i="22" s="1"/>
  <c r="AB91" i="22"/>
  <c r="AC91" i="22" s="1"/>
  <c r="AE91" i="22"/>
  <c r="AF91" i="22" s="1"/>
  <c r="AG91" i="22" s="1"/>
  <c r="L92" i="22"/>
  <c r="M92" i="22"/>
  <c r="U92" i="22" s="1"/>
  <c r="N92" i="22"/>
  <c r="V92" i="22"/>
  <c r="AB92" i="22"/>
  <c r="AC92" i="22" s="1"/>
  <c r="AE92" i="22"/>
  <c r="L93" i="22"/>
  <c r="M93" i="22"/>
  <c r="U93" i="22" s="1"/>
  <c r="N93" i="22"/>
  <c r="V93" i="22" s="1"/>
  <c r="AB93" i="22"/>
  <c r="AC93" i="22" s="1"/>
  <c r="AE93" i="22"/>
  <c r="O93" i="22" s="1"/>
  <c r="AF93" i="22"/>
  <c r="AG93" i="22" s="1"/>
  <c r="L94" i="22"/>
  <c r="M94" i="22"/>
  <c r="U94" i="22" s="1"/>
  <c r="N94" i="22"/>
  <c r="V94" i="22"/>
  <c r="AB94" i="22"/>
  <c r="AC94" i="22"/>
  <c r="AE94" i="22"/>
  <c r="O94" i="22" s="1"/>
  <c r="AF94" i="22"/>
  <c r="AG94" i="22" s="1"/>
  <c r="L95" i="22"/>
  <c r="M95" i="22"/>
  <c r="N95" i="22"/>
  <c r="V95" i="22" s="1"/>
  <c r="U95" i="22"/>
  <c r="AB95" i="22"/>
  <c r="AC95" i="22" s="1"/>
  <c r="AD95" i="22" s="1"/>
  <c r="AE95" i="22"/>
  <c r="AF95" i="22" s="1"/>
  <c r="AG95" i="22" s="1"/>
  <c r="L96" i="22"/>
  <c r="M96" i="22"/>
  <c r="U96" i="22" s="1"/>
  <c r="N96" i="22"/>
  <c r="V96" i="22" s="1"/>
  <c r="AB96" i="22"/>
  <c r="AC96" i="22" s="1"/>
  <c r="W96" i="22" s="1"/>
  <c r="AE96" i="22"/>
  <c r="L97" i="22"/>
  <c r="M97" i="22"/>
  <c r="U97" i="22" s="1"/>
  <c r="N97" i="22"/>
  <c r="V97" i="22" s="1"/>
  <c r="AB97" i="22"/>
  <c r="AC97" i="22" s="1"/>
  <c r="W97" i="22" s="1"/>
  <c r="AE97" i="22"/>
  <c r="AF97" i="22" s="1"/>
  <c r="AG97" i="22" s="1"/>
  <c r="L98" i="22"/>
  <c r="M98" i="22"/>
  <c r="U98" i="22" s="1"/>
  <c r="N98" i="22"/>
  <c r="V98" i="22" s="1"/>
  <c r="AB98" i="22"/>
  <c r="AC98" i="22" s="1"/>
  <c r="AE98" i="22"/>
  <c r="AF98" i="22" s="1"/>
  <c r="AG98" i="22" s="1"/>
  <c r="L99" i="22"/>
  <c r="M99" i="22"/>
  <c r="U99" i="22" s="1"/>
  <c r="N99" i="22"/>
  <c r="V99" i="22" s="1"/>
  <c r="X99" i="22"/>
  <c r="AB99" i="22"/>
  <c r="AC99" i="22" s="1"/>
  <c r="AD99" i="22" s="1"/>
  <c r="AE99" i="22"/>
  <c r="AF99" i="22" s="1"/>
  <c r="AG99" i="22"/>
  <c r="L100" i="22"/>
  <c r="M100" i="22"/>
  <c r="U100" i="22" s="1"/>
  <c r="N100" i="22"/>
  <c r="V100" i="22" s="1"/>
  <c r="AB100" i="22"/>
  <c r="AC100" i="22" s="1"/>
  <c r="AE100" i="22"/>
  <c r="L101" i="22"/>
  <c r="M101" i="22"/>
  <c r="N101" i="22"/>
  <c r="V101" i="22" s="1"/>
  <c r="O101" i="22"/>
  <c r="U101" i="22"/>
  <c r="AB101" i="22"/>
  <c r="AC101" i="22"/>
  <c r="W101" i="22" s="1"/>
  <c r="AD101" i="22"/>
  <c r="AE101" i="22"/>
  <c r="AF101" i="22" s="1"/>
  <c r="AG101" i="22" s="1"/>
  <c r="L102" i="22"/>
  <c r="M102" i="22"/>
  <c r="U102" i="22" s="1"/>
  <c r="N102" i="22"/>
  <c r="V102" i="22" s="1"/>
  <c r="AB102" i="22"/>
  <c r="AC102" i="22" s="1"/>
  <c r="AE102" i="22"/>
  <c r="AF102" i="22" s="1"/>
  <c r="AG102" i="22" s="1"/>
  <c r="L103" i="22"/>
  <c r="M103" i="22"/>
  <c r="U103" i="22" s="1"/>
  <c r="N103" i="22"/>
  <c r="V103" i="22" s="1"/>
  <c r="AB103" i="22"/>
  <c r="AC103" i="22" s="1"/>
  <c r="AD103" i="22" s="1"/>
  <c r="AE103" i="22"/>
  <c r="AF103" i="22" s="1"/>
  <c r="AG103" i="22" s="1"/>
  <c r="L104" i="22"/>
  <c r="M104" i="22"/>
  <c r="U104" i="22" s="1"/>
  <c r="N104" i="22"/>
  <c r="V104" i="22" s="1"/>
  <c r="AB104" i="22"/>
  <c r="AC104" i="22"/>
  <c r="W104" i="22" s="1"/>
  <c r="AE104" i="22"/>
  <c r="O104" i="22" s="1"/>
  <c r="L105" i="22"/>
  <c r="M105" i="22"/>
  <c r="N105" i="22"/>
  <c r="V105" i="22" s="1"/>
  <c r="O105" i="22"/>
  <c r="U105" i="22"/>
  <c r="AB105" i="22"/>
  <c r="AC105" i="22"/>
  <c r="W105" i="22" s="1"/>
  <c r="AE105" i="22"/>
  <c r="AF105" i="22" s="1"/>
  <c r="AG105" i="22" s="1"/>
  <c r="L106" i="22"/>
  <c r="M106" i="22"/>
  <c r="N106" i="22"/>
  <c r="V106" i="22" s="1"/>
  <c r="O106" i="22"/>
  <c r="U106" i="22"/>
  <c r="AB106" i="22"/>
  <c r="AC106" i="22"/>
  <c r="AE106" i="22"/>
  <c r="AF106" i="22" s="1"/>
  <c r="AG106" i="22" s="1"/>
  <c r="L107" i="22"/>
  <c r="M107" i="22"/>
  <c r="N107" i="22"/>
  <c r="V107" i="22" s="1"/>
  <c r="U107" i="22"/>
  <c r="AB107" i="22"/>
  <c r="AC107" i="22" s="1"/>
  <c r="AD107" i="22" s="1"/>
  <c r="AE107" i="22"/>
  <c r="AF107" i="22" s="1"/>
  <c r="AG107" i="22" s="1"/>
  <c r="L108" i="22"/>
  <c r="M108" i="22"/>
  <c r="U108" i="22" s="1"/>
  <c r="N108" i="22"/>
  <c r="V108" i="22" s="1"/>
  <c r="AB108" i="22"/>
  <c r="AC108" i="22" s="1"/>
  <c r="AE108" i="22"/>
  <c r="L109" i="22"/>
  <c r="M109" i="22"/>
  <c r="U109" i="22" s="1"/>
  <c r="N109" i="22"/>
  <c r="V109" i="22" s="1"/>
  <c r="AB109" i="22"/>
  <c r="O109" i="22" s="1"/>
  <c r="AC109" i="22"/>
  <c r="W109" i="22" s="1"/>
  <c r="AE109" i="22"/>
  <c r="AF109" i="22"/>
  <c r="AG109" i="22" s="1"/>
  <c r="L110" i="22"/>
  <c r="M110" i="22"/>
  <c r="N110" i="22"/>
  <c r="U110" i="22"/>
  <c r="V110" i="22"/>
  <c r="AB110" i="22"/>
  <c r="AC110" i="22" s="1"/>
  <c r="AE110" i="22"/>
  <c r="L111" i="22"/>
  <c r="M111" i="22"/>
  <c r="N111" i="22"/>
  <c r="O111" i="22"/>
  <c r="U111" i="22"/>
  <c r="V111" i="22"/>
  <c r="AB111" i="22"/>
  <c r="AC111" i="22" s="1"/>
  <c r="AD111" i="22" s="1"/>
  <c r="AE111" i="22"/>
  <c r="AF111" i="22"/>
  <c r="AG111" i="22" s="1"/>
  <c r="L112" i="22"/>
  <c r="M112" i="22"/>
  <c r="U112" i="22" s="1"/>
  <c r="N112" i="22"/>
  <c r="V112" i="22"/>
  <c r="AB112" i="22"/>
  <c r="AC112" i="22" s="1"/>
  <c r="AE112" i="22"/>
  <c r="L113" i="22"/>
  <c r="M113" i="22"/>
  <c r="U113" i="22" s="1"/>
  <c r="N113" i="22"/>
  <c r="V113" i="22" s="1"/>
  <c r="AB113" i="22"/>
  <c r="AC113" i="22" s="1"/>
  <c r="AE113" i="22"/>
  <c r="L114" i="22"/>
  <c r="M114" i="22"/>
  <c r="U114" i="22" s="1"/>
  <c r="N114" i="22"/>
  <c r="V114" i="22" s="1"/>
  <c r="AB114" i="22"/>
  <c r="AC114" i="22"/>
  <c r="AD114" i="22" s="1"/>
  <c r="AE114" i="22"/>
  <c r="O114" i="22" s="1"/>
  <c r="L115" i="22"/>
  <c r="M115" i="22"/>
  <c r="N115" i="22"/>
  <c r="V115" i="22" s="1"/>
  <c r="U115" i="22"/>
  <c r="AB115" i="22"/>
  <c r="AC115" i="22" s="1"/>
  <c r="AD115" i="22" s="1"/>
  <c r="AE115" i="22"/>
  <c r="L116" i="22"/>
  <c r="M116" i="22"/>
  <c r="U116" i="22" s="1"/>
  <c r="N116" i="22"/>
  <c r="V116" i="22" s="1"/>
  <c r="AB116" i="22"/>
  <c r="AC116" i="22" s="1"/>
  <c r="W116" i="22" s="1"/>
  <c r="AE116" i="22"/>
  <c r="L117" i="22"/>
  <c r="M117" i="22"/>
  <c r="U117" i="22" s="1"/>
  <c r="N117" i="22"/>
  <c r="V117" i="22" s="1"/>
  <c r="AB117" i="22"/>
  <c r="AC117" i="22" s="1"/>
  <c r="AE117" i="22"/>
  <c r="AF117" i="22" s="1"/>
  <c r="AG117" i="22" s="1"/>
  <c r="L118" i="22"/>
  <c r="M118" i="22"/>
  <c r="U118" i="22" s="1"/>
  <c r="N118" i="22"/>
  <c r="V118" i="22" s="1"/>
  <c r="AB118" i="22"/>
  <c r="AC118" i="22" s="1"/>
  <c r="AD118" i="22" s="1"/>
  <c r="AE118" i="22"/>
  <c r="L119" i="22"/>
  <c r="M119" i="22"/>
  <c r="N119" i="22"/>
  <c r="U119" i="22"/>
  <c r="V119" i="22"/>
  <c r="AB119" i="22"/>
  <c r="AC119" i="22" s="1"/>
  <c r="AD119" i="22" s="1"/>
  <c r="AE119" i="22"/>
  <c r="AF119" i="22" s="1"/>
  <c r="AG119" i="22" s="1"/>
  <c r="L120" i="22"/>
  <c r="M120" i="22"/>
  <c r="U120" i="22" s="1"/>
  <c r="N120" i="22"/>
  <c r="V120" i="22" s="1"/>
  <c r="AB120" i="22"/>
  <c r="AC120" i="22" s="1"/>
  <c r="AE120" i="22"/>
  <c r="L121" i="22"/>
  <c r="M121" i="22"/>
  <c r="U121" i="22" s="1"/>
  <c r="N121" i="22"/>
  <c r="V121" i="22" s="1"/>
  <c r="AB121" i="22"/>
  <c r="AC121" i="22" s="1"/>
  <c r="AE121" i="22"/>
  <c r="AF121" i="22"/>
  <c r="AG121" i="22" s="1"/>
  <c r="L122" i="22"/>
  <c r="M122" i="22"/>
  <c r="U122" i="22" s="1"/>
  <c r="N122" i="22"/>
  <c r="V122" i="22" s="1"/>
  <c r="AB122" i="22"/>
  <c r="AC122" i="22"/>
  <c r="AD122" i="22" s="1"/>
  <c r="AE122" i="22"/>
  <c r="O122" i="22" s="1"/>
  <c r="L123" i="22"/>
  <c r="M123" i="22"/>
  <c r="N123" i="22"/>
  <c r="V123" i="22" s="1"/>
  <c r="U123" i="22"/>
  <c r="AB123" i="22"/>
  <c r="AE123" i="22"/>
  <c r="AF123" i="22"/>
  <c r="AG123" i="22"/>
  <c r="L124" i="22"/>
  <c r="M124" i="22"/>
  <c r="U124" i="22" s="1"/>
  <c r="N124" i="22"/>
  <c r="V124" i="22" s="1"/>
  <c r="AB124" i="22"/>
  <c r="AC124" i="22"/>
  <c r="W124" i="22" s="1"/>
  <c r="AE124" i="22"/>
  <c r="L125" i="22"/>
  <c r="M125" i="22"/>
  <c r="U125" i="22" s="1"/>
  <c r="N125" i="22"/>
  <c r="V125" i="22" s="1"/>
  <c r="AB125" i="22"/>
  <c r="AE125" i="22"/>
  <c r="AF125" i="22" s="1"/>
  <c r="AG125" i="22" s="1"/>
  <c r="L126" i="22"/>
  <c r="M126" i="22"/>
  <c r="N126" i="22"/>
  <c r="V126" i="22" s="1"/>
  <c r="O126" i="22"/>
  <c r="U126" i="22"/>
  <c r="AB126" i="22"/>
  <c r="AC126" i="22"/>
  <c r="AD126" i="22" s="1"/>
  <c r="AE126" i="22"/>
  <c r="AF126" i="22"/>
  <c r="AG126" i="22" s="1"/>
  <c r="L127" i="22"/>
  <c r="M127" i="22"/>
  <c r="N127" i="22"/>
  <c r="U127" i="22"/>
  <c r="V127" i="22"/>
  <c r="AB127" i="22"/>
  <c r="AE127" i="22"/>
  <c r="AF127" i="22" s="1"/>
  <c r="AG127" i="22" s="1"/>
  <c r="L128" i="22"/>
  <c r="M128" i="22"/>
  <c r="U128" i="22" s="1"/>
  <c r="N128" i="22"/>
  <c r="V128" i="22" s="1"/>
  <c r="AB128" i="22"/>
  <c r="AC128" i="22" s="1"/>
  <c r="AE128" i="22"/>
  <c r="O128" i="22" s="1"/>
  <c r="L129" i="22"/>
  <c r="M129" i="22"/>
  <c r="N129" i="22"/>
  <c r="V129" i="22" s="1"/>
  <c r="U129" i="22"/>
  <c r="AB129" i="22"/>
  <c r="AC129" i="22" s="1"/>
  <c r="W129" i="22" s="1"/>
  <c r="AE129" i="22"/>
  <c r="AF129" i="22" s="1"/>
  <c r="AG129" i="22" s="1"/>
  <c r="L130" i="22"/>
  <c r="M130" i="22"/>
  <c r="N130" i="22"/>
  <c r="U130" i="22"/>
  <c r="V130" i="22"/>
  <c r="W130" i="22"/>
  <c r="AB130" i="22"/>
  <c r="AC130" i="22"/>
  <c r="AD130" i="22"/>
  <c r="AE130" i="22"/>
  <c r="O130" i="22" s="1"/>
  <c r="L131" i="22"/>
  <c r="M131" i="22"/>
  <c r="N131" i="22"/>
  <c r="V131" i="22" s="1"/>
  <c r="U131" i="22"/>
  <c r="AB131" i="22"/>
  <c r="AC131" i="22" s="1"/>
  <c r="AE131" i="22"/>
  <c r="AF131" i="22" s="1"/>
  <c r="AG131" i="22" s="1"/>
  <c r="L132" i="22"/>
  <c r="M132" i="22"/>
  <c r="U132" i="22" s="1"/>
  <c r="N132" i="22"/>
  <c r="V132" i="22" s="1"/>
  <c r="AB132" i="22"/>
  <c r="AC132" i="22" s="1"/>
  <c r="AE132" i="22"/>
  <c r="O132" i="22" s="1"/>
  <c r="L133" i="22"/>
  <c r="M133" i="22"/>
  <c r="U133" i="22" s="1"/>
  <c r="N133" i="22"/>
  <c r="V133" i="22" s="1"/>
  <c r="AB133" i="22"/>
  <c r="AC133" i="22" s="1"/>
  <c r="AE133" i="22"/>
  <c r="AF133" i="22" s="1"/>
  <c r="AG133" i="22" s="1"/>
  <c r="L134" i="22"/>
  <c r="M134" i="22"/>
  <c r="N134" i="22"/>
  <c r="U134" i="22"/>
  <c r="V134" i="22"/>
  <c r="AB134" i="22"/>
  <c r="AC134" i="22" s="1"/>
  <c r="AE134" i="22"/>
  <c r="O134" i="22" s="1"/>
  <c r="L135" i="22"/>
  <c r="M135" i="22"/>
  <c r="U135" i="22" s="1"/>
  <c r="N135" i="22"/>
  <c r="V135" i="22"/>
  <c r="AB135" i="22"/>
  <c r="AC135" i="22" s="1"/>
  <c r="AE135" i="22"/>
  <c r="AF135" i="22"/>
  <c r="AG135" i="22"/>
  <c r="L136" i="22"/>
  <c r="M136" i="22"/>
  <c r="U136" i="22" s="1"/>
  <c r="N136" i="22"/>
  <c r="V136" i="22" s="1"/>
  <c r="AB136" i="22"/>
  <c r="AC136" i="22" s="1"/>
  <c r="AE136" i="22"/>
  <c r="L137" i="22"/>
  <c r="M137" i="22"/>
  <c r="U137" i="22" s="1"/>
  <c r="N137" i="22"/>
  <c r="V137" i="22" s="1"/>
  <c r="AB137" i="22"/>
  <c r="AC137" i="22" s="1"/>
  <c r="W137" i="22" s="1"/>
  <c r="AE137" i="22"/>
  <c r="AF137" i="22" s="1"/>
  <c r="AG137" i="22" s="1"/>
  <c r="L138" i="22"/>
  <c r="M138" i="22"/>
  <c r="U138" i="22" s="1"/>
  <c r="N138" i="22"/>
  <c r="V138" i="22" s="1"/>
  <c r="AB138" i="22"/>
  <c r="AC138" i="22" s="1"/>
  <c r="AE138" i="22"/>
  <c r="L139" i="22"/>
  <c r="M139" i="22"/>
  <c r="U139" i="22" s="1"/>
  <c r="N139" i="22"/>
  <c r="V139" i="22" s="1"/>
  <c r="AB139" i="22"/>
  <c r="AC139" i="22" s="1"/>
  <c r="AE139" i="22"/>
  <c r="L140" i="22"/>
  <c r="M140" i="22"/>
  <c r="U140" i="22" s="1"/>
  <c r="N140" i="22"/>
  <c r="V140" i="22" s="1"/>
  <c r="AB140" i="22"/>
  <c r="AC140" i="22"/>
  <c r="AE140" i="22"/>
  <c r="O140" i="22" s="1"/>
  <c r="L141" i="22"/>
  <c r="M141" i="22"/>
  <c r="N141" i="22"/>
  <c r="U141" i="22"/>
  <c r="V141" i="22"/>
  <c r="AB141" i="22"/>
  <c r="AC141" i="22"/>
  <c r="W141" i="22" s="1"/>
  <c r="AE141" i="22"/>
  <c r="AF141" i="22" s="1"/>
  <c r="AG141" i="22" s="1"/>
  <c r="L142" i="22"/>
  <c r="M142" i="22"/>
  <c r="N142" i="22"/>
  <c r="U142" i="22"/>
  <c r="V142" i="22"/>
  <c r="AB142" i="22"/>
  <c r="AC142" i="22" s="1"/>
  <c r="AE142" i="22"/>
  <c r="O142" i="22" s="1"/>
  <c r="L143" i="22"/>
  <c r="M143" i="22"/>
  <c r="N143" i="22"/>
  <c r="U143" i="22"/>
  <c r="V143" i="22"/>
  <c r="AB143" i="22"/>
  <c r="AC143" i="22" s="1"/>
  <c r="AE143" i="22"/>
  <c r="AF143" i="22"/>
  <c r="AG143" i="22"/>
  <c r="L144" i="22"/>
  <c r="M144" i="22"/>
  <c r="U144" i="22" s="1"/>
  <c r="N144" i="22"/>
  <c r="V144" i="22" s="1"/>
  <c r="AB144" i="22"/>
  <c r="AC144" i="22"/>
  <c r="AE144" i="22"/>
  <c r="L145" i="22"/>
  <c r="M145" i="22"/>
  <c r="U145" i="22" s="1"/>
  <c r="N145" i="22"/>
  <c r="V145" i="22" s="1"/>
  <c r="AB145" i="22"/>
  <c r="AC145" i="22" s="1"/>
  <c r="W145" i="22" s="1"/>
  <c r="AE145" i="22"/>
  <c r="AF145" i="22" s="1"/>
  <c r="AG145" i="22" s="1"/>
  <c r="L146" i="22"/>
  <c r="M146" i="22"/>
  <c r="U146" i="22" s="1"/>
  <c r="N146" i="22"/>
  <c r="V146" i="22" s="1"/>
  <c r="AB146" i="22"/>
  <c r="AC146" i="22" s="1"/>
  <c r="AE146" i="22"/>
  <c r="O146" i="22" s="1"/>
  <c r="L147" i="22"/>
  <c r="M147" i="22"/>
  <c r="N147" i="22"/>
  <c r="V147" i="22" s="1"/>
  <c r="U147" i="22"/>
  <c r="AB147" i="22"/>
  <c r="AC147" i="22" s="1"/>
  <c r="AE147" i="22"/>
  <c r="O147" i="22" s="1"/>
  <c r="AF147" i="22"/>
  <c r="AG147" i="22"/>
  <c r="L148" i="22"/>
  <c r="M148" i="22"/>
  <c r="U148" i="22" s="1"/>
  <c r="N148" i="22"/>
  <c r="V148" i="22" s="1"/>
  <c r="AB148" i="22"/>
  <c r="AC148" i="22" s="1"/>
  <c r="AE148" i="22"/>
  <c r="O148" i="22" s="1"/>
  <c r="L149" i="22"/>
  <c r="M149" i="22"/>
  <c r="U149" i="22" s="1"/>
  <c r="N149" i="22"/>
  <c r="V149" i="22"/>
  <c r="AB149" i="22"/>
  <c r="AC149" i="22" s="1"/>
  <c r="W149" i="22" s="1"/>
  <c r="AE149" i="22"/>
  <c r="AF149" i="22" s="1"/>
  <c r="AG149" i="22" s="1"/>
  <c r="L150" i="22"/>
  <c r="M150" i="22"/>
  <c r="U150" i="22" s="1"/>
  <c r="N150" i="22"/>
  <c r="V150" i="22" s="1"/>
  <c r="AB150" i="22"/>
  <c r="AC150" i="22" s="1"/>
  <c r="AE150" i="22"/>
  <c r="L151" i="22"/>
  <c r="M151" i="22"/>
  <c r="N151" i="22"/>
  <c r="V151" i="22" s="1"/>
  <c r="U151" i="22"/>
  <c r="AB151" i="22"/>
  <c r="AC151" i="22" s="1"/>
  <c r="AE151" i="22"/>
  <c r="L152" i="22"/>
  <c r="M152" i="22"/>
  <c r="U152" i="22" s="1"/>
  <c r="N152" i="22"/>
  <c r="V152" i="22" s="1"/>
  <c r="AB152" i="22"/>
  <c r="AC152" i="22"/>
  <c r="AE152" i="22"/>
  <c r="O152" i="22" s="1"/>
  <c r="L153" i="22"/>
  <c r="M153" i="22"/>
  <c r="U153" i="22" s="1"/>
  <c r="N153" i="22"/>
  <c r="V153" i="22"/>
  <c r="AB153" i="22"/>
  <c r="AC153" i="22" s="1"/>
  <c r="AE153" i="22"/>
  <c r="AF153" i="22" s="1"/>
  <c r="AG153" i="22" s="1"/>
  <c r="L154" i="22"/>
  <c r="M154" i="22"/>
  <c r="N154" i="22"/>
  <c r="U154" i="22"/>
  <c r="V154" i="22"/>
  <c r="AB154" i="22"/>
  <c r="AC154" i="22" s="1"/>
  <c r="AE154" i="22"/>
  <c r="AF154" i="22" s="1"/>
  <c r="AG154" i="22" s="1"/>
  <c r="L155" i="22"/>
  <c r="M155" i="22"/>
  <c r="U155" i="22" s="1"/>
  <c r="N155" i="22"/>
  <c r="V155" i="22"/>
  <c r="AB155" i="22"/>
  <c r="AC155" i="22" s="1"/>
  <c r="AE155" i="22"/>
  <c r="L156" i="22"/>
  <c r="M156" i="22"/>
  <c r="U156" i="22" s="1"/>
  <c r="N156" i="22"/>
  <c r="V156" i="22" s="1"/>
  <c r="AB156" i="22"/>
  <c r="AC156" i="22"/>
  <c r="AE156" i="22"/>
  <c r="L157" i="22"/>
  <c r="M157" i="22"/>
  <c r="U157" i="22" s="1"/>
  <c r="N157" i="22"/>
  <c r="V157" i="22"/>
  <c r="AB157" i="22"/>
  <c r="AC157" i="22" s="1"/>
  <c r="AE157" i="22"/>
  <c r="AF157" i="22"/>
  <c r="AG157" i="22" s="1"/>
  <c r="L158" i="22"/>
  <c r="M158" i="22"/>
  <c r="N158" i="22"/>
  <c r="V158" i="22" s="1"/>
  <c r="U158" i="22"/>
  <c r="AB158" i="22"/>
  <c r="AC158" i="22" s="1"/>
  <c r="AE158" i="22"/>
  <c r="AF158" i="22" s="1"/>
  <c r="AG158" i="22" s="1"/>
  <c r="L159" i="22"/>
  <c r="M159" i="22"/>
  <c r="N159" i="22"/>
  <c r="U159" i="22"/>
  <c r="V159" i="22"/>
  <c r="AB159" i="22"/>
  <c r="AC159" i="22" s="1"/>
  <c r="AE159" i="22"/>
  <c r="AF159" i="22"/>
  <c r="AG159" i="22"/>
  <c r="L160" i="22"/>
  <c r="M160" i="22"/>
  <c r="U160" i="22" s="1"/>
  <c r="N160" i="22"/>
  <c r="V160" i="22" s="1"/>
  <c r="AB160" i="22"/>
  <c r="AC160" i="22"/>
  <c r="W160" i="22" s="1"/>
  <c r="AE160" i="22"/>
  <c r="AF160" i="22"/>
  <c r="AG160" i="22" s="1"/>
  <c r="L161" i="22"/>
  <c r="M161" i="22"/>
  <c r="N161" i="22"/>
  <c r="O161" i="22"/>
  <c r="U161" i="22"/>
  <c r="V161" i="22"/>
  <c r="AB161" i="22"/>
  <c r="AC161" i="22"/>
  <c r="AE161" i="22"/>
  <c r="AF161" i="22" s="1"/>
  <c r="AG161" i="22" s="1"/>
  <c r="L162" i="22"/>
  <c r="M162" i="22"/>
  <c r="N162" i="22"/>
  <c r="V162" i="22" s="1"/>
  <c r="U162" i="22"/>
  <c r="AB162" i="22"/>
  <c r="AC162" i="22" s="1"/>
  <c r="W162" i="22" s="1"/>
  <c r="AE162" i="22"/>
  <c r="AF162" i="22" s="1"/>
  <c r="AG162" i="22" s="1"/>
  <c r="L163" i="22"/>
  <c r="M163" i="22"/>
  <c r="N163" i="22"/>
  <c r="V163" i="22" s="1"/>
  <c r="U163" i="22"/>
  <c r="AB163" i="22"/>
  <c r="AC163" i="22" s="1"/>
  <c r="AE163" i="22"/>
  <c r="L164" i="22"/>
  <c r="M164" i="22"/>
  <c r="U164" i="22" s="1"/>
  <c r="N164" i="22"/>
  <c r="V164" i="22" s="1"/>
  <c r="AB164" i="22"/>
  <c r="AC164" i="22"/>
  <c r="W164" i="22" s="1"/>
  <c r="AE164" i="22"/>
  <c r="L165" i="22"/>
  <c r="M165" i="22"/>
  <c r="U165" i="22" s="1"/>
  <c r="N165" i="22"/>
  <c r="V165" i="22" s="1"/>
  <c r="O165" i="22"/>
  <c r="AB165" i="22"/>
  <c r="AC165" i="22" s="1"/>
  <c r="AE165" i="22"/>
  <c r="AF165" i="22" s="1"/>
  <c r="AG165" i="22" s="1"/>
  <c r="L166" i="22"/>
  <c r="M166" i="22"/>
  <c r="U166" i="22" s="1"/>
  <c r="N166" i="22"/>
  <c r="V166" i="22" s="1"/>
  <c r="AB166" i="22"/>
  <c r="AC166" i="22" s="1"/>
  <c r="AD166" i="22" s="1"/>
  <c r="AE166" i="22"/>
  <c r="AF166" i="22" s="1"/>
  <c r="AG166" i="22" s="1"/>
  <c r="L167" i="22"/>
  <c r="M167" i="22"/>
  <c r="N167" i="22"/>
  <c r="V167" i="22" s="1"/>
  <c r="U167" i="22"/>
  <c r="AB167" i="22"/>
  <c r="AC167" i="22" s="1"/>
  <c r="AE167" i="22"/>
  <c r="L168" i="22"/>
  <c r="M168" i="22"/>
  <c r="U168" i="22" s="1"/>
  <c r="N168" i="22"/>
  <c r="V168" i="22" s="1"/>
  <c r="AB168" i="22"/>
  <c r="AC168" i="22" s="1"/>
  <c r="W168" i="22" s="1"/>
  <c r="AE168" i="22"/>
  <c r="AF168" i="22"/>
  <c r="AG168" i="22" s="1"/>
  <c r="L169" i="22"/>
  <c r="M169" i="22"/>
  <c r="N169" i="22"/>
  <c r="V169" i="22" s="1"/>
  <c r="O169" i="22"/>
  <c r="U169" i="22"/>
  <c r="AB169" i="22"/>
  <c r="AC169" i="22" s="1"/>
  <c r="AE169" i="22"/>
  <c r="AF169" i="22"/>
  <c r="AG169" i="22" s="1"/>
  <c r="L170" i="22"/>
  <c r="M170" i="22"/>
  <c r="N170" i="22"/>
  <c r="V170" i="22" s="1"/>
  <c r="O170" i="22"/>
  <c r="U170" i="22"/>
  <c r="AB170" i="22"/>
  <c r="AC170" i="22" s="1"/>
  <c r="AD170" i="22" s="1"/>
  <c r="AE170" i="22"/>
  <c r="AF170" i="22" s="1"/>
  <c r="AG170" i="22"/>
  <c r="L171" i="22"/>
  <c r="M171" i="22"/>
  <c r="N171" i="22"/>
  <c r="V171" i="22" s="1"/>
  <c r="U171" i="22"/>
  <c r="AB171" i="22"/>
  <c r="AC171" i="22" s="1"/>
  <c r="AE171" i="22"/>
  <c r="O171" i="22" s="1"/>
  <c r="AF171" i="22"/>
  <c r="AG171" i="22" s="1"/>
  <c r="L172" i="22"/>
  <c r="M172" i="22"/>
  <c r="U172" i="22" s="1"/>
  <c r="N172" i="22"/>
  <c r="V172" i="22" s="1"/>
  <c r="AB172" i="22"/>
  <c r="AC172" i="22" s="1"/>
  <c r="W172" i="22" s="1"/>
  <c r="AE172" i="22"/>
  <c r="AF172" i="22"/>
  <c r="AG172" i="22" s="1"/>
  <c r="L173" i="22"/>
  <c r="M173" i="22"/>
  <c r="N173" i="22"/>
  <c r="V173" i="22" s="1"/>
  <c r="O173" i="22"/>
  <c r="U173" i="22"/>
  <c r="AB173" i="22"/>
  <c r="AC173" i="22" s="1"/>
  <c r="AE173" i="22"/>
  <c r="AF173" i="22"/>
  <c r="AG173" i="22" s="1"/>
  <c r="L174" i="22"/>
  <c r="M174" i="22"/>
  <c r="N174" i="22"/>
  <c r="V174" i="22" s="1"/>
  <c r="O174" i="22"/>
  <c r="U174" i="22"/>
  <c r="AB174" i="22"/>
  <c r="AC174" i="22" s="1"/>
  <c r="AD174" i="22" s="1"/>
  <c r="AE174" i="22"/>
  <c r="AF174" i="22" s="1"/>
  <c r="AG174" i="22"/>
  <c r="L175" i="22"/>
  <c r="M175" i="22"/>
  <c r="N175" i="22"/>
  <c r="U175" i="22"/>
  <c r="V175" i="22"/>
  <c r="AB175" i="22"/>
  <c r="AC175" i="22" s="1"/>
  <c r="AE175" i="22"/>
  <c r="AF175" i="22"/>
  <c r="AG175" i="22" s="1"/>
  <c r="L176" i="22"/>
  <c r="M176" i="22"/>
  <c r="U176" i="22" s="1"/>
  <c r="N176" i="22"/>
  <c r="V176" i="22" s="1"/>
  <c r="AB176" i="22"/>
  <c r="AC176" i="22"/>
  <c r="W176" i="22" s="1"/>
  <c r="AE176" i="22"/>
  <c r="L177" i="22"/>
  <c r="M177" i="22"/>
  <c r="U177" i="22" s="1"/>
  <c r="N177" i="22"/>
  <c r="V177" i="22" s="1"/>
  <c r="AB177" i="22"/>
  <c r="AC177" i="22" s="1"/>
  <c r="AE177" i="22"/>
  <c r="L178" i="22"/>
  <c r="M178" i="22"/>
  <c r="N178" i="22"/>
  <c r="V178" i="22" s="1"/>
  <c r="U178" i="22"/>
  <c r="AB178" i="22"/>
  <c r="AC178" i="22" s="1"/>
  <c r="AD178" i="22" s="1"/>
  <c r="AE178" i="22"/>
  <c r="L179" i="22"/>
  <c r="M179" i="22"/>
  <c r="U179" i="22" s="1"/>
  <c r="N179" i="22"/>
  <c r="V179" i="22"/>
  <c r="AB179" i="22"/>
  <c r="AC179" i="22" s="1"/>
  <c r="W179" i="22" s="1"/>
  <c r="AD179" i="22"/>
  <c r="AE179" i="22"/>
  <c r="AF179" i="22"/>
  <c r="AG179" i="22" s="1"/>
  <c r="L180" i="22"/>
  <c r="M180" i="22"/>
  <c r="N180" i="22"/>
  <c r="V180" i="22" s="1"/>
  <c r="U180" i="22"/>
  <c r="W180" i="22"/>
  <c r="X180" i="22"/>
  <c r="AB180" i="22"/>
  <c r="AC180" i="22"/>
  <c r="AD180" i="22" s="1"/>
  <c r="AE180" i="22"/>
  <c r="L181" i="22"/>
  <c r="M181" i="22"/>
  <c r="U181" i="22" s="1"/>
  <c r="N181" i="22"/>
  <c r="V181" i="22" s="1"/>
  <c r="AB181" i="22"/>
  <c r="AC181" i="22" s="1"/>
  <c r="AE181" i="22"/>
  <c r="AF181" i="22"/>
  <c r="AG181" i="22" s="1"/>
  <c r="L182" i="22"/>
  <c r="M182" i="22"/>
  <c r="N182" i="22"/>
  <c r="V182" i="22" s="1"/>
  <c r="U182" i="22"/>
  <c r="AB182" i="22"/>
  <c r="AC182" i="22" s="1"/>
  <c r="AD182" i="22"/>
  <c r="AE182" i="22"/>
  <c r="AF182" i="22" s="1"/>
  <c r="AG182" i="22" s="1"/>
  <c r="L183" i="22"/>
  <c r="M183" i="22"/>
  <c r="U183" i="22" s="1"/>
  <c r="N183" i="22"/>
  <c r="V183" i="22"/>
  <c r="AB183" i="22"/>
  <c r="AC183" i="22" s="1"/>
  <c r="W183" i="22" s="1"/>
  <c r="AE183" i="22"/>
  <c r="AF183" i="22" s="1"/>
  <c r="AG183" i="22" s="1"/>
  <c r="L184" i="22"/>
  <c r="M184" i="22"/>
  <c r="U184" i="22" s="1"/>
  <c r="N184" i="22"/>
  <c r="V184" i="22" s="1"/>
  <c r="AB184" i="22"/>
  <c r="AC184" i="22" s="1"/>
  <c r="AE184" i="22"/>
  <c r="O184" i="22" s="1"/>
  <c r="AF184" i="22"/>
  <c r="AG184" i="22" s="1"/>
  <c r="L185" i="22"/>
  <c r="M185" i="22"/>
  <c r="U185" i="22" s="1"/>
  <c r="N185" i="22"/>
  <c r="V185" i="22" s="1"/>
  <c r="AB185" i="22"/>
  <c r="AE185" i="22"/>
  <c r="AF185" i="22" s="1"/>
  <c r="AG185" i="22" s="1"/>
  <c r="L186" i="22"/>
  <c r="M186" i="22"/>
  <c r="N186" i="22"/>
  <c r="V186" i="22" s="1"/>
  <c r="U186" i="22"/>
  <c r="W186" i="22"/>
  <c r="AB186" i="22"/>
  <c r="AC186" i="22" s="1"/>
  <c r="AD186" i="22" s="1"/>
  <c r="AE186" i="22"/>
  <c r="O186" i="22" s="1"/>
  <c r="AF186" i="22"/>
  <c r="AG186" i="22" s="1"/>
  <c r="L187" i="22"/>
  <c r="M187" i="22"/>
  <c r="U187" i="22" s="1"/>
  <c r="N187" i="22"/>
  <c r="V187" i="22" s="1"/>
  <c r="AB187" i="22"/>
  <c r="AC187" i="22" s="1"/>
  <c r="AD187" i="22"/>
  <c r="AE187" i="22"/>
  <c r="AF187" i="22" s="1"/>
  <c r="AG187" i="22" s="1"/>
  <c r="L188" i="22"/>
  <c r="M188" i="22"/>
  <c r="U188" i="22" s="1"/>
  <c r="N188" i="22"/>
  <c r="V188" i="22" s="1"/>
  <c r="AB188" i="22"/>
  <c r="AC188" i="22" s="1"/>
  <c r="AE188" i="22"/>
  <c r="AF188" i="22" s="1"/>
  <c r="AG188" i="22" s="1"/>
  <c r="L189" i="22"/>
  <c r="M189" i="22"/>
  <c r="U189" i="22" s="1"/>
  <c r="N189" i="22"/>
  <c r="V189" i="22" s="1"/>
  <c r="AB189" i="22"/>
  <c r="AC189" i="22" s="1"/>
  <c r="AD189" i="22"/>
  <c r="AE189" i="22"/>
  <c r="L190" i="22"/>
  <c r="M190" i="22"/>
  <c r="N190" i="22"/>
  <c r="V190" i="22" s="1"/>
  <c r="U190" i="22"/>
  <c r="AB190" i="22"/>
  <c r="AC190" i="22" s="1"/>
  <c r="AE190" i="22"/>
  <c r="L191" i="22"/>
  <c r="M191" i="22"/>
  <c r="U191" i="22" s="1"/>
  <c r="N191" i="22"/>
  <c r="V191" i="22" s="1"/>
  <c r="AB191" i="22"/>
  <c r="AC191" i="22" s="1"/>
  <c r="AD191" i="22" s="1"/>
  <c r="AE191" i="22"/>
  <c r="AF191" i="22"/>
  <c r="AG191" i="22" s="1"/>
  <c r="L192" i="22"/>
  <c r="M192" i="22"/>
  <c r="N192" i="22"/>
  <c r="V192" i="22" s="1"/>
  <c r="O192" i="22"/>
  <c r="U192" i="22"/>
  <c r="AB192" i="22"/>
  <c r="AC192" i="22" s="1"/>
  <c r="AE192" i="22"/>
  <c r="AF192" i="22"/>
  <c r="AG192" i="22" s="1"/>
  <c r="L193" i="22"/>
  <c r="M193" i="22"/>
  <c r="N193" i="22"/>
  <c r="V193" i="22" s="1"/>
  <c r="U193" i="22"/>
  <c r="AB193" i="22"/>
  <c r="AC193" i="22" s="1"/>
  <c r="AE193" i="22"/>
  <c r="O193" i="22" s="1"/>
  <c r="L194" i="22"/>
  <c r="M194" i="22"/>
  <c r="U194" i="22" s="1"/>
  <c r="N194" i="22"/>
  <c r="V194" i="22" s="1"/>
  <c r="AB194" i="22"/>
  <c r="AC194" i="22" s="1"/>
  <c r="W194" i="22" s="1"/>
  <c r="AE194" i="22"/>
  <c r="AF194" i="22" s="1"/>
  <c r="AG194" i="22" s="1"/>
  <c r="L195" i="22"/>
  <c r="M195" i="22"/>
  <c r="N195" i="22"/>
  <c r="U195" i="22"/>
  <c r="V195" i="22"/>
  <c r="AB195" i="22"/>
  <c r="AC195" i="22"/>
  <c r="AE195" i="22"/>
  <c r="L196" i="22"/>
  <c r="M196" i="22"/>
  <c r="U196" i="22" s="1"/>
  <c r="N196" i="22"/>
  <c r="V196" i="22" s="1"/>
  <c r="AB196" i="22"/>
  <c r="AC196" i="22"/>
  <c r="AD196" i="22"/>
  <c r="AE196" i="22"/>
  <c r="L197" i="22"/>
  <c r="M197" i="22"/>
  <c r="N197" i="22"/>
  <c r="U197" i="22"/>
  <c r="V197" i="22"/>
  <c r="AB197" i="22"/>
  <c r="AC197" i="22" s="1"/>
  <c r="AE197" i="22"/>
  <c r="O197" i="22" s="1"/>
  <c r="AF197" i="22"/>
  <c r="AG197" i="22" s="1"/>
  <c r="L198" i="22"/>
  <c r="M198" i="22"/>
  <c r="N198" i="22"/>
  <c r="V198" i="22" s="1"/>
  <c r="U198" i="22"/>
  <c r="AB198" i="22"/>
  <c r="AC198" i="22" s="1"/>
  <c r="AE198" i="22"/>
  <c r="L199" i="22"/>
  <c r="M199" i="22"/>
  <c r="U199" i="22" s="1"/>
  <c r="N199" i="22"/>
  <c r="V199" i="22" s="1"/>
  <c r="AB199" i="22"/>
  <c r="AC199" i="22" s="1"/>
  <c r="AE199" i="22"/>
  <c r="O199" i="22" s="1"/>
  <c r="L200" i="22"/>
  <c r="M200" i="22"/>
  <c r="U200" i="22" s="1"/>
  <c r="N200" i="22"/>
  <c r="V200" i="22" s="1"/>
  <c r="AB200" i="22"/>
  <c r="AC200" i="22" s="1"/>
  <c r="AE200" i="22"/>
  <c r="O200" i="22" s="1"/>
  <c r="L201" i="22"/>
  <c r="M201" i="22"/>
  <c r="U201" i="22" s="1"/>
  <c r="N201" i="22"/>
  <c r="V201" i="22" s="1"/>
  <c r="AB201" i="22"/>
  <c r="AC201" i="22" s="1"/>
  <c r="AD201" i="22"/>
  <c r="AE201" i="22"/>
  <c r="L202" i="22"/>
  <c r="M202" i="22"/>
  <c r="U202" i="22" s="1"/>
  <c r="N202" i="22"/>
  <c r="V202" i="22" s="1"/>
  <c r="AB202" i="22"/>
  <c r="AC202" i="22" s="1"/>
  <c r="W202" i="22" s="1"/>
  <c r="AD202" i="22"/>
  <c r="X202" i="22" s="1"/>
  <c r="AE202" i="22"/>
  <c r="AF202" i="22"/>
  <c r="AG202" i="22"/>
  <c r="L203" i="22"/>
  <c r="M203" i="22"/>
  <c r="U203" i="22" s="1"/>
  <c r="N203" i="22"/>
  <c r="V203" i="22"/>
  <c r="AB203" i="22"/>
  <c r="AC203" i="22" s="1"/>
  <c r="AE203" i="22"/>
  <c r="AF203" i="22"/>
  <c r="AG203" i="22"/>
  <c r="L204" i="22"/>
  <c r="M204" i="22"/>
  <c r="U204" i="22" s="1"/>
  <c r="N204" i="22"/>
  <c r="V204" i="22" s="1"/>
  <c r="AB204" i="22"/>
  <c r="AC204" i="22" s="1"/>
  <c r="AD204" i="22" s="1"/>
  <c r="AE204" i="22"/>
  <c r="AF204" i="22" s="1"/>
  <c r="AG204" i="22" s="1"/>
  <c r="L205" i="22"/>
  <c r="M205" i="22"/>
  <c r="U205" i="22" s="1"/>
  <c r="N205" i="22"/>
  <c r="V205" i="22"/>
  <c r="AB205" i="22"/>
  <c r="AE205" i="22"/>
  <c r="AF205" i="22" s="1"/>
  <c r="AG205" i="22" s="1"/>
  <c r="L206" i="22"/>
  <c r="M206" i="22"/>
  <c r="U206" i="22" s="1"/>
  <c r="N206" i="22"/>
  <c r="V206" i="22" s="1"/>
  <c r="AB206" i="22"/>
  <c r="AC206" i="22"/>
  <c r="AE206" i="22"/>
  <c r="AF206" i="22"/>
  <c r="AG206" i="22" s="1"/>
  <c r="L207" i="22"/>
  <c r="M207" i="22"/>
  <c r="U207" i="22" s="1"/>
  <c r="N207" i="22"/>
  <c r="V207" i="22" s="1"/>
  <c r="AB207" i="22"/>
  <c r="AC207" i="22" s="1"/>
  <c r="AD207" i="22" s="1"/>
  <c r="AE207" i="22"/>
  <c r="O207" i="22" s="1"/>
  <c r="L208" i="22"/>
  <c r="M208" i="22"/>
  <c r="U208" i="22" s="1"/>
  <c r="N208" i="22"/>
  <c r="V208" i="22" s="1"/>
  <c r="AB208" i="22"/>
  <c r="AC208" i="22" s="1"/>
  <c r="W208" i="22" s="1"/>
  <c r="AE208" i="22"/>
  <c r="O208" i="22" s="1"/>
  <c r="L209" i="22"/>
  <c r="M209" i="22"/>
  <c r="N209" i="22"/>
  <c r="U209" i="22"/>
  <c r="V209" i="22"/>
  <c r="AB209" i="22"/>
  <c r="AC209" i="22" s="1"/>
  <c r="AE209" i="22"/>
  <c r="AF209" i="22"/>
  <c r="AG209" i="22" s="1"/>
  <c r="L210" i="22"/>
  <c r="M210" i="22"/>
  <c r="U210" i="22" s="1"/>
  <c r="N210" i="22"/>
  <c r="V210" i="22" s="1"/>
  <c r="AB210" i="22"/>
  <c r="AC210" i="22"/>
  <c r="AD210" i="22"/>
  <c r="AE210" i="22"/>
  <c r="AF210" i="22"/>
  <c r="AG210" i="22" s="1"/>
  <c r="L211" i="22"/>
  <c r="M211" i="22"/>
  <c r="U211" i="22" s="1"/>
  <c r="N211" i="22"/>
  <c r="V211" i="22" s="1"/>
  <c r="AB211" i="22"/>
  <c r="AC211" i="22" s="1"/>
  <c r="AE211" i="22"/>
  <c r="AF211" i="22" s="1"/>
  <c r="AG211" i="22" s="1"/>
  <c r="L212" i="22"/>
  <c r="M212" i="22"/>
  <c r="N212" i="22"/>
  <c r="V212" i="22" s="1"/>
  <c r="U212" i="22"/>
  <c r="AB212" i="22"/>
  <c r="AC212" i="22" s="1"/>
  <c r="AE212" i="22"/>
  <c r="O212" i="22" s="1"/>
  <c r="AF212" i="22"/>
  <c r="AG212" i="22" s="1"/>
  <c r="L213" i="22"/>
  <c r="M213" i="22"/>
  <c r="U213" i="22" s="1"/>
  <c r="N213" i="22"/>
  <c r="V213" i="22" s="1"/>
  <c r="AB213" i="22"/>
  <c r="AC213" i="22" s="1"/>
  <c r="AD213" i="22" s="1"/>
  <c r="AE213" i="22"/>
  <c r="AF213" i="22"/>
  <c r="AG213" i="22" s="1"/>
  <c r="L214" i="22"/>
  <c r="M214" i="22"/>
  <c r="U214" i="22" s="1"/>
  <c r="N214" i="22"/>
  <c r="V214" i="22" s="1"/>
  <c r="AB214" i="22"/>
  <c r="AC214" i="22" s="1"/>
  <c r="AE214" i="22"/>
  <c r="AF214" i="22"/>
  <c r="AG214" i="22" s="1"/>
  <c r="L215" i="22"/>
  <c r="M215" i="22"/>
  <c r="N215" i="22"/>
  <c r="V215" i="22" s="1"/>
  <c r="U215" i="22"/>
  <c r="AB215" i="22"/>
  <c r="AC215" i="22" s="1"/>
  <c r="AD215" i="22" s="1"/>
  <c r="AE215" i="22"/>
  <c r="O215" i="22" s="1"/>
  <c r="AF215" i="22"/>
  <c r="AG215" i="22" s="1"/>
  <c r="L216" i="22"/>
  <c r="M216" i="22"/>
  <c r="N216" i="22"/>
  <c r="V216" i="22" s="1"/>
  <c r="U216" i="22"/>
  <c r="AB216" i="22"/>
  <c r="AC216" i="22" s="1"/>
  <c r="W216" i="22" s="1"/>
  <c r="AE216" i="22"/>
  <c r="O216" i="22" s="1"/>
  <c r="AF216" i="22"/>
  <c r="AG216" i="22" s="1"/>
  <c r="L217" i="22"/>
  <c r="M217" i="22"/>
  <c r="U217" i="22" s="1"/>
  <c r="N217" i="22"/>
  <c r="V217" i="22" s="1"/>
  <c r="AB217" i="22"/>
  <c r="AC217" i="22" s="1"/>
  <c r="AD217" i="22" s="1"/>
  <c r="AE217" i="22"/>
  <c r="AF217" i="22"/>
  <c r="AG217" i="22" s="1"/>
  <c r="L218" i="22"/>
  <c r="M218" i="22"/>
  <c r="U218" i="22" s="1"/>
  <c r="N218" i="22"/>
  <c r="V218" i="22" s="1"/>
  <c r="AB218" i="22"/>
  <c r="AC218" i="22" s="1"/>
  <c r="AE218" i="22"/>
  <c r="AF218" i="22"/>
  <c r="AG218" i="22" s="1"/>
  <c r="L219" i="22"/>
  <c r="M219" i="22"/>
  <c r="U219" i="22" s="1"/>
  <c r="N219" i="22"/>
  <c r="V219" i="22" s="1"/>
  <c r="O219" i="22"/>
  <c r="AB219" i="22"/>
  <c r="AC219" i="22" s="1"/>
  <c r="AE219" i="22"/>
  <c r="AF219" i="22"/>
  <c r="AG219" i="22" s="1"/>
  <c r="L220" i="22"/>
  <c r="M220" i="22"/>
  <c r="N220" i="22"/>
  <c r="V220" i="22" s="1"/>
  <c r="U220" i="22"/>
  <c r="W220" i="22"/>
  <c r="AB220" i="22"/>
  <c r="AC220" i="22" s="1"/>
  <c r="AD220" i="22"/>
  <c r="AE220" i="22"/>
  <c r="O220" i="22" s="1"/>
  <c r="L221" i="22"/>
  <c r="M221" i="22"/>
  <c r="U221" i="22" s="1"/>
  <c r="N221" i="22"/>
  <c r="V221" i="22"/>
  <c r="AB221" i="22"/>
  <c r="AC221" i="22" s="1"/>
  <c r="AE221" i="22"/>
  <c r="AF221" i="22"/>
  <c r="AG221" i="22" s="1"/>
  <c r="L222" i="22"/>
  <c r="M222" i="22"/>
  <c r="U222" i="22" s="1"/>
  <c r="N222" i="22"/>
  <c r="V222" i="22" s="1"/>
  <c r="AB222" i="22"/>
  <c r="AC222" i="22"/>
  <c r="AE222" i="22"/>
  <c r="O222" i="22" s="1"/>
  <c r="L223" i="22"/>
  <c r="M223" i="22"/>
  <c r="U223" i="22" s="1"/>
  <c r="N223" i="22"/>
  <c r="V223" i="22" s="1"/>
  <c r="AB223" i="22"/>
  <c r="AC223" i="22" s="1"/>
  <c r="AD223" i="22"/>
  <c r="AE223" i="22"/>
  <c r="AF223" i="22" s="1"/>
  <c r="AG223" i="22" s="1"/>
  <c r="L224" i="22"/>
  <c r="M224" i="22"/>
  <c r="U224" i="22" s="1"/>
  <c r="N224" i="22"/>
  <c r="V224" i="22" s="1"/>
  <c r="AB224" i="22"/>
  <c r="AC224" i="22" s="1"/>
  <c r="AD224" i="22" s="1"/>
  <c r="AE224" i="22"/>
  <c r="O224" i="22" s="1"/>
  <c r="L225" i="22"/>
  <c r="M225" i="22"/>
  <c r="U225" i="22" s="1"/>
  <c r="N225" i="22"/>
  <c r="V225" i="22"/>
  <c r="AB225" i="22"/>
  <c r="AC225" i="22" s="1"/>
  <c r="AD225" i="22" s="1"/>
  <c r="AE225" i="22"/>
  <c r="AF225" i="22"/>
  <c r="AG225" i="22" s="1"/>
  <c r="L226" i="22"/>
  <c r="M226" i="22"/>
  <c r="U226" i="22" s="1"/>
  <c r="N226" i="22"/>
  <c r="V226" i="22" s="1"/>
  <c r="AB226" i="22"/>
  <c r="AC226" i="22"/>
  <c r="AD226" i="22"/>
  <c r="AE226" i="22"/>
  <c r="AF226" i="22"/>
  <c r="AG226" i="22" s="1"/>
  <c r="L227" i="22"/>
  <c r="M227" i="22"/>
  <c r="U227" i="22" s="1"/>
  <c r="N227" i="22"/>
  <c r="V227" i="22" s="1"/>
  <c r="AB227" i="22"/>
  <c r="AC227" i="22" s="1"/>
  <c r="AE227" i="22"/>
  <c r="AF227" i="22" s="1"/>
  <c r="AG227" i="22" s="1"/>
  <c r="L228" i="22"/>
  <c r="M228" i="22"/>
  <c r="N228" i="22"/>
  <c r="V228" i="22" s="1"/>
  <c r="U228" i="22"/>
  <c r="AB228" i="22"/>
  <c r="AC228" i="22" s="1"/>
  <c r="AE228" i="22"/>
  <c r="O228" i="22" s="1"/>
  <c r="AF228" i="22"/>
  <c r="AG228" i="22" s="1"/>
  <c r="L229" i="22"/>
  <c r="M229" i="22"/>
  <c r="U229" i="22" s="1"/>
  <c r="N229" i="22"/>
  <c r="V229" i="22" s="1"/>
  <c r="AB229" i="22"/>
  <c r="AC229" i="22" s="1"/>
  <c r="AD229" i="22" s="1"/>
  <c r="AE229" i="22"/>
  <c r="O229" i="22" s="1"/>
  <c r="L230" i="22"/>
  <c r="M230" i="22"/>
  <c r="U230" i="22" s="1"/>
  <c r="N230" i="22"/>
  <c r="V230" i="22" s="1"/>
  <c r="AB230" i="22"/>
  <c r="AC230" i="22" s="1"/>
  <c r="AD230" i="22" s="1"/>
  <c r="AE230" i="22"/>
  <c r="O230" i="22" s="1"/>
  <c r="L231" i="22"/>
  <c r="M231" i="22"/>
  <c r="U231" i="22" s="1"/>
  <c r="N231" i="22"/>
  <c r="V231" i="22" s="1"/>
  <c r="AB231" i="22"/>
  <c r="AC231" i="22" s="1"/>
  <c r="AD231" i="22"/>
  <c r="AE231" i="22"/>
  <c r="O231" i="22" s="1"/>
  <c r="L232" i="22"/>
  <c r="M232" i="22"/>
  <c r="U232" i="22" s="1"/>
  <c r="N232" i="22"/>
  <c r="V232" i="22" s="1"/>
  <c r="AB232" i="22"/>
  <c r="AC232" i="22" s="1"/>
  <c r="AD232" i="22" s="1"/>
  <c r="AE232" i="22"/>
  <c r="AF232" i="22"/>
  <c r="AG232" i="22"/>
  <c r="L233" i="22"/>
  <c r="M233" i="22"/>
  <c r="N233" i="22"/>
  <c r="V233" i="22" s="1"/>
  <c r="U233" i="22"/>
  <c r="AB233" i="22"/>
  <c r="AC233" i="22" s="1"/>
  <c r="AD233" i="22" s="1"/>
  <c r="AE233" i="22"/>
  <c r="O233" i="22" s="1"/>
  <c r="L234" i="22"/>
  <c r="M234" i="22"/>
  <c r="U234" i="22" s="1"/>
  <c r="N234" i="22"/>
  <c r="V234" i="22" s="1"/>
  <c r="AB234" i="22"/>
  <c r="AC234" i="22"/>
  <c r="W234" i="22" s="1"/>
  <c r="AD234" i="22"/>
  <c r="AE234" i="22"/>
  <c r="AF234" i="22" s="1"/>
  <c r="AG234" i="22" s="1"/>
  <c r="L235" i="22"/>
  <c r="M235" i="22"/>
  <c r="U235" i="22" s="1"/>
  <c r="N235" i="22"/>
  <c r="V235" i="22" s="1"/>
  <c r="AB235" i="22"/>
  <c r="AC235" i="22"/>
  <c r="AD235" i="22" s="1"/>
  <c r="AE235" i="22"/>
  <c r="AF235" i="22"/>
  <c r="AG235" i="22" s="1"/>
  <c r="L236" i="22"/>
  <c r="M236" i="22"/>
  <c r="N236" i="22"/>
  <c r="V236" i="22" s="1"/>
  <c r="O236" i="22"/>
  <c r="U236" i="22"/>
  <c r="AB236" i="22"/>
  <c r="AC236" i="22" s="1"/>
  <c r="AE236" i="22"/>
  <c r="AF236" i="22"/>
  <c r="AG236" i="22" s="1"/>
  <c r="L237" i="22"/>
  <c r="M237" i="22"/>
  <c r="U237" i="22" s="1"/>
  <c r="N237" i="22"/>
  <c r="V237" i="22" s="1"/>
  <c r="AB237" i="22"/>
  <c r="AC237" i="22" s="1"/>
  <c r="W237" i="22" s="1"/>
  <c r="AD237" i="22"/>
  <c r="AE237" i="22"/>
  <c r="AF237" i="22"/>
  <c r="AG237" i="22"/>
  <c r="L238" i="22"/>
  <c r="M238" i="22"/>
  <c r="N238" i="22"/>
  <c r="V238" i="22" s="1"/>
  <c r="U238" i="22"/>
  <c r="X238" i="22"/>
  <c r="AB238" i="22"/>
  <c r="AC238" i="22"/>
  <c r="AD238" i="22" s="1"/>
  <c r="AE238" i="22"/>
  <c r="AF238" i="22"/>
  <c r="AG238" i="22" s="1"/>
  <c r="L239" i="22"/>
  <c r="M239" i="22"/>
  <c r="N239" i="22"/>
  <c r="V239" i="22" s="1"/>
  <c r="U239" i="22"/>
  <c r="AB239" i="22"/>
  <c r="AC239" i="22"/>
  <c r="W239" i="22" s="1"/>
  <c r="AD239" i="22"/>
  <c r="AE239" i="22"/>
  <c r="AF239" i="22" s="1"/>
  <c r="AG239" i="22" s="1"/>
  <c r="L240" i="22"/>
  <c r="M240" i="22"/>
  <c r="U240" i="22" s="1"/>
  <c r="N240" i="22"/>
  <c r="V240" i="22"/>
  <c r="AB240" i="22"/>
  <c r="AC240" i="22" s="1"/>
  <c r="AE240" i="22"/>
  <c r="AF240" i="22" s="1"/>
  <c r="AG240" i="22" s="1"/>
  <c r="L241" i="22"/>
  <c r="M241" i="22"/>
  <c r="U241" i="22" s="1"/>
  <c r="N241" i="22"/>
  <c r="V241" i="22" s="1"/>
  <c r="AB241" i="22"/>
  <c r="AC241" i="22" s="1"/>
  <c r="W241" i="22" s="1"/>
  <c r="AE241" i="22"/>
  <c r="AF241" i="22"/>
  <c r="AG241" i="22"/>
  <c r="L242" i="22"/>
  <c r="M242" i="22"/>
  <c r="U242" i="22" s="1"/>
  <c r="N242" i="22"/>
  <c r="V242" i="22" s="1"/>
  <c r="AB242" i="22"/>
  <c r="AC242" i="22" s="1"/>
  <c r="AE242" i="22"/>
  <c r="AF242" i="22"/>
  <c r="AG242" i="22" s="1"/>
  <c r="L243" i="22"/>
  <c r="M243" i="22"/>
  <c r="N243" i="22"/>
  <c r="V243" i="22" s="1"/>
  <c r="U243" i="22"/>
  <c r="AB243" i="22"/>
  <c r="AC243" i="22" s="1"/>
  <c r="AE243" i="22"/>
  <c r="AF243" i="22" s="1"/>
  <c r="AG243" i="22" s="1"/>
  <c r="L244" i="22"/>
  <c r="M244" i="22"/>
  <c r="U244" i="22" s="1"/>
  <c r="N244" i="22"/>
  <c r="V244" i="22" s="1"/>
  <c r="AB244" i="22"/>
  <c r="AC244" i="22" s="1"/>
  <c r="W244" i="22" s="1"/>
  <c r="AD244" i="22"/>
  <c r="AE244" i="22"/>
  <c r="L245" i="22"/>
  <c r="M245" i="22"/>
  <c r="U245" i="22" s="1"/>
  <c r="N245" i="22"/>
  <c r="V245" i="22" s="1"/>
  <c r="AB245" i="22"/>
  <c r="AC245" i="22" s="1"/>
  <c r="AE245" i="22"/>
  <c r="AF245" i="22" s="1"/>
  <c r="AG245" i="22" s="1"/>
  <c r="L246" i="22"/>
  <c r="M246" i="22"/>
  <c r="U246" i="22" s="1"/>
  <c r="N246" i="22"/>
  <c r="V246" i="22" s="1"/>
  <c r="AB246" i="22"/>
  <c r="AC246" i="22"/>
  <c r="AE246" i="22"/>
  <c r="O246" i="22" s="1"/>
  <c r="L247" i="22"/>
  <c r="M247" i="22"/>
  <c r="U247" i="22" s="1"/>
  <c r="N247" i="22"/>
  <c r="V247" i="22" s="1"/>
  <c r="O247" i="22"/>
  <c r="AB247" i="22"/>
  <c r="AC247" i="22" s="1"/>
  <c r="AE247" i="22"/>
  <c r="AF247" i="22"/>
  <c r="AG247" i="22" s="1"/>
  <c r="L248" i="22"/>
  <c r="M248" i="22"/>
  <c r="U248" i="22" s="1"/>
  <c r="N248" i="22"/>
  <c r="V248" i="22" s="1"/>
  <c r="AB248" i="22"/>
  <c r="AC248" i="22"/>
  <c r="AD248" i="22" s="1"/>
  <c r="X248" i="22" s="1"/>
  <c r="AE248" i="22"/>
  <c r="O248" i="22" s="1"/>
  <c r="L249" i="22"/>
  <c r="M249" i="22"/>
  <c r="U249" i="22" s="1"/>
  <c r="N249" i="22"/>
  <c r="V249" i="22" s="1"/>
  <c r="AB249" i="22"/>
  <c r="AC249" i="22"/>
  <c r="AE249" i="22"/>
  <c r="AF249" i="22" s="1"/>
  <c r="AG249" i="22" s="1"/>
  <c r="L250" i="22"/>
  <c r="M250" i="22"/>
  <c r="U250" i="22" s="1"/>
  <c r="N250" i="22"/>
  <c r="V250" i="22"/>
  <c r="AB250" i="22"/>
  <c r="AC250" i="22"/>
  <c r="W250" i="22" s="1"/>
  <c r="AD250" i="22"/>
  <c r="AE250" i="22"/>
  <c r="AF250" i="22" s="1"/>
  <c r="AG250" i="22" s="1"/>
  <c r="L251" i="22"/>
  <c r="M251" i="22"/>
  <c r="N251" i="22"/>
  <c r="V251" i="22" s="1"/>
  <c r="U251" i="22"/>
  <c r="AB251" i="22"/>
  <c r="AC251" i="22" s="1"/>
  <c r="AE251" i="22"/>
  <c r="O251" i="22" s="1"/>
  <c r="AF251" i="22"/>
  <c r="AG251" i="22" s="1"/>
  <c r="L252" i="22"/>
  <c r="M252" i="22"/>
  <c r="U252" i="22" s="1"/>
  <c r="N252" i="22"/>
  <c r="V252" i="22" s="1"/>
  <c r="AB252" i="22"/>
  <c r="AC252" i="22"/>
  <c r="AD252" i="22" s="1"/>
  <c r="X252" i="22" s="1"/>
  <c r="AE252" i="22"/>
  <c r="O252" i="22" s="1"/>
  <c r="L253" i="22"/>
  <c r="M253" i="22"/>
  <c r="U253" i="22" s="1"/>
  <c r="N253" i="22"/>
  <c r="V253" i="22" s="1"/>
  <c r="AB253" i="22"/>
  <c r="AC253" i="22"/>
  <c r="AE253" i="22"/>
  <c r="AF253" i="22" s="1"/>
  <c r="AG253" i="22" s="1"/>
  <c r="L254" i="22"/>
  <c r="M254" i="22"/>
  <c r="U254" i="22" s="1"/>
  <c r="N254" i="22"/>
  <c r="V254" i="22" s="1"/>
  <c r="O254" i="22"/>
  <c r="AB254" i="22"/>
  <c r="AC254" i="22"/>
  <c r="W254" i="22" s="1"/>
  <c r="AD254" i="22"/>
  <c r="AE254" i="22"/>
  <c r="AF254" i="22" s="1"/>
  <c r="AG254" i="22" s="1"/>
  <c r="L255" i="22"/>
  <c r="M255" i="22"/>
  <c r="U255" i="22" s="1"/>
  <c r="N255" i="22"/>
  <c r="V255" i="22" s="1"/>
  <c r="AB255" i="22"/>
  <c r="AC255" i="22" s="1"/>
  <c r="AE255" i="22"/>
  <c r="O255" i="22" s="1"/>
  <c r="L256" i="22"/>
  <c r="M256" i="22"/>
  <c r="U256" i="22" s="1"/>
  <c r="N256" i="22"/>
  <c r="V256" i="22"/>
  <c r="AB256" i="22"/>
  <c r="AC256" i="22" s="1"/>
  <c r="AE256" i="22"/>
  <c r="AF256" i="22"/>
  <c r="AG256" i="22"/>
  <c r="L257" i="22"/>
  <c r="M257" i="22"/>
  <c r="U257" i="22" s="1"/>
  <c r="N257" i="22"/>
  <c r="V257" i="22" s="1"/>
  <c r="AB257" i="22"/>
  <c r="AC257" i="22" s="1"/>
  <c r="AE257" i="22"/>
  <c r="AF257" i="22" s="1"/>
  <c r="AG257" i="22" s="1"/>
  <c r="L258" i="22"/>
  <c r="M258" i="22"/>
  <c r="U258" i="22" s="1"/>
  <c r="N258" i="22"/>
  <c r="V258" i="22"/>
  <c r="AB258" i="22"/>
  <c r="AC258" i="22" s="1"/>
  <c r="AE258" i="22"/>
  <c r="AF258" i="22" s="1"/>
  <c r="AG258" i="22" s="1"/>
  <c r="L259" i="22"/>
  <c r="M259" i="22"/>
  <c r="N259" i="22"/>
  <c r="V259" i="22" s="1"/>
  <c r="O259" i="22"/>
  <c r="U259" i="22"/>
  <c r="AB259" i="22"/>
  <c r="AC259" i="22" s="1"/>
  <c r="AE259" i="22"/>
  <c r="AF259" i="22"/>
  <c r="AG259" i="22" s="1"/>
  <c r="L260" i="22"/>
  <c r="M260" i="22"/>
  <c r="U260" i="22" s="1"/>
  <c r="N260" i="22"/>
  <c r="V260" i="22" s="1"/>
  <c r="AB260" i="22"/>
  <c r="AC260" i="22"/>
  <c r="AD260" i="22" s="1"/>
  <c r="X260" i="22" s="1"/>
  <c r="AE260" i="22"/>
  <c r="O260" i="22" s="1"/>
  <c r="L261" i="22"/>
  <c r="M261" i="22"/>
  <c r="U261" i="22" s="1"/>
  <c r="N261" i="22"/>
  <c r="V261" i="22" s="1"/>
  <c r="AB261" i="22"/>
  <c r="AC261" i="22"/>
  <c r="AE261" i="22"/>
  <c r="AF261" i="22" s="1"/>
  <c r="AG261" i="22" s="1"/>
  <c r="L262" i="22"/>
  <c r="M262" i="22"/>
  <c r="U262" i="22" s="1"/>
  <c r="N262" i="22"/>
  <c r="V262" i="22"/>
  <c r="AB262" i="22"/>
  <c r="AC262" i="22"/>
  <c r="W262" i="22" s="1"/>
  <c r="AD262" i="22"/>
  <c r="AE262" i="22"/>
  <c r="AF262" i="22" s="1"/>
  <c r="AG262" i="22" s="1"/>
  <c r="L263" i="22"/>
  <c r="M263" i="22"/>
  <c r="N263" i="22"/>
  <c r="V263" i="22" s="1"/>
  <c r="U263" i="22"/>
  <c r="AB263" i="22"/>
  <c r="AC263" i="22" s="1"/>
  <c r="AE263" i="22"/>
  <c r="O263" i="22" s="1"/>
  <c r="AF263" i="22"/>
  <c r="AG263" i="22" s="1"/>
  <c r="L264" i="22"/>
  <c r="M264" i="22"/>
  <c r="U264" i="22" s="1"/>
  <c r="N264" i="22"/>
  <c r="V264" i="22" s="1"/>
  <c r="AB264" i="22"/>
  <c r="AC264" i="22"/>
  <c r="AE264" i="22"/>
  <c r="O264" i="22" s="1"/>
  <c r="L265" i="22"/>
  <c r="M265" i="22"/>
  <c r="U265" i="22" s="1"/>
  <c r="N265" i="22"/>
  <c r="V265" i="22" s="1"/>
  <c r="AB265" i="22"/>
  <c r="O265" i="22" s="1"/>
  <c r="AC265" i="22"/>
  <c r="AE265" i="22"/>
  <c r="AF265" i="22" s="1"/>
  <c r="AG265" i="22" s="1"/>
  <c r="L266" i="22"/>
  <c r="M266" i="22"/>
  <c r="U266" i="22" s="1"/>
  <c r="N266" i="22"/>
  <c r="V266" i="22" s="1"/>
  <c r="AB266" i="22"/>
  <c r="AC266" i="22"/>
  <c r="W266" i="22" s="1"/>
  <c r="AE266" i="22"/>
  <c r="AF266" i="22" s="1"/>
  <c r="AG266" i="22"/>
  <c r="L267" i="22"/>
  <c r="M267" i="22"/>
  <c r="N267" i="22"/>
  <c r="U267" i="22"/>
  <c r="V267" i="22"/>
  <c r="AB267" i="22"/>
  <c r="AC267" i="22" s="1"/>
  <c r="AE267" i="22"/>
  <c r="O267" i="22" s="1"/>
  <c r="AF267" i="22"/>
  <c r="AG267" i="22"/>
  <c r="L268" i="22"/>
  <c r="M268" i="22"/>
  <c r="U268" i="22" s="1"/>
  <c r="N268" i="22"/>
  <c r="V268" i="22"/>
  <c r="AB268" i="22"/>
  <c r="AC268" i="22"/>
  <c r="AE268" i="22"/>
  <c r="O268" i="22" s="1"/>
  <c r="AF268" i="22"/>
  <c r="AG268" i="22" s="1"/>
  <c r="L269" i="22"/>
  <c r="M269" i="22"/>
  <c r="U269" i="22" s="1"/>
  <c r="N269" i="22"/>
  <c r="V269" i="22" s="1"/>
  <c r="AB269" i="22"/>
  <c r="AC269" i="22"/>
  <c r="AE269" i="22"/>
  <c r="AF269" i="22" s="1"/>
  <c r="AG269" i="22" s="1"/>
  <c r="L270" i="22"/>
  <c r="M270" i="22"/>
  <c r="U270" i="22" s="1"/>
  <c r="N270" i="22"/>
  <c r="V270" i="22"/>
  <c r="AB270" i="22"/>
  <c r="AC270" i="22" s="1"/>
  <c r="AE270" i="22"/>
  <c r="AF270" i="22" s="1"/>
  <c r="AG270" i="22" s="1"/>
  <c r="L271" i="22"/>
  <c r="M271" i="22"/>
  <c r="N271" i="22"/>
  <c r="U271" i="22"/>
  <c r="V271" i="22"/>
  <c r="AB271" i="22"/>
  <c r="AC271" i="22" s="1"/>
  <c r="AE271" i="22"/>
  <c r="O271" i="22" s="1"/>
  <c r="AF271" i="22"/>
  <c r="AG271" i="22"/>
  <c r="L272" i="22"/>
  <c r="M272" i="22"/>
  <c r="U272" i="22" s="1"/>
  <c r="N272" i="22"/>
  <c r="V272" i="22"/>
  <c r="AB272" i="22"/>
  <c r="AC272" i="22"/>
  <c r="AE272" i="22"/>
  <c r="O272" i="22" s="1"/>
  <c r="AF272" i="22"/>
  <c r="AG272" i="22" s="1"/>
  <c r="L273" i="22"/>
  <c r="M273" i="22"/>
  <c r="U273" i="22" s="1"/>
  <c r="N273" i="22"/>
  <c r="V273" i="22" s="1"/>
  <c r="AB273" i="22"/>
  <c r="AC273" i="22"/>
  <c r="AE273" i="22"/>
  <c r="AF273" i="22" s="1"/>
  <c r="AG273" i="22" s="1"/>
  <c r="L274" i="22"/>
  <c r="M274" i="22"/>
  <c r="U274" i="22" s="1"/>
  <c r="N274" i="22"/>
  <c r="V274" i="22"/>
  <c r="AB274" i="22"/>
  <c r="AC274" i="22"/>
  <c r="W274" i="22" s="1"/>
  <c r="AD274" i="22"/>
  <c r="AE274" i="22"/>
  <c r="AF274" i="22" s="1"/>
  <c r="AG274" i="22" s="1"/>
  <c r="L275" i="22"/>
  <c r="M275" i="22"/>
  <c r="U275" i="22" s="1"/>
  <c r="N275" i="22"/>
  <c r="V275" i="22" s="1"/>
  <c r="AB275" i="22"/>
  <c r="AC275" i="22" s="1"/>
  <c r="AE275" i="22"/>
  <c r="O275" i="22" s="1"/>
  <c r="L276" i="22"/>
  <c r="M276" i="22"/>
  <c r="U276" i="22" s="1"/>
  <c r="N276" i="22"/>
  <c r="V276" i="22"/>
  <c r="AB276" i="22"/>
  <c r="AC276" i="22"/>
  <c r="AE276" i="22"/>
  <c r="AF276" i="22"/>
  <c r="AG276" i="22"/>
  <c r="L277" i="22"/>
  <c r="M277" i="22"/>
  <c r="U277" i="22" s="1"/>
  <c r="N277" i="22"/>
  <c r="V277" i="22" s="1"/>
  <c r="AB277" i="22"/>
  <c r="O277" i="22" s="1"/>
  <c r="AE277" i="22"/>
  <c r="AF277" i="22" s="1"/>
  <c r="AG277" i="22" s="1"/>
  <c r="L278" i="22"/>
  <c r="M278" i="22"/>
  <c r="U278" i="22" s="1"/>
  <c r="N278" i="22"/>
  <c r="V278" i="22"/>
  <c r="AB278" i="22"/>
  <c r="AC278" i="22" s="1"/>
  <c r="AE278" i="22"/>
  <c r="AF278" i="22" s="1"/>
  <c r="AG278" i="22"/>
  <c r="L279" i="22"/>
  <c r="M279" i="22"/>
  <c r="N279" i="22"/>
  <c r="V279" i="22" s="1"/>
  <c r="U279" i="22"/>
  <c r="AB279" i="22"/>
  <c r="AC279" i="22" s="1"/>
  <c r="AE279" i="22"/>
  <c r="O279" i="22" s="1"/>
  <c r="AF279" i="22"/>
  <c r="AG279" i="22" s="1"/>
  <c r="L280" i="22"/>
  <c r="M280" i="22"/>
  <c r="U280" i="22" s="1"/>
  <c r="N280" i="22"/>
  <c r="V280" i="22" s="1"/>
  <c r="AB280" i="22"/>
  <c r="AC280" i="22"/>
  <c r="AE280" i="22"/>
  <c r="O280" i="22" s="1"/>
  <c r="L281" i="22"/>
  <c r="M281" i="22"/>
  <c r="U281" i="22" s="1"/>
  <c r="N281" i="22"/>
  <c r="V281" i="22" s="1"/>
  <c r="AB281" i="22"/>
  <c r="AC281" i="22"/>
  <c r="AE281" i="22"/>
  <c r="AF281" i="22" s="1"/>
  <c r="AG281" i="22" s="1"/>
  <c r="L282" i="22"/>
  <c r="M282" i="22"/>
  <c r="U282" i="22" s="1"/>
  <c r="N282" i="22"/>
  <c r="V282" i="22"/>
  <c r="AB282" i="22"/>
  <c r="AC282" i="22"/>
  <c r="W282" i="22" s="1"/>
  <c r="AD282" i="22"/>
  <c r="AE282" i="22"/>
  <c r="AF282" i="22" s="1"/>
  <c r="AG282" i="22" s="1"/>
  <c r="L283" i="22"/>
  <c r="M283" i="22"/>
  <c r="N283" i="22"/>
  <c r="V283" i="22" s="1"/>
  <c r="U283" i="22"/>
  <c r="AB283" i="22"/>
  <c r="AC283" i="22" s="1"/>
  <c r="AE283" i="22"/>
  <c r="O283" i="22" s="1"/>
  <c r="AF283" i="22"/>
  <c r="AG283" i="22" s="1"/>
  <c r="L284" i="22"/>
  <c r="M284" i="22"/>
  <c r="U284" i="22" s="1"/>
  <c r="N284" i="22"/>
  <c r="V284" i="22" s="1"/>
  <c r="AB284" i="22"/>
  <c r="AC284" i="22"/>
  <c r="AE284" i="22"/>
  <c r="O284" i="22" s="1"/>
  <c r="L285" i="22"/>
  <c r="M285" i="22"/>
  <c r="U285" i="22" s="1"/>
  <c r="N285" i="22"/>
  <c r="V285" i="22" s="1"/>
  <c r="AB285" i="22"/>
  <c r="O285" i="22" s="1"/>
  <c r="AC285" i="22"/>
  <c r="AE285" i="22"/>
  <c r="AF285" i="22" s="1"/>
  <c r="AG285" i="22" s="1"/>
  <c r="L286" i="22"/>
  <c r="M286" i="22"/>
  <c r="U286" i="22" s="1"/>
  <c r="N286" i="22"/>
  <c r="V286" i="22" s="1"/>
  <c r="AB286" i="22"/>
  <c r="AC286" i="22"/>
  <c r="W286" i="22" s="1"/>
  <c r="AE286" i="22"/>
  <c r="AF286" i="22" s="1"/>
  <c r="AG286" i="22"/>
  <c r="L287" i="22"/>
  <c r="M287" i="22"/>
  <c r="N287" i="22"/>
  <c r="U287" i="22"/>
  <c r="V287" i="22"/>
  <c r="AB287" i="22"/>
  <c r="AC287" i="22" s="1"/>
  <c r="AE287" i="22"/>
  <c r="O287" i="22" s="1"/>
  <c r="AF287" i="22"/>
  <c r="AG287" i="22"/>
  <c r="L288" i="22"/>
  <c r="M288" i="22"/>
  <c r="U288" i="22" s="1"/>
  <c r="N288" i="22"/>
  <c r="V288" i="22" s="1"/>
  <c r="AB288" i="22"/>
  <c r="AC288" i="22" s="1"/>
  <c r="AE288" i="22"/>
  <c r="AF288" i="22"/>
  <c r="AG288" i="22"/>
  <c r="L289" i="22"/>
  <c r="M289" i="22"/>
  <c r="U289" i="22" s="1"/>
  <c r="N289" i="22"/>
  <c r="V289" i="22" s="1"/>
  <c r="AB289" i="22"/>
  <c r="AC289" i="22" s="1"/>
  <c r="AE289" i="22"/>
  <c r="AF289" i="22" s="1"/>
  <c r="AG289" i="22" s="1"/>
  <c r="L290" i="22"/>
  <c r="M290" i="22"/>
  <c r="U290" i="22" s="1"/>
  <c r="N290" i="22"/>
  <c r="V290" i="22"/>
  <c r="AB290" i="22"/>
  <c r="AC290" i="22" s="1"/>
  <c r="AE290" i="22"/>
  <c r="AF290" i="22" s="1"/>
  <c r="AG290" i="22" s="1"/>
  <c r="L291" i="22"/>
  <c r="M291" i="22"/>
  <c r="N291" i="22"/>
  <c r="U291" i="22"/>
  <c r="V291" i="22"/>
  <c r="AB291" i="22"/>
  <c r="AC291" i="22" s="1"/>
  <c r="AE291" i="22"/>
  <c r="O291" i="22" s="1"/>
  <c r="AF291" i="22"/>
  <c r="AG291" i="22"/>
  <c r="AD26" i="23" l="1"/>
  <c r="X26" i="23" s="1"/>
  <c r="AD24" i="23"/>
  <c r="X24" i="23" s="1"/>
  <c r="AD29" i="23"/>
  <c r="W29" i="23"/>
  <c r="X29" i="23"/>
  <c r="W23" i="23"/>
  <c r="AD23" i="23"/>
  <c r="X23" i="23" s="1"/>
  <c r="AD18" i="23"/>
  <c r="X18" i="23"/>
  <c r="W18" i="23"/>
  <c r="X9" i="23"/>
  <c r="AD9" i="23"/>
  <c r="W21" i="23"/>
  <c r="AD21" i="23"/>
  <c r="X21" i="23" s="1"/>
  <c r="W16" i="23"/>
  <c r="X16" i="23"/>
  <c r="AD16" i="23"/>
  <c r="AD10" i="23"/>
  <c r="X10" i="23" s="1"/>
  <c r="W15" i="23"/>
  <c r="AD15" i="23"/>
  <c r="X15" i="23" s="1"/>
  <c r="W12" i="23"/>
  <c r="AD13" i="23"/>
  <c r="X13" i="23" s="1"/>
  <c r="AD30" i="23"/>
  <c r="X27" i="23"/>
  <c r="AF24" i="23"/>
  <c r="AG24" i="23" s="1"/>
  <c r="AD22" i="23"/>
  <c r="X19" i="23"/>
  <c r="AF16" i="23"/>
  <c r="AG16" i="23" s="1"/>
  <c r="AD14" i="23"/>
  <c r="X11" i="23"/>
  <c r="X28" i="23"/>
  <c r="X20" i="23"/>
  <c r="W19" i="23"/>
  <c r="X12" i="23"/>
  <c r="W11" i="23"/>
  <c r="AF9" i="23"/>
  <c r="AG9" i="23" s="1"/>
  <c r="AF26" i="23"/>
  <c r="AG26" i="23" s="1"/>
  <c r="AF18" i="23"/>
  <c r="AG18" i="23" s="1"/>
  <c r="AF10" i="23"/>
  <c r="AG10" i="23" s="1"/>
  <c r="X30" i="23"/>
  <c r="AF27" i="23"/>
  <c r="AG27" i="23" s="1"/>
  <c r="X22" i="23"/>
  <c r="AF19" i="23"/>
  <c r="AG19" i="23" s="1"/>
  <c r="X14" i="23"/>
  <c r="X31" i="23"/>
  <c r="AF12" i="23"/>
  <c r="AG12" i="23" s="1"/>
  <c r="O29" i="23"/>
  <c r="O21" i="23"/>
  <c r="AF13" i="23"/>
  <c r="AG13" i="23" s="1"/>
  <c r="W258" i="22"/>
  <c r="AD258" i="22"/>
  <c r="AD200" i="22"/>
  <c r="X200" i="22" s="1"/>
  <c r="W200" i="22"/>
  <c r="W278" i="22"/>
  <c r="AD278" i="22"/>
  <c r="W270" i="22"/>
  <c r="AD270" i="22"/>
  <c r="AD290" i="22"/>
  <c r="X290" i="22" s="1"/>
  <c r="W290" i="22"/>
  <c r="AD256" i="22"/>
  <c r="X256" i="22" s="1"/>
  <c r="AD190" i="22"/>
  <c r="W190" i="22"/>
  <c r="O164" i="22"/>
  <c r="AF164" i="22"/>
  <c r="AG164" i="22" s="1"/>
  <c r="O139" i="22"/>
  <c r="AF139" i="22"/>
  <c r="AG139" i="22" s="1"/>
  <c r="AD131" i="22"/>
  <c r="X131" i="22" s="1"/>
  <c r="W85" i="22"/>
  <c r="AD85" i="22"/>
  <c r="X85" i="22" s="1"/>
  <c r="AD79" i="22"/>
  <c r="W79" i="22"/>
  <c r="O59" i="22"/>
  <c r="AD29" i="22"/>
  <c r="X29" i="22" s="1"/>
  <c r="W29" i="22"/>
  <c r="W217" i="22"/>
  <c r="W213" i="22"/>
  <c r="O185" i="22"/>
  <c r="AC185" i="22"/>
  <c r="AC123" i="22"/>
  <c r="O123" i="22"/>
  <c r="W118" i="22"/>
  <c r="W232" i="22"/>
  <c r="O256" i="22"/>
  <c r="O242" i="22"/>
  <c r="O241" i="22"/>
  <c r="O235" i="22"/>
  <c r="W224" i="22"/>
  <c r="O155" i="22"/>
  <c r="AF155" i="22"/>
  <c r="AG155" i="22" s="1"/>
  <c r="O61" i="22"/>
  <c r="AF61" i="22"/>
  <c r="AG61" i="22" s="1"/>
  <c r="O32" i="22"/>
  <c r="AF32" i="22"/>
  <c r="AG32" i="22" s="1"/>
  <c r="O21" i="22"/>
  <c r="AF21" i="22"/>
  <c r="AG21" i="22" s="1"/>
  <c r="O9" i="22"/>
  <c r="AF9" i="22"/>
  <c r="AG9" i="22" s="1"/>
  <c r="O286" i="22"/>
  <c r="AC277" i="22"/>
  <c r="O276" i="22"/>
  <c r="AF275" i="22"/>
  <c r="AG275" i="22" s="1"/>
  <c r="O266" i="22"/>
  <c r="AF255" i="22"/>
  <c r="AG255" i="22" s="1"/>
  <c r="AF252" i="22"/>
  <c r="AG252" i="22" s="1"/>
  <c r="AF248" i="22"/>
  <c r="AG248" i="22" s="1"/>
  <c r="AD241" i="22"/>
  <c r="O239" i="22"/>
  <c r="O234" i="22"/>
  <c r="AF233" i="22"/>
  <c r="AG233" i="22" s="1"/>
  <c r="O223" i="22"/>
  <c r="O176" i="22"/>
  <c r="AF176" i="22"/>
  <c r="AG176" i="22" s="1"/>
  <c r="O151" i="22"/>
  <c r="AF151" i="22"/>
  <c r="AG151" i="22" s="1"/>
  <c r="AC127" i="22"/>
  <c r="O127" i="22"/>
  <c r="AF113" i="22"/>
  <c r="AG113" i="22" s="1"/>
  <c r="O113" i="22"/>
  <c r="AF90" i="22"/>
  <c r="AG90" i="22" s="1"/>
  <c r="O195" i="22"/>
  <c r="AF195" i="22"/>
  <c r="AG195" i="22" s="1"/>
  <c r="W156" i="22"/>
  <c r="AD156" i="22"/>
  <c r="W93" i="22"/>
  <c r="AD93" i="22"/>
  <c r="X93" i="22" s="1"/>
  <c r="W54" i="22"/>
  <c r="AD54" i="22"/>
  <c r="X36" i="22"/>
  <c r="W36" i="22"/>
  <c r="AD36" i="22"/>
  <c r="W24" i="22"/>
  <c r="AD24" i="22"/>
  <c r="X24" i="22" s="1"/>
  <c r="AD16" i="22"/>
  <c r="X16" i="22" s="1"/>
  <c r="W16" i="22"/>
  <c r="X241" i="22"/>
  <c r="O204" i="22"/>
  <c r="AD195" i="22"/>
  <c r="W195" i="22"/>
  <c r="X195" i="22"/>
  <c r="AF177" i="22"/>
  <c r="AG177" i="22" s="1"/>
  <c r="O177" i="22"/>
  <c r="AD33" i="22"/>
  <c r="W33" i="22"/>
  <c r="O288" i="22"/>
  <c r="O278" i="22"/>
  <c r="W233" i="22"/>
  <c r="O232" i="22"/>
  <c r="O180" i="22"/>
  <c r="AF180" i="22"/>
  <c r="AG180" i="22" s="1"/>
  <c r="O167" i="22"/>
  <c r="AF167" i="22"/>
  <c r="AG167" i="22" s="1"/>
  <c r="O166" i="22"/>
  <c r="O163" i="22"/>
  <c r="AF163" i="22"/>
  <c r="AG163" i="22" s="1"/>
  <c r="X156" i="22"/>
  <c r="W128" i="22"/>
  <c r="AD128" i="22"/>
  <c r="AC44" i="22"/>
  <c r="W44" i="22" s="1"/>
  <c r="O44" i="22"/>
  <c r="W28" i="22"/>
  <c r="AD28" i="22"/>
  <c r="X28" i="22" s="1"/>
  <c r="O258" i="22"/>
  <c r="AD286" i="22"/>
  <c r="AF284" i="22"/>
  <c r="AG284" i="22" s="1"/>
  <c r="AF280" i="22"/>
  <c r="AG280" i="22" s="1"/>
  <c r="O273" i="22"/>
  <c r="AD266" i="22"/>
  <c r="AF264" i="22"/>
  <c r="AG264" i="22" s="1"/>
  <c r="AF260" i="22"/>
  <c r="AG260" i="22" s="1"/>
  <c r="O237" i="22"/>
  <c r="AF231" i="22"/>
  <c r="AG231" i="22" s="1"/>
  <c r="AF230" i="22"/>
  <c r="AG230" i="22" s="1"/>
  <c r="AF229" i="22"/>
  <c r="AG229" i="22" s="1"/>
  <c r="O225" i="22"/>
  <c r="AF224" i="22"/>
  <c r="AG224" i="22" s="1"/>
  <c r="AF222" i="22"/>
  <c r="AG222" i="22" s="1"/>
  <c r="AF220" i="22"/>
  <c r="AG220" i="22" s="1"/>
  <c r="O213" i="22"/>
  <c r="AF208" i="22"/>
  <c r="AG208" i="22" s="1"/>
  <c r="AF207" i="22"/>
  <c r="AG207" i="22" s="1"/>
  <c r="O202" i="22"/>
  <c r="AF199" i="22"/>
  <c r="AG199" i="22" s="1"/>
  <c r="O194" i="22"/>
  <c r="O190" i="22"/>
  <c r="AF178" i="22"/>
  <c r="AG178" i="22" s="1"/>
  <c r="O178" i="22"/>
  <c r="O157" i="22"/>
  <c r="AF115" i="22"/>
  <c r="AG115" i="22" s="1"/>
  <c r="O115" i="22"/>
  <c r="O86" i="22"/>
  <c r="AF86" i="22"/>
  <c r="AG86" i="22" s="1"/>
  <c r="O41" i="22"/>
  <c r="AF41" i="22"/>
  <c r="AG41" i="22" s="1"/>
  <c r="O125" i="22"/>
  <c r="O85" i="22"/>
  <c r="X37" i="22"/>
  <c r="X32" i="22"/>
  <c r="AD194" i="22"/>
  <c r="X194" i="22" s="1"/>
  <c r="O136" i="22"/>
  <c r="O135" i="22"/>
  <c r="O116" i="22"/>
  <c r="O96" i="22"/>
  <c r="W95" i="22"/>
  <c r="O84" i="22"/>
  <c r="W78" i="22"/>
  <c r="X76" i="22"/>
  <c r="W37" i="22"/>
  <c r="O26" i="22"/>
  <c r="AF13" i="22"/>
  <c r="AG13" i="22" s="1"/>
  <c r="W9" i="22"/>
  <c r="O150" i="22"/>
  <c r="O138" i="22"/>
  <c r="AD80" i="22"/>
  <c r="X80" i="22" s="1"/>
  <c r="W76" i="22"/>
  <c r="O74" i="22"/>
  <c r="AD70" i="22"/>
  <c r="AC39" i="22"/>
  <c r="W32" i="22"/>
  <c r="AF17" i="22"/>
  <c r="AG17" i="22" s="1"/>
  <c r="AF12" i="22"/>
  <c r="AG12" i="22" s="1"/>
  <c r="O118" i="22"/>
  <c r="X72" i="22"/>
  <c r="O168" i="22"/>
  <c r="O156" i="22"/>
  <c r="X119" i="22"/>
  <c r="O110" i="22"/>
  <c r="X107" i="22"/>
  <c r="W72" i="22"/>
  <c r="O71" i="22"/>
  <c r="O55" i="22"/>
  <c r="O54" i="22"/>
  <c r="O16" i="22"/>
  <c r="O198" i="22"/>
  <c r="O196" i="22"/>
  <c r="O181" i="22"/>
  <c r="O179" i="22"/>
  <c r="O175" i="22"/>
  <c r="O172" i="22"/>
  <c r="O160" i="22"/>
  <c r="O144" i="22"/>
  <c r="O143" i="22"/>
  <c r="O124" i="22"/>
  <c r="O120" i="22"/>
  <c r="W119" i="22"/>
  <c r="O103" i="22"/>
  <c r="O98" i="22"/>
  <c r="O97" i="22"/>
  <c r="O70" i="22"/>
  <c r="O58" i="22"/>
  <c r="O50" i="22"/>
  <c r="O46" i="22"/>
  <c r="O33" i="22"/>
  <c r="O29" i="22"/>
  <c r="O27" i="22"/>
  <c r="O20" i="22"/>
  <c r="O18" i="22"/>
  <c r="W13" i="22"/>
  <c r="AD283" i="22"/>
  <c r="X283" i="22" s="1"/>
  <c r="W283" i="22"/>
  <c r="AD276" i="22"/>
  <c r="X276" i="22" s="1"/>
  <c r="W276" i="22"/>
  <c r="AD255" i="22"/>
  <c r="W255" i="22"/>
  <c r="X255" i="22"/>
  <c r="W253" i="22"/>
  <c r="AD253" i="22"/>
  <c r="X253" i="22" s="1"/>
  <c r="W227" i="22"/>
  <c r="AD227" i="22"/>
  <c r="X227" i="22" s="1"/>
  <c r="W222" i="22"/>
  <c r="AD222" i="22"/>
  <c r="X222" i="22" s="1"/>
  <c r="W211" i="22"/>
  <c r="AD211" i="22"/>
  <c r="X211" i="22" s="1"/>
  <c r="W203" i="22"/>
  <c r="AD203" i="22"/>
  <c r="X203" i="22" s="1"/>
  <c r="AD275" i="22"/>
  <c r="X275" i="22" s="1"/>
  <c r="W275" i="22"/>
  <c r="AD268" i="22"/>
  <c r="X268" i="22" s="1"/>
  <c r="W268" i="22"/>
  <c r="AD251" i="22"/>
  <c r="X251" i="22" s="1"/>
  <c r="W251" i="22"/>
  <c r="W249" i="22"/>
  <c r="AD249" i="22"/>
  <c r="X249" i="22" s="1"/>
  <c r="AF244" i="22"/>
  <c r="AG244" i="22" s="1"/>
  <c r="O244" i="22"/>
  <c r="W242" i="22"/>
  <c r="AD242" i="22"/>
  <c r="X242" i="22" s="1"/>
  <c r="W269" i="22"/>
  <c r="AD269" i="22"/>
  <c r="X269" i="22" s="1"/>
  <c r="AD263" i="22"/>
  <c r="X263" i="22" s="1"/>
  <c r="W263" i="22"/>
  <c r="W214" i="22"/>
  <c r="AD214" i="22"/>
  <c r="X214" i="22" s="1"/>
  <c r="AD287" i="22"/>
  <c r="W287" i="22"/>
  <c r="AD280" i="22"/>
  <c r="W280" i="22"/>
  <c r="O269" i="22"/>
  <c r="W261" i="22"/>
  <c r="AD261" i="22"/>
  <c r="X261" i="22" s="1"/>
  <c r="W246" i="22"/>
  <c r="AD246" i="22"/>
  <c r="X246" i="22" s="1"/>
  <c r="AD245" i="22"/>
  <c r="X245" i="22" s="1"/>
  <c r="AD243" i="22"/>
  <c r="X243" i="22" s="1"/>
  <c r="W243" i="22"/>
  <c r="W240" i="22"/>
  <c r="AD240" i="22"/>
  <c r="X240" i="22" s="1"/>
  <c r="AD288" i="22"/>
  <c r="X288" i="22" s="1"/>
  <c r="W288" i="22"/>
  <c r="W281" i="22"/>
  <c r="AD281" i="22"/>
  <c r="X281" i="22" s="1"/>
  <c r="O289" i="22"/>
  <c r="O290" i="22"/>
  <c r="X287" i="22"/>
  <c r="O281" i="22"/>
  <c r="W273" i="22"/>
  <c r="AD273" i="22"/>
  <c r="X273" i="22" s="1"/>
  <c r="O270" i="22"/>
  <c r="AD267" i="22"/>
  <c r="X267" i="22" s="1"/>
  <c r="W267" i="22"/>
  <c r="AD247" i="22"/>
  <c r="X247" i="22" s="1"/>
  <c r="W247" i="22"/>
  <c r="W245" i="22"/>
  <c r="W289" i="22"/>
  <c r="AD289" i="22"/>
  <c r="X289" i="22" s="1"/>
  <c r="W218" i="22"/>
  <c r="AD218" i="22"/>
  <c r="X218" i="22" s="1"/>
  <c r="W285" i="22"/>
  <c r="AD285" i="22"/>
  <c r="X285" i="22" s="1"/>
  <c r="O282" i="22"/>
  <c r="X280" i="22"/>
  <c r="AD279" i="22"/>
  <c r="X279" i="22" s="1"/>
  <c r="W279" i="22"/>
  <c r="AD272" i="22"/>
  <c r="X272" i="22" s="1"/>
  <c r="W272" i="22"/>
  <c r="AD259" i="22"/>
  <c r="X259" i="22" s="1"/>
  <c r="W259" i="22"/>
  <c r="O250" i="22"/>
  <c r="AD291" i="22"/>
  <c r="X291" i="22" s="1"/>
  <c r="W291" i="22"/>
  <c r="AD284" i="22"/>
  <c r="X284" i="22" s="1"/>
  <c r="W284" i="22"/>
  <c r="W265" i="22"/>
  <c r="AD265" i="22"/>
  <c r="X265" i="22" s="1"/>
  <c r="O262" i="22"/>
  <c r="W257" i="22"/>
  <c r="AD257" i="22"/>
  <c r="X257" i="22" s="1"/>
  <c r="W277" i="22"/>
  <c r="AD277" i="22"/>
  <c r="X277" i="22" s="1"/>
  <c r="O274" i="22"/>
  <c r="AD271" i="22"/>
  <c r="X271" i="22" s="1"/>
  <c r="W271" i="22"/>
  <c r="AD264" i="22"/>
  <c r="X264" i="22" s="1"/>
  <c r="W264" i="22"/>
  <c r="AD221" i="22"/>
  <c r="X221" i="22" s="1"/>
  <c r="W221" i="22"/>
  <c r="AD209" i="22"/>
  <c r="X209" i="22" s="1"/>
  <c r="W209" i="22"/>
  <c r="O257" i="22"/>
  <c r="O253" i="22"/>
  <c r="O249" i="22"/>
  <c r="W206" i="22"/>
  <c r="O261" i="22"/>
  <c r="X228" i="22"/>
  <c r="W219" i="22"/>
  <c r="AD212" i="22"/>
  <c r="X212" i="22" s="1"/>
  <c r="O205" i="22"/>
  <c r="AC205" i="22"/>
  <c r="W193" i="22"/>
  <c r="AD193" i="22"/>
  <c r="X193" i="22" s="1"/>
  <c r="AD188" i="22"/>
  <c r="X188" i="22" s="1"/>
  <c r="AD181" i="22"/>
  <c r="X181" i="22" s="1"/>
  <c r="W181" i="22"/>
  <c r="W173" i="22"/>
  <c r="AD173" i="22"/>
  <c r="X173" i="22" s="1"/>
  <c r="W236" i="22"/>
  <c r="X232" i="22"/>
  <c r="W228" i="22"/>
  <c r="O226" i="22"/>
  <c r="W223" i="22"/>
  <c r="X223" i="22"/>
  <c r="O221" i="22"/>
  <c r="X217" i="22"/>
  <c r="W212" i="22"/>
  <c r="O210" i="22"/>
  <c r="O209" i="22"/>
  <c r="W204" i="22"/>
  <c r="X204" i="22"/>
  <c r="W188" i="22"/>
  <c r="W187" i="22"/>
  <c r="X187" i="22"/>
  <c r="X182" i="22"/>
  <c r="W182" i="22"/>
  <c r="W177" i="22"/>
  <c r="AD177" i="22"/>
  <c r="X177" i="22" s="1"/>
  <c r="W191" i="22"/>
  <c r="X191" i="22"/>
  <c r="W184" i="22"/>
  <c r="X184" i="22"/>
  <c r="AD184" i="22"/>
  <c r="W260" i="22"/>
  <c r="W248" i="22"/>
  <c r="O243" i="22"/>
  <c r="O201" i="22"/>
  <c r="AF201" i="22"/>
  <c r="AG201" i="22" s="1"/>
  <c r="X226" i="22"/>
  <c r="X230" i="22"/>
  <c r="O227" i="22"/>
  <c r="X225" i="22"/>
  <c r="O214" i="22"/>
  <c r="O211" i="22"/>
  <c r="X197" i="22"/>
  <c r="AD197" i="22"/>
  <c r="W197" i="22"/>
  <c r="W252" i="22"/>
  <c r="W238" i="22"/>
  <c r="W235" i="22"/>
  <c r="X235" i="22"/>
  <c r="W231" i="22"/>
  <c r="X231" i="22"/>
  <c r="AD216" i="22"/>
  <c r="X216" i="22"/>
  <c r="W198" i="22"/>
  <c r="AD198" i="22"/>
  <c r="X198" i="22" s="1"/>
  <c r="O245" i="22"/>
  <c r="X239" i="22"/>
  <c r="X237" i="22"/>
  <c r="X234" i="22"/>
  <c r="X229" i="22"/>
  <c r="W226" i="22"/>
  <c r="W225" i="22"/>
  <c r="W215" i="22"/>
  <c r="X215" i="22"/>
  <c r="AD208" i="22"/>
  <c r="X208" i="22"/>
  <c r="W199" i="22"/>
  <c r="AD199" i="22"/>
  <c r="X199" i="22" s="1"/>
  <c r="W196" i="22"/>
  <c r="X196" i="22"/>
  <c r="W210" i="22"/>
  <c r="X210" i="22"/>
  <c r="W185" i="22"/>
  <c r="AD185" i="22"/>
  <c r="X185" i="22" s="1"/>
  <c r="X244" i="22"/>
  <c r="X286" i="22"/>
  <c r="X282" i="22"/>
  <c r="X278" i="22"/>
  <c r="X274" i="22"/>
  <c r="X270" i="22"/>
  <c r="X266" i="22"/>
  <c r="X262" i="22"/>
  <c r="X258" i="22"/>
  <c r="X254" i="22"/>
  <c r="X250" i="22"/>
  <c r="O240" i="22"/>
  <c r="O238" i="22"/>
  <c r="X233" i="22"/>
  <c r="W230" i="22"/>
  <c r="W229" i="22"/>
  <c r="X220" i="22"/>
  <c r="X213" i="22"/>
  <c r="O206" i="22"/>
  <c r="W165" i="22"/>
  <c r="AD165" i="22"/>
  <c r="X165" i="22" s="1"/>
  <c r="W256" i="22"/>
  <c r="AF246" i="22"/>
  <c r="AG246" i="22" s="1"/>
  <c r="AD236" i="22"/>
  <c r="X236" i="22" s="1"/>
  <c r="AD228" i="22"/>
  <c r="X224" i="22"/>
  <c r="AD219" i="22"/>
  <c r="X219" i="22" s="1"/>
  <c r="O218" i="22"/>
  <c r="O217" i="22"/>
  <c r="W207" i="22"/>
  <c r="X207" i="22"/>
  <c r="AD206" i="22"/>
  <c r="X206" i="22" s="1"/>
  <c r="O189" i="22"/>
  <c r="AF189" i="22"/>
  <c r="AG189" i="22" s="1"/>
  <c r="W169" i="22"/>
  <c r="AD169" i="22"/>
  <c r="X169" i="22" s="1"/>
  <c r="W192" i="22"/>
  <c r="O191" i="22"/>
  <c r="X190" i="22"/>
  <c r="O187" i="22"/>
  <c r="AD176" i="22"/>
  <c r="AD172" i="22"/>
  <c r="AD168" i="22"/>
  <c r="AD164" i="22"/>
  <c r="X164" i="22" s="1"/>
  <c r="O162" i="22"/>
  <c r="AD160" i="22"/>
  <c r="X160" i="22" s="1"/>
  <c r="AD155" i="22"/>
  <c r="X155" i="22" s="1"/>
  <c r="W155" i="22"/>
  <c r="W120" i="22"/>
  <c r="AD120" i="22"/>
  <c r="X120" i="22" s="1"/>
  <c r="AD112" i="22"/>
  <c r="X112" i="22" s="1"/>
  <c r="W112" i="22"/>
  <c r="W108" i="22"/>
  <c r="AD108" i="22"/>
  <c r="X108" i="22" s="1"/>
  <c r="O159" i="22"/>
  <c r="AD154" i="22"/>
  <c r="X154" i="22" s="1"/>
  <c r="W154" i="22"/>
  <c r="W153" i="22"/>
  <c r="AD153" i="22"/>
  <c r="X153" i="22" s="1"/>
  <c r="W152" i="22"/>
  <c r="AD152" i="22"/>
  <c r="W113" i="22"/>
  <c r="X113" i="22"/>
  <c r="AD113" i="22"/>
  <c r="AD159" i="22"/>
  <c r="X159" i="22" s="1"/>
  <c r="W159" i="22"/>
  <c r="AD151" i="22"/>
  <c r="W151" i="22"/>
  <c r="W148" i="22"/>
  <c r="AD148" i="22"/>
  <c r="X148" i="22" s="1"/>
  <c r="AD147" i="22"/>
  <c r="X147" i="22" s="1"/>
  <c r="W147" i="22"/>
  <c r="W144" i="22"/>
  <c r="AD144" i="22"/>
  <c r="X144" i="22" s="1"/>
  <c r="AD143" i="22"/>
  <c r="X143" i="22" s="1"/>
  <c r="W143" i="22"/>
  <c r="W133" i="22"/>
  <c r="X133" i="22"/>
  <c r="AD133" i="22"/>
  <c r="W121" i="22"/>
  <c r="AD121" i="22"/>
  <c r="X121" i="22" s="1"/>
  <c r="X201" i="22"/>
  <c r="X189" i="22"/>
  <c r="X176" i="22"/>
  <c r="AD175" i="22"/>
  <c r="X175" i="22" s="1"/>
  <c r="W175" i="22"/>
  <c r="X172" i="22"/>
  <c r="AD171" i="22"/>
  <c r="W171" i="22"/>
  <c r="X168" i="22"/>
  <c r="AD167" i="22"/>
  <c r="X167" i="22" s="1"/>
  <c r="W167" i="22"/>
  <c r="AD163" i="22"/>
  <c r="X163" i="22" s="1"/>
  <c r="W163" i="22"/>
  <c r="AD158" i="22"/>
  <c r="X158" i="22" s="1"/>
  <c r="X152" i="22"/>
  <c r="X151" i="22"/>
  <c r="AD150" i="22"/>
  <c r="X150" i="22" s="1"/>
  <c r="W150" i="22"/>
  <c r="AD146" i="22"/>
  <c r="X146" i="22" s="1"/>
  <c r="W146" i="22"/>
  <c r="AD142" i="22"/>
  <c r="X142" i="22" s="1"/>
  <c r="W142" i="22"/>
  <c r="W140" i="22"/>
  <c r="AD140" i="22"/>
  <c r="X140" i="22" s="1"/>
  <c r="AD139" i="22"/>
  <c r="W139" i="22"/>
  <c r="AD134" i="22"/>
  <c r="X134" i="22" s="1"/>
  <c r="W134" i="22"/>
  <c r="AF200" i="22"/>
  <c r="AG200" i="22" s="1"/>
  <c r="AD192" i="22"/>
  <c r="X192" i="22" s="1"/>
  <c r="AF190" i="22"/>
  <c r="AG190" i="22" s="1"/>
  <c r="O188" i="22"/>
  <c r="X179" i="22"/>
  <c r="X171" i="22"/>
  <c r="AD162" i="22"/>
  <c r="X162" i="22" s="1"/>
  <c r="W158" i="22"/>
  <c r="O154" i="22"/>
  <c r="O153" i="22"/>
  <c r="X139" i="22"/>
  <c r="X138" i="22"/>
  <c r="AD138" i="22"/>
  <c r="W138" i="22"/>
  <c r="W136" i="22"/>
  <c r="AD136" i="22"/>
  <c r="X136" i="22" s="1"/>
  <c r="AD135" i="22"/>
  <c r="X135" i="22" s="1"/>
  <c r="W135" i="22"/>
  <c r="W92" i="22"/>
  <c r="AD92" i="22"/>
  <c r="X92" i="22" s="1"/>
  <c r="W201" i="22"/>
  <c r="W189" i="22"/>
  <c r="X178" i="22"/>
  <c r="X174" i="22"/>
  <c r="X170" i="22"/>
  <c r="X166" i="22"/>
  <c r="W157" i="22"/>
  <c r="AD157" i="22"/>
  <c r="X157" i="22" s="1"/>
  <c r="O149" i="22"/>
  <c r="O145" i="22"/>
  <c r="AF198" i="22"/>
  <c r="AG198" i="22" s="1"/>
  <c r="AF193" i="22"/>
  <c r="AG193" i="22" s="1"/>
  <c r="X186" i="22"/>
  <c r="O183" i="22"/>
  <c r="O182" i="22"/>
  <c r="W178" i="22"/>
  <c r="W174" i="22"/>
  <c r="W170" i="22"/>
  <c r="W166" i="22"/>
  <c r="W161" i="22"/>
  <c r="AD161" i="22"/>
  <c r="X161" i="22" s="1"/>
  <c r="O141" i="22"/>
  <c r="W117" i="22"/>
  <c r="AD117" i="22"/>
  <c r="X117" i="22" s="1"/>
  <c r="W100" i="22"/>
  <c r="AD100" i="22"/>
  <c r="X100" i="22" s="1"/>
  <c r="O203" i="22"/>
  <c r="AF196" i="22"/>
  <c r="AG196" i="22" s="1"/>
  <c r="AD183" i="22"/>
  <c r="X183" i="22" s="1"/>
  <c r="O158" i="22"/>
  <c r="O137" i="22"/>
  <c r="AD132" i="22"/>
  <c r="X132" i="22" s="1"/>
  <c r="W132" i="22"/>
  <c r="AD129" i="22"/>
  <c r="AC125" i="22"/>
  <c r="AF122" i="22"/>
  <c r="AG122" i="22" s="1"/>
  <c r="AD116" i="22"/>
  <c r="AD102" i="22"/>
  <c r="X102" i="22" s="1"/>
  <c r="AD94" i="22"/>
  <c r="X94" i="22"/>
  <c r="AD90" i="22"/>
  <c r="X90" i="22" s="1"/>
  <c r="AD83" i="22"/>
  <c r="X83" i="22" s="1"/>
  <c r="O82" i="22"/>
  <c r="AF82" i="22"/>
  <c r="AG82" i="22" s="1"/>
  <c r="O77" i="22"/>
  <c r="AD53" i="22"/>
  <c r="X53" i="22" s="1"/>
  <c r="W53" i="22"/>
  <c r="X114" i="22"/>
  <c r="O95" i="22"/>
  <c r="AD82" i="22"/>
  <c r="X82" i="22" s="1"/>
  <c r="W82" i="22"/>
  <c r="W77" i="22"/>
  <c r="AD77" i="22"/>
  <c r="X77" i="22"/>
  <c r="AF75" i="22"/>
  <c r="AG75" i="22" s="1"/>
  <c r="O75" i="22"/>
  <c r="AD74" i="22"/>
  <c r="X74" i="22" s="1"/>
  <c r="AF150" i="22"/>
  <c r="AG150" i="22" s="1"/>
  <c r="AD149" i="22"/>
  <c r="X149" i="22" s="1"/>
  <c r="AF146" i="22"/>
  <c r="AG146" i="22" s="1"/>
  <c r="AD145" i="22"/>
  <c r="X145" i="22" s="1"/>
  <c r="AF142" i="22"/>
  <c r="AG142" i="22" s="1"/>
  <c r="AD141" i="22"/>
  <c r="AF138" i="22"/>
  <c r="AG138" i="22" s="1"/>
  <c r="AD137" i="22"/>
  <c r="AF134" i="22"/>
  <c r="AG134" i="22" s="1"/>
  <c r="W131" i="22"/>
  <c r="AF130" i="22"/>
  <c r="AG130" i="22" s="1"/>
  <c r="AD124" i="22"/>
  <c r="X124" i="22" s="1"/>
  <c r="O119" i="22"/>
  <c r="X118" i="22"/>
  <c r="O117" i="22"/>
  <c r="W110" i="22"/>
  <c r="W107" i="22"/>
  <c r="AD104" i="22"/>
  <c r="X104" i="22" s="1"/>
  <c r="W102" i="22"/>
  <c r="W99" i="22"/>
  <c r="AD96" i="22"/>
  <c r="X96" i="22" s="1"/>
  <c r="W94" i="22"/>
  <c r="O91" i="22"/>
  <c r="W90" i="22"/>
  <c r="W84" i="22"/>
  <c r="X84" i="22"/>
  <c r="W81" i="22"/>
  <c r="X81" i="22"/>
  <c r="AF68" i="22"/>
  <c r="AG68" i="22" s="1"/>
  <c r="O68" i="22"/>
  <c r="W66" i="22"/>
  <c r="AD66" i="22"/>
  <c r="X66" i="22"/>
  <c r="AD34" i="22"/>
  <c r="X34" i="22" s="1"/>
  <c r="W34" i="22"/>
  <c r="AD30" i="22"/>
  <c r="X30" i="22" s="1"/>
  <c r="W30" i="22"/>
  <c r="X129" i="22"/>
  <c r="X122" i="22"/>
  <c r="O121" i="22"/>
  <c r="X116" i="22"/>
  <c r="W114" i="22"/>
  <c r="AD109" i="22"/>
  <c r="X109" i="22" s="1"/>
  <c r="X87" i="22"/>
  <c r="AD87" i="22"/>
  <c r="W74" i="22"/>
  <c r="AD73" i="22"/>
  <c r="W73" i="22"/>
  <c r="X73" i="22"/>
  <c r="X126" i="22"/>
  <c r="X111" i="22"/>
  <c r="AD106" i="22"/>
  <c r="X106" i="22" s="1"/>
  <c r="AD98" i="22"/>
  <c r="X98" i="22" s="1"/>
  <c r="W87" i="22"/>
  <c r="O83" i="22"/>
  <c r="W35" i="22"/>
  <c r="X35" i="22"/>
  <c r="AD35" i="22"/>
  <c r="X141" i="22"/>
  <c r="X137" i="22"/>
  <c r="O131" i="22"/>
  <c r="X130" i="22"/>
  <c r="O129" i="22"/>
  <c r="W122" i="22"/>
  <c r="X115" i="22"/>
  <c r="W111" i="22"/>
  <c r="AF110" i="22"/>
  <c r="AG110" i="22" s="1"/>
  <c r="O108" i="22"/>
  <c r="O107" i="22"/>
  <c r="X103" i="22"/>
  <c r="O102" i="22"/>
  <c r="O100" i="22"/>
  <c r="O99" i="22"/>
  <c r="X95" i="22"/>
  <c r="O92" i="22"/>
  <c r="W88" i="22"/>
  <c r="X88" i="22"/>
  <c r="AD86" i="22"/>
  <c r="X86" i="22" s="1"/>
  <c r="AD69" i="22"/>
  <c r="X69" i="22" s="1"/>
  <c r="W69" i="22"/>
  <c r="AF156" i="22"/>
  <c r="AG156" i="22" s="1"/>
  <c r="AF152" i="22"/>
  <c r="AG152" i="22" s="1"/>
  <c r="AF148" i="22"/>
  <c r="AG148" i="22" s="1"/>
  <c r="AF144" i="22"/>
  <c r="AG144" i="22" s="1"/>
  <c r="AF140" i="22"/>
  <c r="AG140" i="22" s="1"/>
  <c r="AF136" i="22"/>
  <c r="AG136" i="22" s="1"/>
  <c r="O133" i="22"/>
  <c r="X128" i="22"/>
  <c r="W126" i="22"/>
  <c r="W115" i="22"/>
  <c r="AF114" i="22"/>
  <c r="AG114" i="22" s="1"/>
  <c r="O112" i="22"/>
  <c r="W106" i="22"/>
  <c r="W103" i="22"/>
  <c r="X101" i="22"/>
  <c r="W98" i="22"/>
  <c r="X91" i="22"/>
  <c r="AD91" i="22"/>
  <c r="O78" i="22"/>
  <c r="AF78" i="22"/>
  <c r="AG78" i="22" s="1"/>
  <c r="AF118" i="22"/>
  <c r="AG118" i="22" s="1"/>
  <c r="AD110" i="22"/>
  <c r="X110" i="22" s="1"/>
  <c r="AD105" i="22"/>
  <c r="X105" i="22" s="1"/>
  <c r="AD97" i="22"/>
  <c r="X97" i="22" s="1"/>
  <c r="W91" i="22"/>
  <c r="O87" i="22"/>
  <c r="AF76" i="22"/>
  <c r="AG76" i="22" s="1"/>
  <c r="O76" i="22"/>
  <c r="AF64" i="22"/>
  <c r="AG64" i="22" s="1"/>
  <c r="O64" i="22"/>
  <c r="W59" i="22"/>
  <c r="AD59" i="22"/>
  <c r="X59" i="22" s="1"/>
  <c r="X52" i="22"/>
  <c r="AD52" i="22"/>
  <c r="W52" i="22"/>
  <c r="W19" i="22"/>
  <c r="W15" i="22"/>
  <c r="AF132" i="22"/>
  <c r="AG132" i="22" s="1"/>
  <c r="AF128" i="22"/>
  <c r="AG128" i="22" s="1"/>
  <c r="AF124" i="22"/>
  <c r="AG124" i="22" s="1"/>
  <c r="AF120" i="22"/>
  <c r="AG120" i="22" s="1"/>
  <c r="AF116" i="22"/>
  <c r="AG116" i="22" s="1"/>
  <c r="AF112" i="22"/>
  <c r="AG112" i="22" s="1"/>
  <c r="AF108" i="22"/>
  <c r="AG108" i="22" s="1"/>
  <c r="AF104" i="22"/>
  <c r="AG104" i="22" s="1"/>
  <c r="AF100" i="22"/>
  <c r="AG100" i="22" s="1"/>
  <c r="AF96" i="22"/>
  <c r="AG96" i="22" s="1"/>
  <c r="AF92" i="22"/>
  <c r="AG92" i="22" s="1"/>
  <c r="AF88" i="22"/>
  <c r="AG88" i="22" s="1"/>
  <c r="AF84" i="22"/>
  <c r="AG84" i="22" s="1"/>
  <c r="AD65" i="22"/>
  <c r="X65" i="22" s="1"/>
  <c r="W65" i="22"/>
  <c r="AD64" i="22"/>
  <c r="X64" i="22" s="1"/>
  <c r="AD58" i="22"/>
  <c r="X58" i="22" s="1"/>
  <c r="X54" i="22"/>
  <c r="O48" i="22"/>
  <c r="O45" i="22"/>
  <c r="O40" i="22"/>
  <c r="O30" i="22"/>
  <c r="W23" i="22"/>
  <c r="X23" i="22"/>
  <c r="O81" i="22"/>
  <c r="O73" i="22"/>
  <c r="AC71" i="22"/>
  <c r="O67" i="22"/>
  <c r="O60" i="22"/>
  <c r="O57" i="22"/>
  <c r="W51" i="22"/>
  <c r="AD51" i="22"/>
  <c r="X51" i="22" s="1"/>
  <c r="AD45" i="22"/>
  <c r="X45" i="22" s="1"/>
  <c r="W45" i="22"/>
  <c r="AD44" i="22"/>
  <c r="X44" i="22" s="1"/>
  <c r="O35" i="22"/>
  <c r="O10" i="22"/>
  <c r="W63" i="22"/>
  <c r="AD63" i="22"/>
  <c r="X63" i="22" s="1"/>
  <c r="AD57" i="22"/>
  <c r="W57" i="22"/>
  <c r="AD56" i="22"/>
  <c r="X56" i="22" s="1"/>
  <c r="W43" i="22"/>
  <c r="AD43" i="22"/>
  <c r="X43" i="22" s="1"/>
  <c r="W38" i="22"/>
  <c r="AD38" i="22"/>
  <c r="X38" i="22" s="1"/>
  <c r="W31" i="22"/>
  <c r="X31" i="22"/>
  <c r="AD10" i="22"/>
  <c r="X10" i="22" s="1"/>
  <c r="W10" i="22"/>
  <c r="AD62" i="22"/>
  <c r="X62" i="22" s="1"/>
  <c r="X57" i="22"/>
  <c r="W56" i="22"/>
  <c r="O49" i="22"/>
  <c r="AD42" i="22"/>
  <c r="X42" i="22" s="1"/>
  <c r="W55" i="22"/>
  <c r="X55" i="22"/>
  <c r="AD55" i="22"/>
  <c r="AD49" i="22"/>
  <c r="W49" i="22"/>
  <c r="AD48" i="22"/>
  <c r="X48" i="22" s="1"/>
  <c r="AD39" i="22"/>
  <c r="X39" i="22" s="1"/>
  <c r="AD26" i="22"/>
  <c r="X26" i="22" s="1"/>
  <c r="W26" i="22"/>
  <c r="X25" i="22"/>
  <c r="AD21" i="22"/>
  <c r="X21" i="22"/>
  <c r="W12" i="22"/>
  <c r="AD12" i="22"/>
  <c r="X12" i="22" s="1"/>
  <c r="W11" i="22"/>
  <c r="X11" i="22"/>
  <c r="X79" i="22"/>
  <c r="W75" i="22"/>
  <c r="AD75" i="22"/>
  <c r="X75" i="22" s="1"/>
  <c r="X70" i="22"/>
  <c r="O69" i="22"/>
  <c r="W67" i="22"/>
  <c r="AD67" i="22"/>
  <c r="X67" i="22" s="1"/>
  <c r="O66" i="22"/>
  <c r="AF66" i="22"/>
  <c r="AG66" i="22" s="1"/>
  <c r="AD61" i="22"/>
  <c r="X61" i="22" s="1"/>
  <c r="W61" i="22"/>
  <c r="AD60" i="22"/>
  <c r="X60" i="22" s="1"/>
  <c r="X50" i="22"/>
  <c r="X49" i="22"/>
  <c r="W48" i="22"/>
  <c r="AD41" i="22"/>
  <c r="X41" i="22" s="1"/>
  <c r="W41" i="22"/>
  <c r="AD40" i="22"/>
  <c r="X40" i="22" s="1"/>
  <c r="O34" i="22"/>
  <c r="W27" i="22"/>
  <c r="X27" i="22"/>
  <c r="W25" i="22"/>
  <c r="W21" i="22"/>
  <c r="AD18" i="22"/>
  <c r="X18" i="22" s="1"/>
  <c r="W18" i="22"/>
  <c r="AD14" i="22"/>
  <c r="X14" i="22" s="1"/>
  <c r="W14" i="22"/>
  <c r="W60" i="22"/>
  <c r="O53" i="22"/>
  <c r="W47" i="22"/>
  <c r="X47" i="22"/>
  <c r="AD47" i="22"/>
  <c r="W40" i="22"/>
  <c r="W39" i="22"/>
  <c r="X33" i="22"/>
  <c r="AF23" i="22"/>
  <c r="AG23" i="22" s="1"/>
  <c r="O23" i="22"/>
  <c r="AD22" i="22"/>
  <c r="X22" i="22" s="1"/>
  <c r="W22" i="22"/>
  <c r="AD19" i="22"/>
  <c r="X19" i="22" s="1"/>
  <c r="AD15" i="22"/>
  <c r="X15" i="22" s="1"/>
  <c r="O19" i="22"/>
  <c r="O15" i="22"/>
  <c r="O11" i="22"/>
  <c r="O37" i="22"/>
  <c r="AF34" i="22"/>
  <c r="AG34" i="22" s="1"/>
  <c r="AF30" i="22"/>
  <c r="AG30" i="22" s="1"/>
  <c r="AF26" i="22"/>
  <c r="AG26" i="22" s="1"/>
  <c r="AF22" i="22"/>
  <c r="AG22" i="22" s="1"/>
  <c r="AF18" i="22"/>
  <c r="AG18" i="22" s="1"/>
  <c r="AF14" i="22"/>
  <c r="AG14" i="22" s="1"/>
  <c r="AF10" i="22"/>
  <c r="AG10" i="22" s="1"/>
  <c r="AF62" i="22"/>
  <c r="AG62" i="22" s="1"/>
  <c r="AF58" i="22"/>
  <c r="AG58" i="22" s="1"/>
  <c r="AF54" i="22"/>
  <c r="AG54" i="22" s="1"/>
  <c r="AF50" i="22"/>
  <c r="AG50" i="22" s="1"/>
  <c r="AF46" i="22"/>
  <c r="AG46" i="22" s="1"/>
  <c r="AF42" i="22"/>
  <c r="AG42" i="22" s="1"/>
  <c r="I9" i="21"/>
  <c r="L9" i="21"/>
  <c r="M9" i="21"/>
  <c r="U9" i="21" s="1"/>
  <c r="N9" i="21"/>
  <c r="T9" i="21"/>
  <c r="V9" i="21"/>
  <c r="AB9" i="21"/>
  <c r="AC9" i="21" s="1"/>
  <c r="AE9" i="21"/>
  <c r="AF9" i="21" s="1"/>
  <c r="AG9" i="21" s="1"/>
  <c r="I10" i="21"/>
  <c r="L10" i="21"/>
  <c r="M10" i="21"/>
  <c r="U10" i="21" s="1"/>
  <c r="N10" i="21"/>
  <c r="T10" i="21"/>
  <c r="V10" i="21"/>
  <c r="AB10" i="21"/>
  <c r="AC10" i="21" s="1"/>
  <c r="AD10" i="21" s="1"/>
  <c r="AE10" i="21"/>
  <c r="AF10" i="21" s="1"/>
  <c r="AG10" i="21" s="1"/>
  <c r="I11" i="21"/>
  <c r="L11" i="21"/>
  <c r="M11" i="21"/>
  <c r="U11" i="21" s="1"/>
  <c r="N11" i="21"/>
  <c r="O11" i="21"/>
  <c r="T11" i="21"/>
  <c r="V11" i="21"/>
  <c r="AB11" i="21"/>
  <c r="AC11" i="21" s="1"/>
  <c r="AD11" i="21" s="1"/>
  <c r="AE11" i="21"/>
  <c r="AF11" i="21" s="1"/>
  <c r="AG11" i="21" s="1"/>
  <c r="I12" i="21"/>
  <c r="L12" i="21"/>
  <c r="M12" i="21"/>
  <c r="U12" i="21" s="1"/>
  <c r="N12" i="21"/>
  <c r="V12" i="21" s="1"/>
  <c r="T12" i="21"/>
  <c r="AB12" i="21"/>
  <c r="AC12" i="21" s="1"/>
  <c r="X12" i="21" s="1"/>
  <c r="AE12" i="21"/>
  <c r="AF12" i="21" s="1"/>
  <c r="AG12" i="21" s="1"/>
  <c r="I13" i="21"/>
  <c r="L13" i="21"/>
  <c r="M13" i="21"/>
  <c r="U13" i="21" s="1"/>
  <c r="N13" i="21"/>
  <c r="V13" i="21" s="1"/>
  <c r="T13" i="21"/>
  <c r="AB13" i="21"/>
  <c r="AC13" i="21" s="1"/>
  <c r="X13" i="21" s="1"/>
  <c r="AE13" i="21"/>
  <c r="AF13" i="21" s="1"/>
  <c r="AG13" i="21" s="1"/>
  <c r="I14" i="21"/>
  <c r="L14" i="21"/>
  <c r="M14" i="21"/>
  <c r="U14" i="21" s="1"/>
  <c r="N14" i="21"/>
  <c r="T14" i="21"/>
  <c r="V14" i="21"/>
  <c r="AB14" i="21"/>
  <c r="AC14" i="21" s="1"/>
  <c r="X14" i="21" s="1"/>
  <c r="AE14" i="21"/>
  <c r="AF14" i="21" s="1"/>
  <c r="AG14" i="21" s="1"/>
  <c r="I15" i="21"/>
  <c r="L15" i="21"/>
  <c r="M15" i="21"/>
  <c r="U15" i="21" s="1"/>
  <c r="N15" i="21"/>
  <c r="V15" i="21" s="1"/>
  <c r="T15" i="21"/>
  <c r="AB15" i="21"/>
  <c r="AC15" i="21" s="1"/>
  <c r="X15" i="21" s="1"/>
  <c r="AE15" i="21"/>
  <c r="AF15" i="21" s="1"/>
  <c r="AG15" i="21" s="1"/>
  <c r="I16" i="21"/>
  <c r="L16" i="21"/>
  <c r="M16" i="21"/>
  <c r="U16" i="21" s="1"/>
  <c r="N16" i="21"/>
  <c r="T16" i="21"/>
  <c r="V16" i="21"/>
  <c r="AB16" i="21"/>
  <c r="AC16" i="21" s="1"/>
  <c r="X16" i="21" s="1"/>
  <c r="AE16" i="21"/>
  <c r="AF16" i="21" s="1"/>
  <c r="AG16" i="21" s="1"/>
  <c r="I17" i="21"/>
  <c r="L17" i="21"/>
  <c r="M17" i="21"/>
  <c r="U17" i="21" s="1"/>
  <c r="N17" i="21"/>
  <c r="O17" i="21"/>
  <c r="T17" i="21"/>
  <c r="V17" i="21"/>
  <c r="AB17" i="21"/>
  <c r="AC17" i="21" s="1"/>
  <c r="AE17" i="21"/>
  <c r="AF17" i="21" s="1"/>
  <c r="AG17" i="21"/>
  <c r="I18" i="21"/>
  <c r="L18" i="21"/>
  <c r="M18" i="21"/>
  <c r="U18" i="21" s="1"/>
  <c r="N18" i="21"/>
  <c r="V18" i="21" s="1"/>
  <c r="T18" i="21"/>
  <c r="AB18" i="21"/>
  <c r="AC18" i="21" s="1"/>
  <c r="AE18" i="21"/>
  <c r="AF18" i="21" s="1"/>
  <c r="AG18" i="21" s="1"/>
  <c r="I19" i="21"/>
  <c r="L19" i="21"/>
  <c r="M19" i="21"/>
  <c r="U19" i="21" s="1"/>
  <c r="N19" i="21"/>
  <c r="V19" i="21" s="1"/>
  <c r="O19" i="21"/>
  <c r="T19" i="21"/>
  <c r="AB19" i="21"/>
  <c r="AC19" i="21"/>
  <c r="X19" i="21" s="1"/>
  <c r="AE19" i="21"/>
  <c r="AF19" i="21" s="1"/>
  <c r="AG19" i="21"/>
  <c r="I20" i="21"/>
  <c r="L20" i="21"/>
  <c r="M20" i="21"/>
  <c r="U20" i="21" s="1"/>
  <c r="N20" i="21"/>
  <c r="V20" i="21" s="1"/>
  <c r="T20" i="21"/>
  <c r="AB20" i="21"/>
  <c r="AC20" i="21"/>
  <c r="X20" i="21" s="1"/>
  <c r="AE20" i="21"/>
  <c r="AF20" i="21" s="1"/>
  <c r="AG20" i="21" s="1"/>
  <c r="I21" i="21"/>
  <c r="L21" i="21"/>
  <c r="M21" i="21"/>
  <c r="U21" i="21" s="1"/>
  <c r="N21" i="21"/>
  <c r="T21" i="21"/>
  <c r="V21" i="21"/>
  <c r="AB21" i="21"/>
  <c r="AC21" i="21" s="1"/>
  <c r="AE21" i="21"/>
  <c r="AF21" i="21" s="1"/>
  <c r="AG21" i="21" s="1"/>
  <c r="I22" i="21"/>
  <c r="L22" i="21"/>
  <c r="M22" i="21"/>
  <c r="U22" i="21" s="1"/>
  <c r="N22" i="21"/>
  <c r="V22" i="21" s="1"/>
  <c r="T22" i="21"/>
  <c r="AB22" i="21"/>
  <c r="AC22" i="21" s="1"/>
  <c r="AE22" i="21"/>
  <c r="AF22" i="21" s="1"/>
  <c r="AG22" i="21" s="1"/>
  <c r="I23" i="21"/>
  <c r="L23" i="21"/>
  <c r="M23" i="21"/>
  <c r="U23" i="21" s="1"/>
  <c r="N23" i="21"/>
  <c r="V23" i="21" s="1"/>
  <c r="T23" i="21"/>
  <c r="AB23" i="21"/>
  <c r="AC23" i="21" s="1"/>
  <c r="AE23" i="21"/>
  <c r="AF23" i="21" s="1"/>
  <c r="AG23" i="21" s="1"/>
  <c r="I24" i="21"/>
  <c r="L24" i="21"/>
  <c r="M24" i="21"/>
  <c r="U24" i="21" s="1"/>
  <c r="N24" i="21"/>
  <c r="V24" i="21" s="1"/>
  <c r="T24" i="21"/>
  <c r="AB24" i="21"/>
  <c r="AC24" i="21" s="1"/>
  <c r="X24" i="21" s="1"/>
  <c r="AE24" i="21"/>
  <c r="AF24" i="21" s="1"/>
  <c r="AG24" i="21" s="1"/>
  <c r="I25" i="21"/>
  <c r="L25" i="21"/>
  <c r="M25" i="21"/>
  <c r="U25" i="21" s="1"/>
  <c r="N25" i="21"/>
  <c r="V25" i="21" s="1"/>
  <c r="T25" i="21"/>
  <c r="AB25" i="21"/>
  <c r="AE25" i="21"/>
  <c r="AF25" i="21" s="1"/>
  <c r="AG25" i="21" s="1"/>
  <c r="I26" i="21"/>
  <c r="L26" i="21"/>
  <c r="M26" i="21"/>
  <c r="U26" i="21" s="1"/>
  <c r="N26" i="21"/>
  <c r="V26" i="21" s="1"/>
  <c r="T26" i="21"/>
  <c r="AB26" i="21"/>
  <c r="AC26" i="21" s="1"/>
  <c r="AE26" i="21"/>
  <c r="AF26" i="21" s="1"/>
  <c r="AG26" i="21" s="1"/>
  <c r="I27" i="21"/>
  <c r="L27" i="21"/>
  <c r="M27" i="21"/>
  <c r="U27" i="21" s="1"/>
  <c r="N27" i="21"/>
  <c r="V27" i="21" s="1"/>
  <c r="T27" i="21"/>
  <c r="AB27" i="21"/>
  <c r="AC27" i="21" s="1"/>
  <c r="AE27" i="21"/>
  <c r="AF27" i="21" s="1"/>
  <c r="AG27" i="21" s="1"/>
  <c r="I28" i="21"/>
  <c r="L28" i="21"/>
  <c r="M28" i="21"/>
  <c r="U28" i="21" s="1"/>
  <c r="N28" i="21"/>
  <c r="V28" i="21" s="1"/>
  <c r="T28" i="21"/>
  <c r="AB28" i="21"/>
  <c r="AC28" i="21"/>
  <c r="X28" i="21" s="1"/>
  <c r="AE28" i="21"/>
  <c r="AF28" i="21" s="1"/>
  <c r="AG28" i="21" s="1"/>
  <c r="I29" i="21"/>
  <c r="L29" i="21"/>
  <c r="M29" i="21"/>
  <c r="U29" i="21" s="1"/>
  <c r="N29" i="21"/>
  <c r="T29" i="21"/>
  <c r="V29" i="21"/>
  <c r="AB29" i="21"/>
  <c r="AC29" i="21" s="1"/>
  <c r="AE29" i="21"/>
  <c r="AF29" i="21" s="1"/>
  <c r="AG29" i="21" s="1"/>
  <c r="I30" i="21"/>
  <c r="L30" i="21"/>
  <c r="M30" i="21"/>
  <c r="U30" i="21" s="1"/>
  <c r="N30" i="21"/>
  <c r="V30" i="21" s="1"/>
  <c r="T30" i="21"/>
  <c r="AB30" i="21"/>
  <c r="AC30" i="21" s="1"/>
  <c r="AE30" i="21"/>
  <c r="AF30" i="21" s="1"/>
  <c r="AG30" i="21" s="1"/>
  <c r="I31" i="21"/>
  <c r="L31" i="21"/>
  <c r="M31" i="21"/>
  <c r="U31" i="21" s="1"/>
  <c r="N31" i="21"/>
  <c r="T31" i="21"/>
  <c r="V31" i="21"/>
  <c r="AB31" i="21"/>
  <c r="AC31" i="21" s="1"/>
  <c r="AE31" i="21"/>
  <c r="AF31" i="21" s="1"/>
  <c r="AG31" i="21" s="1"/>
  <c r="I32" i="21"/>
  <c r="L32" i="21"/>
  <c r="M32" i="21"/>
  <c r="U32" i="21" s="1"/>
  <c r="N32" i="21"/>
  <c r="V32" i="21" s="1"/>
  <c r="T32" i="21"/>
  <c r="AB32" i="21"/>
  <c r="AC32" i="21"/>
  <c r="X32" i="21" s="1"/>
  <c r="AE32" i="21"/>
  <c r="AF32" i="21" s="1"/>
  <c r="AG32" i="21" s="1"/>
  <c r="I33" i="21"/>
  <c r="L33" i="21"/>
  <c r="M33" i="21"/>
  <c r="U33" i="21" s="1"/>
  <c r="N33" i="21"/>
  <c r="T33" i="21"/>
  <c r="V33" i="21"/>
  <c r="AB33" i="21"/>
  <c r="O33" i="21" s="1"/>
  <c r="AE33" i="21"/>
  <c r="AF33" i="21" s="1"/>
  <c r="AG33" i="21" s="1"/>
  <c r="I34" i="21"/>
  <c r="L34" i="21"/>
  <c r="M34" i="21"/>
  <c r="U34" i="21" s="1"/>
  <c r="N34" i="21"/>
  <c r="V34" i="21" s="1"/>
  <c r="T34" i="21"/>
  <c r="AB34" i="21"/>
  <c r="AC34" i="21" s="1"/>
  <c r="AE34" i="21"/>
  <c r="AF34" i="21" s="1"/>
  <c r="AG34" i="21" s="1"/>
  <c r="I35" i="21"/>
  <c r="L35" i="21"/>
  <c r="M35" i="21"/>
  <c r="U35" i="21" s="1"/>
  <c r="N35" i="21"/>
  <c r="V35" i="21" s="1"/>
  <c r="O35" i="21"/>
  <c r="T35" i="21"/>
  <c r="AB35" i="21"/>
  <c r="AC35" i="21" s="1"/>
  <c r="AE35" i="21"/>
  <c r="AF35" i="21" s="1"/>
  <c r="AG35" i="21"/>
  <c r="I36" i="21"/>
  <c r="L36" i="21"/>
  <c r="M36" i="21"/>
  <c r="U36" i="21" s="1"/>
  <c r="N36" i="21"/>
  <c r="V36" i="21" s="1"/>
  <c r="T36" i="21"/>
  <c r="AB36" i="21"/>
  <c r="AC36" i="21" s="1"/>
  <c r="X36" i="21" s="1"/>
  <c r="AE36" i="21"/>
  <c r="AF36" i="21" s="1"/>
  <c r="AG36" i="21" s="1"/>
  <c r="I37" i="21"/>
  <c r="L37" i="21"/>
  <c r="M37" i="21"/>
  <c r="U37" i="21" s="1"/>
  <c r="N37" i="21"/>
  <c r="V37" i="21" s="1"/>
  <c r="T37" i="21"/>
  <c r="AB37" i="21"/>
  <c r="AC37" i="21" s="1"/>
  <c r="AE37" i="21"/>
  <c r="AF37" i="21" s="1"/>
  <c r="AG37" i="21"/>
  <c r="I38" i="21"/>
  <c r="L38" i="21"/>
  <c r="M38" i="21"/>
  <c r="U38" i="21" s="1"/>
  <c r="N38" i="21"/>
  <c r="V38" i="21" s="1"/>
  <c r="T38" i="21"/>
  <c r="AB38" i="21"/>
  <c r="AC38" i="21" s="1"/>
  <c r="AE38" i="21"/>
  <c r="AF38" i="21" s="1"/>
  <c r="AG38" i="21" s="1"/>
  <c r="I39" i="21"/>
  <c r="L39" i="21"/>
  <c r="M39" i="21"/>
  <c r="U39" i="21" s="1"/>
  <c r="N39" i="21"/>
  <c r="V39" i="21" s="1"/>
  <c r="T39" i="21"/>
  <c r="AB39" i="21"/>
  <c r="AC39" i="21" s="1"/>
  <c r="AE39" i="21"/>
  <c r="AF39" i="21" s="1"/>
  <c r="AG39" i="21" s="1"/>
  <c r="I40" i="21"/>
  <c r="L40" i="21"/>
  <c r="M40" i="21"/>
  <c r="U40" i="21" s="1"/>
  <c r="N40" i="21"/>
  <c r="V40" i="21" s="1"/>
  <c r="T40" i="21"/>
  <c r="AB40" i="21"/>
  <c r="AC40" i="21"/>
  <c r="X40" i="21" s="1"/>
  <c r="AE40" i="21"/>
  <c r="AF40" i="21" s="1"/>
  <c r="AG40" i="21" s="1"/>
  <c r="I41" i="21"/>
  <c r="L41" i="21"/>
  <c r="M41" i="21"/>
  <c r="U41" i="21" s="1"/>
  <c r="N41" i="21"/>
  <c r="V41" i="21" s="1"/>
  <c r="T41" i="21"/>
  <c r="AB41" i="21"/>
  <c r="O41" i="21" s="1"/>
  <c r="AE41" i="21"/>
  <c r="AF41" i="21" s="1"/>
  <c r="AG41" i="21"/>
  <c r="I42" i="21"/>
  <c r="L42" i="21"/>
  <c r="M42" i="21"/>
  <c r="U42" i="21" s="1"/>
  <c r="N42" i="21"/>
  <c r="V42" i="21" s="1"/>
  <c r="T42" i="21"/>
  <c r="AB42" i="21"/>
  <c r="AC42" i="21" s="1"/>
  <c r="X42" i="21" s="1"/>
  <c r="AE42" i="21"/>
  <c r="AF42" i="21" s="1"/>
  <c r="AG42" i="21" s="1"/>
  <c r="I43" i="21"/>
  <c r="L43" i="21"/>
  <c r="M43" i="21"/>
  <c r="U43" i="21" s="1"/>
  <c r="N43" i="21"/>
  <c r="V43" i="21" s="1"/>
  <c r="T43" i="21"/>
  <c r="AB43" i="21"/>
  <c r="AC43" i="21" s="1"/>
  <c r="AE43" i="21"/>
  <c r="AF43" i="21" s="1"/>
  <c r="AG43" i="21" s="1"/>
  <c r="I44" i="21"/>
  <c r="L44" i="21"/>
  <c r="M44" i="21"/>
  <c r="U44" i="21" s="1"/>
  <c r="N44" i="21"/>
  <c r="T44" i="21"/>
  <c r="V44" i="21"/>
  <c r="AB44" i="21"/>
  <c r="AC44" i="21" s="1"/>
  <c r="X44" i="21" s="1"/>
  <c r="AE44" i="21"/>
  <c r="AF44" i="21" s="1"/>
  <c r="AG44" i="21" s="1"/>
  <c r="I45" i="21"/>
  <c r="L45" i="21"/>
  <c r="M45" i="21"/>
  <c r="U45" i="21" s="1"/>
  <c r="N45" i="21"/>
  <c r="O45" i="21"/>
  <c r="T45" i="21"/>
  <c r="V45" i="21"/>
  <c r="AB45" i="21"/>
  <c r="AC45" i="21" s="1"/>
  <c r="AE45" i="21"/>
  <c r="AF45" i="21" s="1"/>
  <c r="AG45" i="21" s="1"/>
  <c r="I46" i="21"/>
  <c r="L46" i="21"/>
  <c r="M46" i="21"/>
  <c r="U46" i="21" s="1"/>
  <c r="N46" i="21"/>
  <c r="V46" i="21" s="1"/>
  <c r="T46" i="21"/>
  <c r="AB46" i="21"/>
  <c r="AC46" i="21" s="1"/>
  <c r="AE46" i="21"/>
  <c r="AF46" i="21" s="1"/>
  <c r="AG46" i="21" s="1"/>
  <c r="I47" i="21"/>
  <c r="L47" i="21"/>
  <c r="M47" i="21"/>
  <c r="U47" i="21" s="1"/>
  <c r="N47" i="21"/>
  <c r="V47" i="21" s="1"/>
  <c r="T47" i="21"/>
  <c r="AB47" i="21"/>
  <c r="AC47" i="21" s="1"/>
  <c r="AE47" i="21"/>
  <c r="AF47" i="21" s="1"/>
  <c r="AG47" i="21" s="1"/>
  <c r="W13" i="23" l="1"/>
  <c r="W27" i="23"/>
  <c r="W24" i="23"/>
  <c r="W10" i="23"/>
  <c r="W9" i="23"/>
  <c r="W26" i="23"/>
  <c r="AD127" i="22"/>
  <c r="W127" i="22"/>
  <c r="X127" i="22"/>
  <c r="AD123" i="22"/>
  <c r="W123" i="22"/>
  <c r="X123" i="22"/>
  <c r="W125" i="22"/>
  <c r="AD125" i="22"/>
  <c r="X125" i="22" s="1"/>
  <c r="AD205" i="22"/>
  <c r="X205" i="22" s="1"/>
  <c r="W205" i="22"/>
  <c r="W71" i="22"/>
  <c r="AD71" i="22"/>
  <c r="X71" i="22" s="1"/>
  <c r="X21" i="21"/>
  <c r="AD21" i="21"/>
  <c r="X34" i="21"/>
  <c r="W34" i="21"/>
  <c r="X18" i="21"/>
  <c r="AD18" i="21"/>
  <c r="W18" i="21"/>
  <c r="X17" i="21"/>
  <c r="W17" i="21"/>
  <c r="AD17" i="21"/>
  <c r="X26" i="21"/>
  <c r="W26" i="21"/>
  <c r="X22" i="21"/>
  <c r="W22" i="21"/>
  <c r="W15" i="21"/>
  <c r="AD19" i="21"/>
  <c r="O16" i="21"/>
  <c r="O10" i="21"/>
  <c r="O9" i="21"/>
  <c r="O43" i="21"/>
  <c r="O27" i="21"/>
  <c r="O25" i="21"/>
  <c r="O18" i="21"/>
  <c r="O15" i="21"/>
  <c r="W19" i="21"/>
  <c r="O14" i="21"/>
  <c r="O37" i="21"/>
  <c r="O13" i="21"/>
  <c r="O21" i="21"/>
  <c r="O12" i="21"/>
  <c r="X29" i="21"/>
  <c r="W29" i="21"/>
  <c r="AD29" i="21"/>
  <c r="X30" i="21"/>
  <c r="AD30" i="21"/>
  <c r="W30" i="21"/>
  <c r="X31" i="21"/>
  <c r="W31" i="21"/>
  <c r="AD31" i="21"/>
  <c r="X27" i="21"/>
  <c r="AD27" i="21"/>
  <c r="W27" i="21"/>
  <c r="X23" i="21"/>
  <c r="W23" i="21"/>
  <c r="AD23" i="21"/>
  <c r="X39" i="21"/>
  <c r="W39" i="21"/>
  <c r="AD39" i="21"/>
  <c r="X35" i="21"/>
  <c r="AD35" i="21"/>
  <c r="W35" i="21"/>
  <c r="X37" i="21"/>
  <c r="W37" i="21"/>
  <c r="AD37" i="21"/>
  <c r="X47" i="21"/>
  <c r="AD47" i="21"/>
  <c r="W47" i="21"/>
  <c r="X46" i="21"/>
  <c r="AD46" i="21"/>
  <c r="W46" i="21"/>
  <c r="X45" i="21"/>
  <c r="AD45" i="21"/>
  <c r="W45" i="21"/>
  <c r="X43" i="21"/>
  <c r="W43" i="21"/>
  <c r="AD43" i="21"/>
  <c r="X38" i="21"/>
  <c r="AD38" i="21"/>
  <c r="W38" i="21"/>
  <c r="W42" i="21"/>
  <c r="AD44" i="21"/>
  <c r="O42" i="21"/>
  <c r="AC41" i="21"/>
  <c r="AD36" i="21"/>
  <c r="O34" i="21"/>
  <c r="AC33" i="21"/>
  <c r="AD28" i="21"/>
  <c r="O26" i="21"/>
  <c r="AC25" i="21"/>
  <c r="AD20" i="21"/>
  <c r="AD12" i="21"/>
  <c r="W9" i="21"/>
  <c r="O29" i="21"/>
  <c r="AD42" i="21"/>
  <c r="O40" i="21"/>
  <c r="AD34" i="21"/>
  <c r="O32" i="21"/>
  <c r="AD26" i="21"/>
  <c r="O24" i="21"/>
  <c r="AD14" i="21"/>
  <c r="W12" i="21"/>
  <c r="W36" i="21"/>
  <c r="W28" i="21"/>
  <c r="W20" i="21"/>
  <c r="O46" i="21"/>
  <c r="AD40" i="21"/>
  <c r="O38" i="21"/>
  <c r="AD32" i="21"/>
  <c r="O30" i="21"/>
  <c r="AD24" i="21"/>
  <c r="O22" i="21"/>
  <c r="AD16" i="21"/>
  <c r="W14" i="21"/>
  <c r="W11" i="21"/>
  <c r="X11" i="21"/>
  <c r="AD13" i="21"/>
  <c r="O44" i="21"/>
  <c r="O36" i="21"/>
  <c r="O28" i="21"/>
  <c r="AD22" i="21"/>
  <c r="W21" i="21"/>
  <c r="O20" i="21"/>
  <c r="W16" i="21"/>
  <c r="W10" i="21"/>
  <c r="X10" i="21"/>
  <c r="W44" i="21"/>
  <c r="O47" i="21"/>
  <c r="W40" i="21"/>
  <c r="O39" i="21"/>
  <c r="W32" i="21"/>
  <c r="O31" i="21"/>
  <c r="W24" i="21"/>
  <c r="O23" i="21"/>
  <c r="AD15" i="21"/>
  <c r="W13" i="21"/>
  <c r="AD9" i="21"/>
  <c r="X9" i="21" s="1"/>
  <c r="I9" i="20"/>
  <c r="L9" i="20"/>
  <c r="M9" i="20"/>
  <c r="U9" i="20" s="1"/>
  <c r="N9" i="20"/>
  <c r="V9" i="20" s="1"/>
  <c r="T9" i="20"/>
  <c r="AB9" i="20"/>
  <c r="AC9" i="20" s="1"/>
  <c r="AE9" i="20"/>
  <c r="I10" i="20"/>
  <c r="L10" i="20"/>
  <c r="M10" i="20"/>
  <c r="U10" i="20" s="1"/>
  <c r="N10" i="20"/>
  <c r="T10" i="20"/>
  <c r="V10" i="20"/>
  <c r="AB10" i="20"/>
  <c r="AC10" i="20"/>
  <c r="AE10" i="20"/>
  <c r="O10" i="20" s="1"/>
  <c r="I11" i="20"/>
  <c r="L11" i="20"/>
  <c r="M11" i="20"/>
  <c r="U11" i="20" s="1"/>
  <c r="N11" i="20"/>
  <c r="V11" i="20" s="1"/>
  <c r="T11" i="20"/>
  <c r="AB11" i="20"/>
  <c r="AC11" i="20" s="1"/>
  <c r="AE11" i="20"/>
  <c r="I12" i="20"/>
  <c r="L12" i="20"/>
  <c r="M12" i="20"/>
  <c r="N12" i="20"/>
  <c r="T12" i="20"/>
  <c r="U12" i="20"/>
  <c r="V12" i="20"/>
  <c r="AB12" i="20"/>
  <c r="AC12" i="20"/>
  <c r="X12" i="20" s="1"/>
  <c r="AE12" i="20"/>
  <c r="O12" i="20" s="1"/>
  <c r="I13" i="20"/>
  <c r="L13" i="20"/>
  <c r="M13" i="20"/>
  <c r="U13" i="20" s="1"/>
  <c r="N13" i="20"/>
  <c r="V13" i="20" s="1"/>
  <c r="T13" i="20"/>
  <c r="AB13" i="20"/>
  <c r="AC13" i="20"/>
  <c r="X13" i="20" s="1"/>
  <c r="AE13" i="20"/>
  <c r="I14" i="20"/>
  <c r="L14" i="20"/>
  <c r="M14" i="20"/>
  <c r="U14" i="20" s="1"/>
  <c r="N14" i="20"/>
  <c r="V14" i="20" s="1"/>
  <c r="T14" i="20"/>
  <c r="AB14" i="20"/>
  <c r="AC14" i="20" s="1"/>
  <c r="X14" i="20" s="1"/>
  <c r="AE14" i="20"/>
  <c r="I15" i="20"/>
  <c r="L15" i="20"/>
  <c r="M15" i="20"/>
  <c r="U15" i="20" s="1"/>
  <c r="N15" i="20"/>
  <c r="T15" i="20"/>
  <c r="V15" i="20"/>
  <c r="AB15" i="20"/>
  <c r="AC15" i="20" s="1"/>
  <c r="AE15" i="20"/>
  <c r="O15" i="20" s="1"/>
  <c r="I16" i="20"/>
  <c r="L16" i="20"/>
  <c r="M16" i="20"/>
  <c r="U16" i="20" s="1"/>
  <c r="N16" i="20"/>
  <c r="V16" i="20" s="1"/>
  <c r="T16" i="20"/>
  <c r="AB16" i="20"/>
  <c r="AC16" i="20"/>
  <c r="AE16" i="20"/>
  <c r="I17" i="20"/>
  <c r="L17" i="20"/>
  <c r="M17" i="20"/>
  <c r="U17" i="20" s="1"/>
  <c r="N17" i="20"/>
  <c r="V17" i="20" s="1"/>
  <c r="T17" i="20"/>
  <c r="AB17" i="20"/>
  <c r="AC17" i="20" s="1"/>
  <c r="AE17" i="20"/>
  <c r="I18" i="20"/>
  <c r="L18" i="20"/>
  <c r="M18" i="20"/>
  <c r="U18" i="20" s="1"/>
  <c r="N18" i="20"/>
  <c r="T18" i="20"/>
  <c r="V18" i="20"/>
  <c r="AB18" i="20"/>
  <c r="AC18" i="20" s="1"/>
  <c r="X18" i="20" s="1"/>
  <c r="AE18" i="20"/>
  <c r="I19" i="20"/>
  <c r="L19" i="20"/>
  <c r="M19" i="20"/>
  <c r="U19" i="20" s="1"/>
  <c r="N19" i="20"/>
  <c r="T19" i="20"/>
  <c r="V19" i="20"/>
  <c r="AB19" i="20"/>
  <c r="AC19" i="20" s="1"/>
  <c r="X19" i="20" s="1"/>
  <c r="AE19" i="20"/>
  <c r="I20" i="20"/>
  <c r="L20" i="20"/>
  <c r="M20" i="20"/>
  <c r="U20" i="20" s="1"/>
  <c r="N20" i="20"/>
  <c r="V20" i="20" s="1"/>
  <c r="T20" i="20"/>
  <c r="AB20" i="20"/>
  <c r="AC20" i="20"/>
  <c r="AE20" i="20"/>
  <c r="I21" i="20"/>
  <c r="L21" i="20"/>
  <c r="M21" i="20"/>
  <c r="U21" i="20" s="1"/>
  <c r="N21" i="20"/>
  <c r="V21" i="20" s="1"/>
  <c r="T21" i="20"/>
  <c r="AB21" i="20"/>
  <c r="AC21" i="20" s="1"/>
  <c r="AE21" i="20"/>
  <c r="I22" i="20"/>
  <c r="L22" i="20"/>
  <c r="M22" i="20"/>
  <c r="U22" i="20" s="1"/>
  <c r="N22" i="20"/>
  <c r="V22" i="20" s="1"/>
  <c r="T22" i="20"/>
  <c r="AB22" i="20"/>
  <c r="AC22" i="20" s="1"/>
  <c r="AE22" i="20"/>
  <c r="I23" i="20"/>
  <c r="L23" i="20"/>
  <c r="M23" i="20"/>
  <c r="U23" i="20" s="1"/>
  <c r="N23" i="20"/>
  <c r="V23" i="20" s="1"/>
  <c r="T23" i="20"/>
  <c r="AB23" i="20"/>
  <c r="AC23" i="20"/>
  <c r="AE23" i="20"/>
  <c r="I24" i="20"/>
  <c r="L24" i="20"/>
  <c r="M24" i="20"/>
  <c r="U24" i="20" s="1"/>
  <c r="N24" i="20"/>
  <c r="V24" i="20" s="1"/>
  <c r="T24" i="20"/>
  <c r="AB24" i="20"/>
  <c r="AC24" i="20" s="1"/>
  <c r="AE24" i="20"/>
  <c r="I25" i="20"/>
  <c r="L25" i="20"/>
  <c r="M25" i="20"/>
  <c r="U25" i="20" s="1"/>
  <c r="N25" i="20"/>
  <c r="V25" i="20" s="1"/>
  <c r="T25" i="20"/>
  <c r="AB25" i="20"/>
  <c r="AC25" i="20"/>
  <c r="AE25" i="20"/>
  <c r="I26" i="20"/>
  <c r="L26" i="20"/>
  <c r="M26" i="20"/>
  <c r="U26" i="20" s="1"/>
  <c r="N26" i="20"/>
  <c r="V26" i="20" s="1"/>
  <c r="T26" i="20"/>
  <c r="AB26" i="20"/>
  <c r="AC26" i="20" s="1"/>
  <c r="AE26" i="20"/>
  <c r="I27" i="20"/>
  <c r="L27" i="20"/>
  <c r="M27" i="20"/>
  <c r="U27" i="20" s="1"/>
  <c r="N27" i="20"/>
  <c r="V27" i="20" s="1"/>
  <c r="T27" i="20"/>
  <c r="AB27" i="20"/>
  <c r="AC27" i="20"/>
  <c r="AE27" i="20"/>
  <c r="I28" i="20"/>
  <c r="L28" i="20"/>
  <c r="M28" i="20"/>
  <c r="U28" i="20" s="1"/>
  <c r="N28" i="20"/>
  <c r="V28" i="20" s="1"/>
  <c r="T28" i="20"/>
  <c r="AB28" i="20"/>
  <c r="AC28" i="20" s="1"/>
  <c r="AE28" i="20"/>
  <c r="I29" i="20"/>
  <c r="L29" i="20"/>
  <c r="M29" i="20"/>
  <c r="U29" i="20" s="1"/>
  <c r="N29" i="20"/>
  <c r="V29" i="20" s="1"/>
  <c r="T29" i="20"/>
  <c r="AB29" i="20"/>
  <c r="AC29" i="20" s="1"/>
  <c r="AE29" i="20"/>
  <c r="I30" i="20"/>
  <c r="L30" i="20"/>
  <c r="M30" i="20"/>
  <c r="U30" i="20" s="1"/>
  <c r="N30" i="20"/>
  <c r="V30" i="20" s="1"/>
  <c r="T30" i="20"/>
  <c r="AB30" i="20"/>
  <c r="AC30" i="20" s="1"/>
  <c r="AE30" i="20"/>
  <c r="I31" i="20"/>
  <c r="L31" i="20"/>
  <c r="M31" i="20"/>
  <c r="U31" i="20" s="1"/>
  <c r="N31" i="20"/>
  <c r="V31" i="20" s="1"/>
  <c r="T31" i="20"/>
  <c r="AB31" i="20"/>
  <c r="AC31" i="20" s="1"/>
  <c r="AE31" i="20"/>
  <c r="I32" i="20"/>
  <c r="L32" i="20"/>
  <c r="M32" i="20"/>
  <c r="U32" i="20" s="1"/>
  <c r="N32" i="20"/>
  <c r="V32" i="20" s="1"/>
  <c r="T32" i="20"/>
  <c r="AB32" i="20"/>
  <c r="AC32" i="20" s="1"/>
  <c r="AE32" i="20"/>
  <c r="I33" i="20"/>
  <c r="L33" i="20"/>
  <c r="M33" i="20"/>
  <c r="U33" i="20" s="1"/>
  <c r="N33" i="20"/>
  <c r="V33" i="20" s="1"/>
  <c r="T33" i="20"/>
  <c r="AB33" i="20"/>
  <c r="AC33" i="20" s="1"/>
  <c r="AE33" i="20"/>
  <c r="I34" i="20"/>
  <c r="L34" i="20"/>
  <c r="M34" i="20"/>
  <c r="U34" i="20" s="1"/>
  <c r="N34" i="20"/>
  <c r="V34" i="20" s="1"/>
  <c r="T34" i="20"/>
  <c r="AB34" i="20"/>
  <c r="AC34" i="20"/>
  <c r="AE34" i="20"/>
  <c r="I35" i="20"/>
  <c r="L35" i="20"/>
  <c r="M35" i="20"/>
  <c r="U35" i="20" s="1"/>
  <c r="N35" i="20"/>
  <c r="V35" i="20" s="1"/>
  <c r="T35" i="20"/>
  <c r="AB35" i="20"/>
  <c r="AC35" i="20"/>
  <c r="AE35" i="20"/>
  <c r="I36" i="20"/>
  <c r="L36" i="20"/>
  <c r="M36" i="20"/>
  <c r="U36" i="20" s="1"/>
  <c r="N36" i="20"/>
  <c r="V36" i="20" s="1"/>
  <c r="T36" i="20"/>
  <c r="AB36" i="20"/>
  <c r="AC36" i="20" s="1"/>
  <c r="AE36" i="20"/>
  <c r="I37" i="20"/>
  <c r="L37" i="20"/>
  <c r="M37" i="20"/>
  <c r="U37" i="20" s="1"/>
  <c r="N37" i="20"/>
  <c r="V37" i="20" s="1"/>
  <c r="T37" i="20"/>
  <c r="AB37" i="20"/>
  <c r="AC37" i="20" s="1"/>
  <c r="AE37" i="20"/>
  <c r="I38" i="20"/>
  <c r="L38" i="20"/>
  <c r="M38" i="20"/>
  <c r="U38" i="20" s="1"/>
  <c r="N38" i="20"/>
  <c r="V38" i="20" s="1"/>
  <c r="T38" i="20"/>
  <c r="AB38" i="20"/>
  <c r="AC38" i="20" s="1"/>
  <c r="AE38" i="20"/>
  <c r="I39" i="20"/>
  <c r="L39" i="20"/>
  <c r="M39" i="20"/>
  <c r="U39" i="20" s="1"/>
  <c r="N39" i="20"/>
  <c r="V39" i="20" s="1"/>
  <c r="T39" i="20"/>
  <c r="AB39" i="20"/>
  <c r="AC39" i="20" s="1"/>
  <c r="AE39" i="20"/>
  <c r="I40" i="20"/>
  <c r="L40" i="20"/>
  <c r="M40" i="20"/>
  <c r="U40" i="20" s="1"/>
  <c r="N40" i="20"/>
  <c r="V40" i="20" s="1"/>
  <c r="T40" i="20"/>
  <c r="AB40" i="20"/>
  <c r="AC40" i="20" s="1"/>
  <c r="AE40" i="20"/>
  <c r="I41" i="20"/>
  <c r="L41" i="20"/>
  <c r="M41" i="20"/>
  <c r="U41" i="20" s="1"/>
  <c r="N41" i="20"/>
  <c r="V41" i="20" s="1"/>
  <c r="T41" i="20"/>
  <c r="AB41" i="20"/>
  <c r="AC41" i="20" s="1"/>
  <c r="AE41" i="20"/>
  <c r="I42" i="20"/>
  <c r="L42" i="20"/>
  <c r="M42" i="20"/>
  <c r="U42" i="20" s="1"/>
  <c r="N42" i="20"/>
  <c r="V42" i="20" s="1"/>
  <c r="T42" i="20"/>
  <c r="AB42" i="20"/>
  <c r="AC42" i="20"/>
  <c r="AE42" i="20"/>
  <c r="I43" i="20"/>
  <c r="L43" i="20"/>
  <c r="M43" i="20"/>
  <c r="U43" i="20" s="1"/>
  <c r="N43" i="20"/>
  <c r="V43" i="20" s="1"/>
  <c r="T43" i="20"/>
  <c r="AB43" i="20"/>
  <c r="AC43" i="20"/>
  <c r="AE43" i="20"/>
  <c r="I44" i="20"/>
  <c r="L44" i="20"/>
  <c r="M44" i="20"/>
  <c r="U44" i="20" s="1"/>
  <c r="N44" i="20"/>
  <c r="V44" i="20" s="1"/>
  <c r="T44" i="20"/>
  <c r="AB44" i="20"/>
  <c r="AC44" i="20" s="1"/>
  <c r="AE44" i="20"/>
  <c r="O44" i="20" s="1"/>
  <c r="I45" i="20"/>
  <c r="L45" i="20"/>
  <c r="M45" i="20"/>
  <c r="U45" i="20" s="1"/>
  <c r="N45" i="20"/>
  <c r="T45" i="20"/>
  <c r="V45" i="20"/>
  <c r="AB45" i="20"/>
  <c r="AC45" i="20" s="1"/>
  <c r="AE45" i="20"/>
  <c r="AF45" i="20"/>
  <c r="AG45" i="20" s="1"/>
  <c r="I46" i="20"/>
  <c r="L46" i="20"/>
  <c r="M46" i="20"/>
  <c r="U46" i="20" s="1"/>
  <c r="N46" i="20"/>
  <c r="V46" i="20" s="1"/>
  <c r="T46" i="20"/>
  <c r="AB46" i="20"/>
  <c r="AC46" i="20" s="1"/>
  <c r="AE46" i="20"/>
  <c r="I47" i="20"/>
  <c r="L47" i="20"/>
  <c r="M47" i="20"/>
  <c r="N47" i="20"/>
  <c r="V47" i="20" s="1"/>
  <c r="T47" i="20"/>
  <c r="U47" i="20"/>
  <c r="AB47" i="20"/>
  <c r="AC47" i="20"/>
  <c r="AE47" i="20"/>
  <c r="AF47" i="20" s="1"/>
  <c r="W47" i="20" s="1"/>
  <c r="I48" i="20"/>
  <c r="L48" i="20"/>
  <c r="M48" i="20"/>
  <c r="U48" i="20" s="1"/>
  <c r="N48" i="20"/>
  <c r="T48" i="20"/>
  <c r="V48" i="20"/>
  <c r="W48" i="20"/>
  <c r="AB48" i="20"/>
  <c r="AC48" i="20" s="1"/>
  <c r="AE48" i="20"/>
  <c r="AF48" i="20" s="1"/>
  <c r="AG48" i="20" s="1"/>
  <c r="I49" i="20"/>
  <c r="L49" i="20"/>
  <c r="M49" i="20"/>
  <c r="U49" i="20" s="1"/>
  <c r="N49" i="20"/>
  <c r="V49" i="20" s="1"/>
  <c r="T49" i="20"/>
  <c r="AB49" i="20"/>
  <c r="AC49" i="20" s="1"/>
  <c r="AE49" i="20"/>
  <c r="I50" i="20"/>
  <c r="L50" i="20"/>
  <c r="M50" i="20"/>
  <c r="U50" i="20" s="1"/>
  <c r="N50" i="20"/>
  <c r="V50" i="20" s="1"/>
  <c r="T50" i="20"/>
  <c r="AB50" i="20"/>
  <c r="AC50" i="20" s="1"/>
  <c r="AE50" i="20"/>
  <c r="I51" i="20"/>
  <c r="L51" i="20"/>
  <c r="M51" i="20"/>
  <c r="N51" i="20"/>
  <c r="V51" i="20" s="1"/>
  <c r="T51" i="20"/>
  <c r="U51" i="20"/>
  <c r="AB51" i="20"/>
  <c r="AC51" i="20"/>
  <c r="AE51" i="20"/>
  <c r="AF51" i="20" s="1"/>
  <c r="W51" i="20" s="1"/>
  <c r="I52" i="20"/>
  <c r="L52" i="20"/>
  <c r="M52" i="20"/>
  <c r="U52" i="20" s="1"/>
  <c r="N52" i="20"/>
  <c r="V52" i="20" s="1"/>
  <c r="T52" i="20"/>
  <c r="AB52" i="20"/>
  <c r="AC52" i="20" s="1"/>
  <c r="AD52" i="20" s="1"/>
  <c r="AE52" i="20"/>
  <c r="I53" i="20"/>
  <c r="L53" i="20"/>
  <c r="M53" i="20"/>
  <c r="U53" i="20" s="1"/>
  <c r="N53" i="20"/>
  <c r="V53" i="20" s="1"/>
  <c r="T53" i="20"/>
  <c r="AB53" i="20"/>
  <c r="AC53" i="20" s="1"/>
  <c r="AE53" i="20"/>
  <c r="I54" i="20"/>
  <c r="L54" i="20"/>
  <c r="M54" i="20"/>
  <c r="U54" i="20" s="1"/>
  <c r="N54" i="20"/>
  <c r="V54" i="20" s="1"/>
  <c r="T54" i="20"/>
  <c r="AB54" i="20"/>
  <c r="AC54" i="20" s="1"/>
  <c r="AE54" i="20"/>
  <c r="I55" i="20"/>
  <c r="L55" i="20"/>
  <c r="M55" i="20"/>
  <c r="U55" i="20" s="1"/>
  <c r="N55" i="20"/>
  <c r="V55" i="20" s="1"/>
  <c r="T55" i="20"/>
  <c r="AB55" i="20"/>
  <c r="AC55" i="20" s="1"/>
  <c r="AE55" i="20"/>
  <c r="I56" i="20"/>
  <c r="L56" i="20"/>
  <c r="M56" i="20"/>
  <c r="U56" i="20" s="1"/>
  <c r="N56" i="20"/>
  <c r="V56" i="20" s="1"/>
  <c r="T56" i="20"/>
  <c r="AB56" i="20"/>
  <c r="AC56" i="20" s="1"/>
  <c r="AE56" i="20"/>
  <c r="I57" i="20"/>
  <c r="L57" i="20"/>
  <c r="M57" i="20"/>
  <c r="U57" i="20" s="1"/>
  <c r="N57" i="20"/>
  <c r="V57" i="20" s="1"/>
  <c r="T57" i="20"/>
  <c r="X57" i="20"/>
  <c r="AB57" i="20"/>
  <c r="AC57" i="20"/>
  <c r="AD57" i="20" s="1"/>
  <c r="AE57" i="20"/>
  <c r="I58" i="20"/>
  <c r="L58" i="20"/>
  <c r="M58" i="20"/>
  <c r="U58" i="20" s="1"/>
  <c r="N58" i="20"/>
  <c r="V58" i="20" s="1"/>
  <c r="T58" i="20"/>
  <c r="AB58" i="20"/>
  <c r="AC58" i="20" s="1"/>
  <c r="AE58" i="20"/>
  <c r="I59" i="20"/>
  <c r="L59" i="20"/>
  <c r="M59" i="20"/>
  <c r="U59" i="20" s="1"/>
  <c r="N59" i="20"/>
  <c r="T59" i="20"/>
  <c r="V59" i="20"/>
  <c r="AB59" i="20"/>
  <c r="AC59" i="20" s="1"/>
  <c r="AE59" i="20"/>
  <c r="I60" i="20"/>
  <c r="L60" i="20"/>
  <c r="M60" i="20"/>
  <c r="U60" i="20" s="1"/>
  <c r="N60" i="20"/>
  <c r="V60" i="20" s="1"/>
  <c r="T60" i="20"/>
  <c r="AB60" i="20"/>
  <c r="AC60" i="20" s="1"/>
  <c r="AE60" i="20"/>
  <c r="I61" i="20"/>
  <c r="L61" i="20"/>
  <c r="M61" i="20"/>
  <c r="U61" i="20" s="1"/>
  <c r="N61" i="20"/>
  <c r="T61" i="20"/>
  <c r="V61" i="20"/>
  <c r="AB61" i="20"/>
  <c r="AC61" i="20"/>
  <c r="AD61" i="20" s="1"/>
  <c r="AE61" i="20"/>
  <c r="I62" i="20"/>
  <c r="L62" i="20"/>
  <c r="M62" i="20"/>
  <c r="U62" i="20" s="1"/>
  <c r="N62" i="20"/>
  <c r="V62" i="20" s="1"/>
  <c r="T62" i="20"/>
  <c r="AB62" i="20"/>
  <c r="AC62" i="20" s="1"/>
  <c r="AE62" i="20"/>
  <c r="I63" i="20"/>
  <c r="L63" i="20"/>
  <c r="M63" i="20"/>
  <c r="U63" i="20" s="1"/>
  <c r="N63" i="20"/>
  <c r="V63" i="20" s="1"/>
  <c r="T63" i="20"/>
  <c r="AB63" i="20"/>
  <c r="AC63" i="20" s="1"/>
  <c r="AE63" i="20"/>
  <c r="I64" i="20"/>
  <c r="L64" i="20"/>
  <c r="M64" i="20"/>
  <c r="U64" i="20" s="1"/>
  <c r="N64" i="20"/>
  <c r="V64" i="20" s="1"/>
  <c r="T64" i="20"/>
  <c r="AB64" i="20"/>
  <c r="AC64" i="20" s="1"/>
  <c r="AE64" i="20"/>
  <c r="I65" i="20"/>
  <c r="L65" i="20"/>
  <c r="M65" i="20"/>
  <c r="U65" i="20" s="1"/>
  <c r="N65" i="20"/>
  <c r="T65" i="20"/>
  <c r="V65" i="20"/>
  <c r="AB65" i="20"/>
  <c r="AC65" i="20" s="1"/>
  <c r="AE65" i="20"/>
  <c r="I66" i="20"/>
  <c r="L66" i="20"/>
  <c r="M66" i="20"/>
  <c r="U66" i="20" s="1"/>
  <c r="N66" i="20"/>
  <c r="V66" i="20" s="1"/>
  <c r="T66" i="20"/>
  <c r="AB66" i="20"/>
  <c r="AC66" i="20" s="1"/>
  <c r="AE66" i="20"/>
  <c r="I67" i="20"/>
  <c r="L67" i="20"/>
  <c r="M67" i="20"/>
  <c r="U67" i="20" s="1"/>
  <c r="N67" i="20"/>
  <c r="T67" i="20"/>
  <c r="V67" i="20"/>
  <c r="X67" i="20"/>
  <c r="AB67" i="20"/>
  <c r="AC67" i="20"/>
  <c r="AD67" i="20" s="1"/>
  <c r="AE67" i="20"/>
  <c r="I68" i="20"/>
  <c r="L68" i="20"/>
  <c r="M68" i="20"/>
  <c r="U68" i="20" s="1"/>
  <c r="N68" i="20"/>
  <c r="V68" i="20" s="1"/>
  <c r="T68" i="20"/>
  <c r="AB68" i="20"/>
  <c r="AC68" i="20" s="1"/>
  <c r="AE68" i="20"/>
  <c r="I69" i="20"/>
  <c r="L69" i="20"/>
  <c r="M69" i="20"/>
  <c r="U69" i="20" s="1"/>
  <c r="N69" i="20"/>
  <c r="V69" i="20" s="1"/>
  <c r="T69" i="20"/>
  <c r="AB69" i="20"/>
  <c r="AC69" i="20"/>
  <c r="AD69" i="20" s="1"/>
  <c r="AE69" i="20"/>
  <c r="I70" i="20"/>
  <c r="L70" i="20"/>
  <c r="M70" i="20"/>
  <c r="U70" i="20" s="1"/>
  <c r="N70" i="20"/>
  <c r="V70" i="20" s="1"/>
  <c r="T70" i="20"/>
  <c r="AB70" i="20"/>
  <c r="AC70" i="20" s="1"/>
  <c r="AE70" i="20"/>
  <c r="I71" i="20"/>
  <c r="L71" i="20"/>
  <c r="M71" i="20"/>
  <c r="U71" i="20" s="1"/>
  <c r="N71" i="20"/>
  <c r="V71" i="20" s="1"/>
  <c r="T71" i="20"/>
  <c r="AB71" i="20"/>
  <c r="AC71" i="20" s="1"/>
  <c r="AE71" i="20"/>
  <c r="I72" i="20"/>
  <c r="L72" i="20"/>
  <c r="M72" i="20"/>
  <c r="U72" i="20" s="1"/>
  <c r="N72" i="20"/>
  <c r="V72" i="20" s="1"/>
  <c r="T72" i="20"/>
  <c r="AB72" i="20"/>
  <c r="AC72" i="20" s="1"/>
  <c r="AE72" i="20"/>
  <c r="I73" i="20"/>
  <c r="L73" i="20"/>
  <c r="M73" i="20"/>
  <c r="U73" i="20" s="1"/>
  <c r="N73" i="20"/>
  <c r="V73" i="20" s="1"/>
  <c r="T73" i="20"/>
  <c r="X73" i="20"/>
  <c r="AB73" i="20"/>
  <c r="AC73" i="20"/>
  <c r="AD73" i="20" s="1"/>
  <c r="AE73" i="20"/>
  <c r="I74" i="20"/>
  <c r="L74" i="20"/>
  <c r="M74" i="20"/>
  <c r="U74" i="20" s="1"/>
  <c r="N74" i="20"/>
  <c r="V74" i="20" s="1"/>
  <c r="T74" i="20"/>
  <c r="AB74" i="20"/>
  <c r="AC74" i="20" s="1"/>
  <c r="AE74" i="20"/>
  <c r="I75" i="20"/>
  <c r="L75" i="20"/>
  <c r="M75" i="20"/>
  <c r="U75" i="20" s="1"/>
  <c r="N75" i="20"/>
  <c r="V75" i="20" s="1"/>
  <c r="T75" i="20"/>
  <c r="AB75" i="20"/>
  <c r="AC75" i="20" s="1"/>
  <c r="AD75" i="20"/>
  <c r="AE75" i="20"/>
  <c r="AF75" i="20" s="1"/>
  <c r="W75" i="20" s="1"/>
  <c r="AG75" i="20"/>
  <c r="I76" i="20"/>
  <c r="L76" i="20"/>
  <c r="M76" i="20"/>
  <c r="U76" i="20" s="1"/>
  <c r="N76" i="20"/>
  <c r="V76" i="20" s="1"/>
  <c r="T76" i="20"/>
  <c r="AB76" i="20"/>
  <c r="AC76" i="20" s="1"/>
  <c r="AE76" i="20"/>
  <c r="AF76" i="20" s="1"/>
  <c r="AG76" i="20"/>
  <c r="I77" i="20"/>
  <c r="L77" i="20"/>
  <c r="M77" i="20"/>
  <c r="U77" i="20" s="1"/>
  <c r="N77" i="20"/>
  <c r="V77" i="20" s="1"/>
  <c r="T77" i="20"/>
  <c r="AB77" i="20"/>
  <c r="AC77" i="20" s="1"/>
  <c r="AE77" i="20"/>
  <c r="AF77" i="20" s="1"/>
  <c r="AG77" i="20" s="1"/>
  <c r="I78" i="20"/>
  <c r="L78" i="20"/>
  <c r="M78" i="20"/>
  <c r="U78" i="20" s="1"/>
  <c r="N78" i="20"/>
  <c r="V78" i="20" s="1"/>
  <c r="T78" i="20"/>
  <c r="AB78" i="20"/>
  <c r="AC78" i="20" s="1"/>
  <c r="X78" i="20" s="1"/>
  <c r="AE78" i="20"/>
  <c r="AF78" i="20" s="1"/>
  <c r="I79" i="20"/>
  <c r="L79" i="20"/>
  <c r="M79" i="20"/>
  <c r="U79" i="20" s="1"/>
  <c r="N79" i="20"/>
  <c r="V79" i="20" s="1"/>
  <c r="T79" i="20"/>
  <c r="AB79" i="20"/>
  <c r="AC79" i="20" s="1"/>
  <c r="AE79" i="20"/>
  <c r="AF79" i="20" s="1"/>
  <c r="I80" i="20"/>
  <c r="L80" i="20"/>
  <c r="M80" i="20"/>
  <c r="U80" i="20" s="1"/>
  <c r="N80" i="20"/>
  <c r="V80" i="20" s="1"/>
  <c r="T80" i="20"/>
  <c r="X80" i="20"/>
  <c r="AB80" i="20"/>
  <c r="AC80" i="20"/>
  <c r="AD80" i="20" s="1"/>
  <c r="AE80" i="20"/>
  <c r="AF80" i="20" s="1"/>
  <c r="W80" i="20" s="1"/>
  <c r="AG80" i="20"/>
  <c r="I81" i="20"/>
  <c r="L81" i="20"/>
  <c r="M81" i="20"/>
  <c r="U81" i="20" s="1"/>
  <c r="N81" i="20"/>
  <c r="V81" i="20" s="1"/>
  <c r="T81" i="20"/>
  <c r="AB81" i="20"/>
  <c r="AC81" i="20" s="1"/>
  <c r="AD81" i="20" s="1"/>
  <c r="AE81" i="20"/>
  <c r="AF81" i="20" s="1"/>
  <c r="AG81" i="20" s="1"/>
  <c r="I82" i="20"/>
  <c r="L82" i="20"/>
  <c r="M82" i="20"/>
  <c r="U82" i="20" s="1"/>
  <c r="N82" i="20"/>
  <c r="V82" i="20" s="1"/>
  <c r="T82" i="20"/>
  <c r="AB82" i="20"/>
  <c r="AC82" i="20" s="1"/>
  <c r="AE82" i="20"/>
  <c r="AF82" i="20" s="1"/>
  <c r="I83" i="20"/>
  <c r="L83" i="20"/>
  <c r="M83" i="20"/>
  <c r="U83" i="20" s="1"/>
  <c r="N83" i="20"/>
  <c r="V83" i="20" s="1"/>
  <c r="O83" i="20"/>
  <c r="T83" i="20"/>
  <c r="AB83" i="20"/>
  <c r="AC83" i="20" s="1"/>
  <c r="AE83" i="20"/>
  <c r="AF83" i="20" s="1"/>
  <c r="I84" i="20"/>
  <c r="L84" i="20"/>
  <c r="M84" i="20"/>
  <c r="U84" i="20" s="1"/>
  <c r="N84" i="20"/>
  <c r="V84" i="20" s="1"/>
  <c r="T84" i="20"/>
  <c r="AB84" i="20"/>
  <c r="AC84" i="20" s="1"/>
  <c r="AE84" i="20"/>
  <c r="AF84" i="20" s="1"/>
  <c r="I85" i="20"/>
  <c r="L85" i="20"/>
  <c r="M85" i="20"/>
  <c r="U85" i="20" s="1"/>
  <c r="N85" i="20"/>
  <c r="V85" i="20" s="1"/>
  <c r="T85" i="20"/>
  <c r="AB85" i="20"/>
  <c r="AC85" i="20" s="1"/>
  <c r="X85" i="20" s="1"/>
  <c r="AE85" i="20"/>
  <c r="AF85" i="20" s="1"/>
  <c r="AG85" i="20" s="1"/>
  <c r="I86" i="20"/>
  <c r="L86" i="20"/>
  <c r="M86" i="20"/>
  <c r="U86" i="20" s="1"/>
  <c r="N86" i="20"/>
  <c r="V86" i="20" s="1"/>
  <c r="T86" i="20"/>
  <c r="AB86" i="20"/>
  <c r="AC86" i="20" s="1"/>
  <c r="AE86" i="20"/>
  <c r="AF86" i="20" s="1"/>
  <c r="AG86" i="20" s="1"/>
  <c r="I87" i="20"/>
  <c r="L87" i="20"/>
  <c r="M87" i="20"/>
  <c r="U87" i="20" s="1"/>
  <c r="N87" i="20"/>
  <c r="T87" i="20"/>
  <c r="V87" i="20"/>
  <c r="AB87" i="20"/>
  <c r="AC87" i="20"/>
  <c r="AD87" i="20"/>
  <c r="AE87" i="20"/>
  <c r="AF87" i="20" s="1"/>
  <c r="AG87" i="20" s="1"/>
  <c r="I88" i="20"/>
  <c r="L88" i="20"/>
  <c r="M88" i="20"/>
  <c r="U88" i="20" s="1"/>
  <c r="N88" i="20"/>
  <c r="V88" i="20" s="1"/>
  <c r="T88" i="20"/>
  <c r="AB88" i="20"/>
  <c r="O88" i="20" s="1"/>
  <c r="AE88" i="20"/>
  <c r="AF88" i="20" s="1"/>
  <c r="AG88" i="20"/>
  <c r="I89" i="20"/>
  <c r="L89" i="20"/>
  <c r="M89" i="20"/>
  <c r="U89" i="20" s="1"/>
  <c r="N89" i="20"/>
  <c r="V89" i="20" s="1"/>
  <c r="T89" i="20"/>
  <c r="AB89" i="20"/>
  <c r="AC89" i="20" s="1"/>
  <c r="AE89" i="20"/>
  <c r="AF89" i="20" s="1"/>
  <c r="AG89" i="20"/>
  <c r="I90" i="20"/>
  <c r="L90" i="20"/>
  <c r="M90" i="20"/>
  <c r="U90" i="20" s="1"/>
  <c r="N90" i="20"/>
  <c r="V90" i="20" s="1"/>
  <c r="T90" i="20"/>
  <c r="AB90" i="20"/>
  <c r="AC90" i="20"/>
  <c r="AD90" i="20"/>
  <c r="AE90" i="20"/>
  <c r="AF90" i="20" s="1"/>
  <c r="AG90" i="20" s="1"/>
  <c r="I91" i="20"/>
  <c r="L91" i="20"/>
  <c r="M91" i="20"/>
  <c r="U91" i="20" s="1"/>
  <c r="N91" i="20"/>
  <c r="T91" i="20"/>
  <c r="V91" i="20"/>
  <c r="AB91" i="20"/>
  <c r="AC91" i="20" s="1"/>
  <c r="AE91" i="20"/>
  <c r="AF91" i="20" s="1"/>
  <c r="AG91" i="20"/>
  <c r="I92" i="20"/>
  <c r="L92" i="20"/>
  <c r="M92" i="20"/>
  <c r="U92" i="20" s="1"/>
  <c r="N92" i="20"/>
  <c r="V92" i="20" s="1"/>
  <c r="T92" i="20"/>
  <c r="AB92" i="20"/>
  <c r="AC92" i="20"/>
  <c r="AE92" i="20"/>
  <c r="AF92" i="20" s="1"/>
  <c r="AG92" i="20" s="1"/>
  <c r="I93" i="20"/>
  <c r="L93" i="20"/>
  <c r="M93" i="20"/>
  <c r="U93" i="20" s="1"/>
  <c r="N93" i="20"/>
  <c r="V93" i="20" s="1"/>
  <c r="O93" i="20"/>
  <c r="T93" i="20"/>
  <c r="AB93" i="20"/>
  <c r="AC93" i="20" s="1"/>
  <c r="AE93" i="20"/>
  <c r="AF93" i="20" s="1"/>
  <c r="W93" i="20" s="1"/>
  <c r="AG93" i="20"/>
  <c r="I94" i="20"/>
  <c r="L94" i="20"/>
  <c r="M94" i="20"/>
  <c r="U94" i="20" s="1"/>
  <c r="N94" i="20"/>
  <c r="V94" i="20" s="1"/>
  <c r="T94" i="20"/>
  <c r="AB94" i="20"/>
  <c r="AC94" i="20" s="1"/>
  <c r="AE94" i="20"/>
  <c r="AF94" i="20" s="1"/>
  <c r="AG94" i="20" s="1"/>
  <c r="I95" i="20"/>
  <c r="L95" i="20"/>
  <c r="M95" i="20"/>
  <c r="U95" i="20" s="1"/>
  <c r="N95" i="20"/>
  <c r="T95" i="20"/>
  <c r="V95" i="20"/>
  <c r="AB95" i="20"/>
  <c r="AC95" i="20" s="1"/>
  <c r="AE95" i="20"/>
  <c r="AF95" i="20" s="1"/>
  <c r="AG95" i="20" s="1"/>
  <c r="I96" i="20"/>
  <c r="L96" i="20"/>
  <c r="M96" i="20"/>
  <c r="U96" i="20" s="1"/>
  <c r="N96" i="20"/>
  <c r="V96" i="20" s="1"/>
  <c r="T96" i="20"/>
  <c r="AB96" i="20"/>
  <c r="AC96" i="20" s="1"/>
  <c r="X96" i="20" s="1"/>
  <c r="AE96" i="20"/>
  <c r="AF96" i="20" s="1"/>
  <c r="AG96" i="20"/>
  <c r="I97" i="20"/>
  <c r="L97" i="20"/>
  <c r="M97" i="20"/>
  <c r="U97" i="20" s="1"/>
  <c r="N97" i="20"/>
  <c r="T97" i="20"/>
  <c r="V97" i="20"/>
  <c r="AB97" i="20"/>
  <c r="AC97" i="20" s="1"/>
  <c r="AE97" i="20"/>
  <c r="AF97" i="20" s="1"/>
  <c r="AG97" i="20"/>
  <c r="I98" i="20"/>
  <c r="L98" i="20"/>
  <c r="M98" i="20"/>
  <c r="U98" i="20" s="1"/>
  <c r="N98" i="20"/>
  <c r="V98" i="20" s="1"/>
  <c r="T98" i="20"/>
  <c r="AB98" i="20"/>
  <c r="AC98" i="20"/>
  <c r="X98" i="20" s="1"/>
  <c r="AD98" i="20"/>
  <c r="AE98" i="20"/>
  <c r="AF98" i="20" s="1"/>
  <c r="AG98" i="20" s="1"/>
  <c r="I99" i="20"/>
  <c r="L99" i="20"/>
  <c r="M99" i="20"/>
  <c r="U99" i="20" s="1"/>
  <c r="N99" i="20"/>
  <c r="O99" i="20"/>
  <c r="T99" i="20"/>
  <c r="V99" i="20"/>
  <c r="AB99" i="20"/>
  <c r="AC99" i="20" s="1"/>
  <c r="AE99" i="20"/>
  <c r="AF99" i="20" s="1"/>
  <c r="AG99" i="20"/>
  <c r="I100" i="20"/>
  <c r="L100" i="20"/>
  <c r="M100" i="20"/>
  <c r="U100" i="20" s="1"/>
  <c r="N100" i="20"/>
  <c r="V100" i="20" s="1"/>
  <c r="T100" i="20"/>
  <c r="AB100" i="20"/>
  <c r="AC100" i="20" s="1"/>
  <c r="W100" i="20" s="1"/>
  <c r="AE100" i="20"/>
  <c r="AF100" i="20" s="1"/>
  <c r="AG100" i="20" s="1"/>
  <c r="I101" i="20"/>
  <c r="L101" i="20"/>
  <c r="M101" i="20"/>
  <c r="U101" i="20" s="1"/>
  <c r="N101" i="20"/>
  <c r="V101" i="20" s="1"/>
  <c r="O101" i="20"/>
  <c r="T101" i="20"/>
  <c r="AB101" i="20"/>
  <c r="AC101" i="20" s="1"/>
  <c r="AE101" i="20"/>
  <c r="AF101" i="20" s="1"/>
  <c r="W101" i="20" s="1"/>
  <c r="AG101" i="20"/>
  <c r="I102" i="20"/>
  <c r="L102" i="20"/>
  <c r="M102" i="20"/>
  <c r="U102" i="20" s="1"/>
  <c r="N102" i="20"/>
  <c r="V102" i="20" s="1"/>
  <c r="T102" i="20"/>
  <c r="AB102" i="20"/>
  <c r="AC102" i="20" s="1"/>
  <c r="AD102" i="20" s="1"/>
  <c r="AE102" i="20"/>
  <c r="AF102" i="20" s="1"/>
  <c r="AG102" i="20" s="1"/>
  <c r="I103" i="20"/>
  <c r="L103" i="20"/>
  <c r="M103" i="20"/>
  <c r="U103" i="20" s="1"/>
  <c r="N103" i="20"/>
  <c r="T103" i="20"/>
  <c r="V103" i="20"/>
  <c r="AB103" i="20"/>
  <c r="AC103" i="20"/>
  <c r="X103" i="20" s="1"/>
  <c r="AE103" i="20"/>
  <c r="AF103" i="20" s="1"/>
  <c r="AG103" i="20" s="1"/>
  <c r="I104" i="20"/>
  <c r="L104" i="20"/>
  <c r="M104" i="20"/>
  <c r="U104" i="20" s="1"/>
  <c r="N104" i="20"/>
  <c r="V104" i="20" s="1"/>
  <c r="T104" i="20"/>
  <c r="AB104" i="20"/>
  <c r="O104" i="20" s="1"/>
  <c r="AE104" i="20"/>
  <c r="AF104" i="20" s="1"/>
  <c r="AG104" i="20"/>
  <c r="I105" i="20"/>
  <c r="L105" i="20"/>
  <c r="M105" i="20"/>
  <c r="U105" i="20" s="1"/>
  <c r="N105" i="20"/>
  <c r="V105" i="20" s="1"/>
  <c r="T105" i="20"/>
  <c r="AB105" i="20"/>
  <c r="AC105" i="20" s="1"/>
  <c r="AE105" i="20"/>
  <c r="AF105" i="20" s="1"/>
  <c r="AG105" i="20"/>
  <c r="I106" i="20"/>
  <c r="L106" i="20"/>
  <c r="M106" i="20"/>
  <c r="U106" i="20" s="1"/>
  <c r="N106" i="20"/>
  <c r="V106" i="20" s="1"/>
  <c r="T106" i="20"/>
  <c r="AB106" i="20"/>
  <c r="AC106" i="20"/>
  <c r="X106" i="20" s="1"/>
  <c r="AD106" i="20"/>
  <c r="AE106" i="20"/>
  <c r="AF106" i="20" s="1"/>
  <c r="AG106" i="20" s="1"/>
  <c r="I107" i="20"/>
  <c r="L107" i="20"/>
  <c r="M107" i="20"/>
  <c r="U107" i="20" s="1"/>
  <c r="N107" i="20"/>
  <c r="T107" i="20"/>
  <c r="V107" i="20"/>
  <c r="AB107" i="20"/>
  <c r="AC107" i="20" s="1"/>
  <c r="AE107" i="20"/>
  <c r="AF107" i="20" s="1"/>
  <c r="AG107" i="20" s="1"/>
  <c r="I108" i="20"/>
  <c r="L108" i="20"/>
  <c r="M108" i="20"/>
  <c r="U108" i="20" s="1"/>
  <c r="N108" i="20"/>
  <c r="V108" i="20" s="1"/>
  <c r="T108" i="20"/>
  <c r="AB108" i="20"/>
  <c r="AC108" i="20"/>
  <c r="AE108" i="20"/>
  <c r="AF108" i="20" s="1"/>
  <c r="AG108" i="20" s="1"/>
  <c r="I109" i="20"/>
  <c r="L109" i="20"/>
  <c r="M109" i="20"/>
  <c r="U109" i="20" s="1"/>
  <c r="N109" i="20"/>
  <c r="V109" i="20" s="1"/>
  <c r="O109" i="20"/>
  <c r="T109" i="20"/>
  <c r="AB109" i="20"/>
  <c r="AC109" i="20" s="1"/>
  <c r="AE109" i="20"/>
  <c r="AF109" i="20" s="1"/>
  <c r="AG109" i="20"/>
  <c r="I110" i="20"/>
  <c r="L110" i="20"/>
  <c r="M110" i="20"/>
  <c r="U110" i="20" s="1"/>
  <c r="N110" i="20"/>
  <c r="V110" i="20" s="1"/>
  <c r="T110" i="20"/>
  <c r="AB110" i="20"/>
  <c r="AC110" i="20" s="1"/>
  <c r="AE110" i="20"/>
  <c r="AF110" i="20" s="1"/>
  <c r="AG110" i="20" s="1"/>
  <c r="I111" i="20"/>
  <c r="L111" i="20"/>
  <c r="M111" i="20"/>
  <c r="U111" i="20" s="1"/>
  <c r="N111" i="20"/>
  <c r="T111" i="20"/>
  <c r="V111" i="20"/>
  <c r="AB111" i="20"/>
  <c r="AC111" i="20" s="1"/>
  <c r="AD111" i="20" s="1"/>
  <c r="AE111" i="20"/>
  <c r="AF111" i="20" s="1"/>
  <c r="I112" i="20"/>
  <c r="L112" i="20"/>
  <c r="M112" i="20"/>
  <c r="U112" i="20" s="1"/>
  <c r="N112" i="20"/>
  <c r="V112" i="20" s="1"/>
  <c r="T112" i="20"/>
  <c r="AB112" i="20"/>
  <c r="AC112" i="20" s="1"/>
  <c r="X112" i="20" s="1"/>
  <c r="AE112" i="20"/>
  <c r="AF112" i="20" s="1"/>
  <c r="AG112" i="20" s="1"/>
  <c r="I113" i="20"/>
  <c r="L113" i="20"/>
  <c r="M113" i="20"/>
  <c r="U113" i="20" s="1"/>
  <c r="N113" i="20"/>
  <c r="T113" i="20"/>
  <c r="V113" i="20"/>
  <c r="AB113" i="20"/>
  <c r="AC113" i="20" s="1"/>
  <c r="AE113" i="20"/>
  <c r="AF113" i="20" s="1"/>
  <c r="AG113" i="20"/>
  <c r="I114" i="20"/>
  <c r="L114" i="20"/>
  <c r="M114" i="20"/>
  <c r="U114" i="20" s="1"/>
  <c r="N114" i="20"/>
  <c r="V114" i="20" s="1"/>
  <c r="T114" i="20"/>
  <c r="AB114" i="20"/>
  <c r="AC114" i="20" s="1"/>
  <c r="AD114" i="20" s="1"/>
  <c r="AE114" i="20"/>
  <c r="I115" i="20"/>
  <c r="L115" i="20"/>
  <c r="M115" i="20"/>
  <c r="U115" i="20" s="1"/>
  <c r="N115" i="20"/>
  <c r="V115" i="20" s="1"/>
  <c r="T115" i="20"/>
  <c r="AB115" i="20"/>
  <c r="AC115" i="20" s="1"/>
  <c r="AE115" i="20"/>
  <c r="O115" i="20" s="1"/>
  <c r="I116" i="20"/>
  <c r="L116" i="20"/>
  <c r="M116" i="20"/>
  <c r="U116" i="20" s="1"/>
  <c r="N116" i="20"/>
  <c r="V116" i="20" s="1"/>
  <c r="T116" i="20"/>
  <c r="AB116" i="20"/>
  <c r="AC116" i="20" s="1"/>
  <c r="X116" i="20" s="1"/>
  <c r="AE116" i="20"/>
  <c r="AF116" i="20" s="1"/>
  <c r="I117" i="20"/>
  <c r="L117" i="20"/>
  <c r="M117" i="20"/>
  <c r="U117" i="20" s="1"/>
  <c r="N117" i="20"/>
  <c r="V117" i="20" s="1"/>
  <c r="T117" i="20"/>
  <c r="AB117" i="20"/>
  <c r="AC117" i="20" s="1"/>
  <c r="AE117" i="20"/>
  <c r="AF117" i="20"/>
  <c r="AG117" i="20" s="1"/>
  <c r="I118" i="20"/>
  <c r="L118" i="20"/>
  <c r="M118" i="20"/>
  <c r="N118" i="20"/>
  <c r="T118" i="20"/>
  <c r="U118" i="20"/>
  <c r="V118" i="20"/>
  <c r="AB118" i="20"/>
  <c r="AC118" i="20"/>
  <c r="AD118" i="20" s="1"/>
  <c r="AE118" i="20"/>
  <c r="I119" i="20"/>
  <c r="L119" i="20"/>
  <c r="M119" i="20"/>
  <c r="U119" i="20" s="1"/>
  <c r="N119" i="20"/>
  <c r="T119" i="20"/>
  <c r="V119" i="20"/>
  <c r="AB119" i="20"/>
  <c r="AC119" i="20" s="1"/>
  <c r="AE119" i="20"/>
  <c r="AF119" i="20" s="1"/>
  <c r="AG119" i="20" s="1"/>
  <c r="I120" i="20"/>
  <c r="L120" i="20"/>
  <c r="M120" i="20"/>
  <c r="U120" i="20" s="1"/>
  <c r="N120" i="20"/>
  <c r="V120" i="20" s="1"/>
  <c r="T120" i="20"/>
  <c r="AB120" i="20"/>
  <c r="AC120" i="20" s="1"/>
  <c r="AE120" i="20"/>
  <c r="I121" i="20"/>
  <c r="L121" i="20"/>
  <c r="M121" i="20"/>
  <c r="U121" i="20" s="1"/>
  <c r="N121" i="20"/>
  <c r="V121" i="20" s="1"/>
  <c r="T121" i="20"/>
  <c r="AB121" i="20"/>
  <c r="AC121" i="20" s="1"/>
  <c r="AE121" i="20"/>
  <c r="AF121" i="20"/>
  <c r="AG121" i="20" s="1"/>
  <c r="I122" i="20"/>
  <c r="L122" i="20"/>
  <c r="M122" i="20"/>
  <c r="U122" i="20" s="1"/>
  <c r="N122" i="20"/>
  <c r="V122" i="20" s="1"/>
  <c r="T122" i="20"/>
  <c r="AB122" i="20"/>
  <c r="AC122" i="20" s="1"/>
  <c r="AD122" i="20" s="1"/>
  <c r="AE122" i="20"/>
  <c r="AF122" i="20" s="1"/>
  <c r="I123" i="20"/>
  <c r="L123" i="20"/>
  <c r="M123" i="20"/>
  <c r="U123" i="20" s="1"/>
  <c r="N123" i="20"/>
  <c r="V123" i="20" s="1"/>
  <c r="T123" i="20"/>
  <c r="AB123" i="20"/>
  <c r="AC123" i="20" s="1"/>
  <c r="AE123" i="20"/>
  <c r="AF123" i="20"/>
  <c r="AG123" i="20" s="1"/>
  <c r="I124" i="20"/>
  <c r="L124" i="20"/>
  <c r="M124" i="20"/>
  <c r="N124" i="20"/>
  <c r="T124" i="20"/>
  <c r="U124" i="20"/>
  <c r="V124" i="20"/>
  <c r="AB124" i="20"/>
  <c r="AC124" i="20" s="1"/>
  <c r="AD124" i="20" s="1"/>
  <c r="AE124" i="20"/>
  <c r="O124" i="20" s="1"/>
  <c r="I125" i="20"/>
  <c r="L125" i="20"/>
  <c r="M125" i="20"/>
  <c r="N125" i="20"/>
  <c r="V125" i="20" s="1"/>
  <c r="T125" i="20"/>
  <c r="U125" i="20"/>
  <c r="AB125" i="20"/>
  <c r="AC125" i="20" s="1"/>
  <c r="AE125" i="20"/>
  <c r="AF125" i="20"/>
  <c r="AG125" i="20" s="1"/>
  <c r="I126" i="20"/>
  <c r="L126" i="20"/>
  <c r="M126" i="20"/>
  <c r="U126" i="20" s="1"/>
  <c r="N126" i="20"/>
  <c r="T126" i="20"/>
  <c r="V126" i="20"/>
  <c r="AB126" i="20"/>
  <c r="AC126" i="20"/>
  <c r="AD126" i="20" s="1"/>
  <c r="AE126" i="20"/>
  <c r="O126" i="20" s="1"/>
  <c r="I127" i="20"/>
  <c r="L127" i="20"/>
  <c r="M127" i="20"/>
  <c r="U127" i="20" s="1"/>
  <c r="N127" i="20"/>
  <c r="T127" i="20"/>
  <c r="V127" i="20"/>
  <c r="AB127" i="20"/>
  <c r="AC127" i="20" s="1"/>
  <c r="AE127" i="20"/>
  <c r="AF127" i="20"/>
  <c r="AG127" i="20" s="1"/>
  <c r="I128" i="20"/>
  <c r="L128" i="20"/>
  <c r="M128" i="20"/>
  <c r="U128" i="20" s="1"/>
  <c r="N128" i="20"/>
  <c r="V128" i="20" s="1"/>
  <c r="T128" i="20"/>
  <c r="AB128" i="20"/>
  <c r="AC128" i="20" s="1"/>
  <c r="AE128" i="20"/>
  <c r="O128" i="20" s="1"/>
  <c r="I129" i="20"/>
  <c r="L129" i="20"/>
  <c r="M129" i="20"/>
  <c r="U129" i="20" s="1"/>
  <c r="N129" i="20"/>
  <c r="V129" i="20" s="1"/>
  <c r="T129" i="20"/>
  <c r="AB129" i="20"/>
  <c r="AC129" i="20" s="1"/>
  <c r="AD129" i="20" s="1"/>
  <c r="AE129" i="20"/>
  <c r="AF129" i="20" s="1"/>
  <c r="AG129" i="20" s="1"/>
  <c r="I130" i="20"/>
  <c r="L130" i="20"/>
  <c r="M130" i="20"/>
  <c r="U130" i="20" s="1"/>
  <c r="N130" i="20"/>
  <c r="V130" i="20" s="1"/>
  <c r="T130" i="20"/>
  <c r="AB130" i="20"/>
  <c r="AC130" i="20" s="1"/>
  <c r="AD130" i="20" s="1"/>
  <c r="AE130" i="20"/>
  <c r="AF130" i="20" s="1"/>
  <c r="I131" i="20"/>
  <c r="L131" i="20"/>
  <c r="M131" i="20"/>
  <c r="U131" i="20" s="1"/>
  <c r="N131" i="20"/>
  <c r="V131" i="20" s="1"/>
  <c r="T131" i="20"/>
  <c r="AB131" i="20"/>
  <c r="AC131" i="20" s="1"/>
  <c r="AE131" i="20"/>
  <c r="O131" i="20" s="1"/>
  <c r="AF131" i="20"/>
  <c r="AG131" i="20" s="1"/>
  <c r="I132" i="20"/>
  <c r="L132" i="20"/>
  <c r="M132" i="20"/>
  <c r="U132" i="20" s="1"/>
  <c r="N132" i="20"/>
  <c r="V132" i="20" s="1"/>
  <c r="T132" i="20"/>
  <c r="AB132" i="20"/>
  <c r="AC132" i="20" s="1"/>
  <c r="AE132" i="20"/>
  <c r="AF132" i="20"/>
  <c r="AG132" i="20" s="1"/>
  <c r="X33" i="21" l="1"/>
  <c r="AD33" i="21"/>
  <c r="W33" i="21"/>
  <c r="X41" i="21"/>
  <c r="AD41" i="21"/>
  <c r="W41" i="21"/>
  <c r="X25" i="21"/>
  <c r="AD25" i="21"/>
  <c r="W25" i="21"/>
  <c r="AD63" i="20"/>
  <c r="X63" i="20" s="1"/>
  <c r="AD65" i="20"/>
  <c r="X65" i="20"/>
  <c r="W116" i="20"/>
  <c r="AG116" i="20"/>
  <c r="X121" i="20"/>
  <c r="AD121" i="20"/>
  <c r="AD71" i="20"/>
  <c r="X71" i="20" s="1"/>
  <c r="AD53" i="20"/>
  <c r="X53" i="20"/>
  <c r="AD76" i="20"/>
  <c r="X76" i="20" s="1"/>
  <c r="W76" i="20"/>
  <c r="W95" i="20"/>
  <c r="AD95" i="20"/>
  <c r="X94" i="20"/>
  <c r="W94" i="20"/>
  <c r="AD55" i="20"/>
  <c r="X55" i="20"/>
  <c r="AD110" i="20"/>
  <c r="W110" i="20"/>
  <c r="X79" i="20"/>
  <c r="AD79" i="20"/>
  <c r="AD59" i="20"/>
  <c r="X59" i="20" s="1"/>
  <c r="W79" i="20"/>
  <c r="O125" i="20"/>
  <c r="O121" i="20"/>
  <c r="W102" i="20"/>
  <c r="O86" i="20"/>
  <c r="O75" i="20"/>
  <c r="O49" i="20"/>
  <c r="O120" i="20"/>
  <c r="O116" i="20"/>
  <c r="O112" i="20"/>
  <c r="O107" i="20"/>
  <c r="W99" i="20"/>
  <c r="O96" i="20"/>
  <c r="O91" i="20"/>
  <c r="X69" i="20"/>
  <c r="O11" i="20"/>
  <c r="W111" i="20"/>
  <c r="O129" i="20"/>
  <c r="AF124" i="20"/>
  <c r="O119" i="20"/>
  <c r="O118" i="20"/>
  <c r="AF115" i="20"/>
  <c r="AG115" i="20" s="1"/>
  <c r="O114" i="20"/>
  <c r="O111" i="20"/>
  <c r="AC104" i="20"/>
  <c r="X104" i="20" s="1"/>
  <c r="O95" i="20"/>
  <c r="AC88" i="20"/>
  <c r="AD88" i="20" s="1"/>
  <c r="O127" i="20"/>
  <c r="W109" i="20"/>
  <c r="AD103" i="20"/>
  <c r="W112" i="20"/>
  <c r="W96" i="20"/>
  <c r="W87" i="20"/>
  <c r="X61" i="20"/>
  <c r="O55" i="20"/>
  <c r="O53" i="20"/>
  <c r="O14" i="20"/>
  <c r="O9" i="20"/>
  <c r="O132" i="20"/>
  <c r="O123" i="20"/>
  <c r="O117" i="20"/>
  <c r="AG111" i="20"/>
  <c r="O103" i="20"/>
  <c r="O87" i="20"/>
  <c r="AG51" i="20"/>
  <c r="W45" i="20"/>
  <c r="AF44" i="20"/>
  <c r="AG44" i="20" s="1"/>
  <c r="O13" i="20"/>
  <c r="X132" i="20"/>
  <c r="AD132" i="20"/>
  <c r="W125" i="20"/>
  <c r="AD123" i="20"/>
  <c r="X123" i="20" s="1"/>
  <c r="X117" i="20"/>
  <c r="AD117" i="20"/>
  <c r="AD72" i="20"/>
  <c r="X72" i="20" s="1"/>
  <c r="AD56" i="20"/>
  <c r="X56" i="20"/>
  <c r="AD54" i="20"/>
  <c r="X54" i="20" s="1"/>
  <c r="X105" i="20"/>
  <c r="AD105" i="20"/>
  <c r="W105" i="20"/>
  <c r="X101" i="20"/>
  <c r="AD101" i="20"/>
  <c r="AD89" i="20"/>
  <c r="X89" i="20" s="1"/>
  <c r="W89" i="20"/>
  <c r="AD68" i="20"/>
  <c r="X68" i="20"/>
  <c r="X37" i="20"/>
  <c r="AD37" i="20"/>
  <c r="X131" i="20"/>
  <c r="AD131" i="20"/>
  <c r="AD125" i="20"/>
  <c r="X125" i="20" s="1"/>
  <c r="X99" i="20"/>
  <c r="AD99" i="20"/>
  <c r="AD77" i="20"/>
  <c r="X77" i="20"/>
  <c r="W77" i="20"/>
  <c r="AD66" i="20"/>
  <c r="X66" i="20"/>
  <c r="X119" i="20"/>
  <c r="AD119" i="20"/>
  <c r="W119" i="20"/>
  <c r="AD64" i="20"/>
  <c r="X64" i="20" s="1"/>
  <c r="AD115" i="20"/>
  <c r="X115" i="20" s="1"/>
  <c r="AD62" i="20"/>
  <c r="X62" i="20"/>
  <c r="AD127" i="20"/>
  <c r="X127" i="20" s="1"/>
  <c r="W127" i="20"/>
  <c r="W117" i="20"/>
  <c r="W113" i="20"/>
  <c r="AD113" i="20"/>
  <c r="X113" i="20" s="1"/>
  <c r="X109" i="20"/>
  <c r="AD109" i="20"/>
  <c r="W107" i="20"/>
  <c r="X97" i="20"/>
  <c r="AD97" i="20"/>
  <c r="W97" i="20"/>
  <c r="X93" i="20"/>
  <c r="AD93" i="20"/>
  <c r="W91" i="20"/>
  <c r="X83" i="20"/>
  <c r="AD83" i="20"/>
  <c r="X82" i="20"/>
  <c r="AD82" i="20"/>
  <c r="AD60" i="20"/>
  <c r="X60" i="20"/>
  <c r="AG130" i="20"/>
  <c r="W130" i="20"/>
  <c r="AD70" i="20"/>
  <c r="X70" i="20"/>
  <c r="AG122" i="20"/>
  <c r="W122" i="20"/>
  <c r="AD107" i="20"/>
  <c r="X107" i="20" s="1"/>
  <c r="AD91" i="20"/>
  <c r="X91" i="20" s="1"/>
  <c r="AD86" i="20"/>
  <c r="X86" i="20" s="1"/>
  <c r="X84" i="20"/>
  <c r="AD84" i="20"/>
  <c r="AD74" i="20"/>
  <c r="X74" i="20" s="1"/>
  <c r="AD58" i="20"/>
  <c r="X58" i="20"/>
  <c r="O130" i="20"/>
  <c r="X129" i="20"/>
  <c r="X130" i="20"/>
  <c r="X90" i="20"/>
  <c r="W85" i="20"/>
  <c r="AG78" i="20"/>
  <c r="W78" i="20"/>
  <c r="O72" i="20"/>
  <c r="AF72" i="20"/>
  <c r="O68" i="20"/>
  <c r="AF68" i="20"/>
  <c r="O64" i="20"/>
  <c r="AF64" i="20"/>
  <c r="O60" i="20"/>
  <c r="AF60" i="20"/>
  <c r="O56" i="20"/>
  <c r="AF56" i="20"/>
  <c r="X51" i="20"/>
  <c r="AD51" i="20"/>
  <c r="X34" i="20"/>
  <c r="AD34" i="20"/>
  <c r="W129" i="20"/>
  <c r="AF126" i="20"/>
  <c r="W121" i="20"/>
  <c r="AF118" i="20"/>
  <c r="AD116" i="20"/>
  <c r="AD112" i="20"/>
  <c r="O110" i="20"/>
  <c r="AD104" i="20"/>
  <c r="W103" i="20"/>
  <c r="O102" i="20"/>
  <c r="AD96" i="20"/>
  <c r="O94" i="20"/>
  <c r="AG83" i="20"/>
  <c r="W83" i="20"/>
  <c r="W81" i="20"/>
  <c r="AD78" i="20"/>
  <c r="O28" i="20"/>
  <c r="AF28" i="20"/>
  <c r="O26" i="20"/>
  <c r="AF26" i="20"/>
  <c r="X111" i="20"/>
  <c r="AD46" i="20"/>
  <c r="X46" i="20" s="1"/>
  <c r="X36" i="20"/>
  <c r="AD36" i="20"/>
  <c r="X114" i="20"/>
  <c r="W108" i="20"/>
  <c r="O105" i="20"/>
  <c r="W90" i="20"/>
  <c r="O89" i="20"/>
  <c r="O54" i="20"/>
  <c r="W44" i="20"/>
  <c r="AD29" i="20"/>
  <c r="X29" i="20" s="1"/>
  <c r="X28" i="20"/>
  <c r="AD28" i="20"/>
  <c r="X26" i="20"/>
  <c r="AD26" i="20"/>
  <c r="O20" i="20"/>
  <c r="AF20" i="20"/>
  <c r="X87" i="20"/>
  <c r="X52" i="20"/>
  <c r="X122" i="20"/>
  <c r="W92" i="20"/>
  <c r="O82" i="20"/>
  <c r="X81" i="20"/>
  <c r="X124" i="20"/>
  <c r="O113" i="20"/>
  <c r="W106" i="20"/>
  <c r="W98" i="20"/>
  <c r="O97" i="20"/>
  <c r="X88" i="20"/>
  <c r="O85" i="20"/>
  <c r="W131" i="20"/>
  <c r="AF128" i="20"/>
  <c r="W123" i="20"/>
  <c r="AF120" i="20"/>
  <c r="W115" i="20"/>
  <c r="O108" i="20"/>
  <c r="O100" i="20"/>
  <c r="AD94" i="20"/>
  <c r="O92" i="20"/>
  <c r="AG82" i="20"/>
  <c r="W82" i="20"/>
  <c r="AG79" i="20"/>
  <c r="O79" i="20"/>
  <c r="X75" i="20"/>
  <c r="O74" i="20"/>
  <c r="AF74" i="20"/>
  <c r="AD48" i="20"/>
  <c r="X48" i="20" s="1"/>
  <c r="AG47" i="20"/>
  <c r="O42" i="20"/>
  <c r="AF42" i="20"/>
  <c r="AD21" i="20"/>
  <c r="X21" i="20" s="1"/>
  <c r="X95" i="20"/>
  <c r="AG84" i="20"/>
  <c r="W84" i="20"/>
  <c r="X126" i="20"/>
  <c r="X118" i="20"/>
  <c r="X110" i="20"/>
  <c r="X102" i="20"/>
  <c r="O66" i="20"/>
  <c r="AF66" i="20"/>
  <c r="O62" i="20"/>
  <c r="AF62" i="20"/>
  <c r="O58" i="20"/>
  <c r="AF58" i="20"/>
  <c r="X44" i="20"/>
  <c r="AD44" i="20"/>
  <c r="O18" i="20"/>
  <c r="AF18" i="20"/>
  <c r="O122" i="20"/>
  <c r="X100" i="20"/>
  <c r="O36" i="20"/>
  <c r="AF36" i="20"/>
  <c r="W132" i="20"/>
  <c r="O84" i="20"/>
  <c r="O70" i="20"/>
  <c r="AF70" i="20"/>
  <c r="AD128" i="20"/>
  <c r="X128" i="20" s="1"/>
  <c r="AD120" i="20"/>
  <c r="X120" i="20" s="1"/>
  <c r="AF114" i="20"/>
  <c r="AD108" i="20"/>
  <c r="X108" i="20" s="1"/>
  <c r="O106" i="20"/>
  <c r="AD100" i="20"/>
  <c r="O98" i="20"/>
  <c r="AD92" i="20"/>
  <c r="X92" i="20" s="1"/>
  <c r="O90" i="20"/>
  <c r="W86" i="20"/>
  <c r="AD85" i="20"/>
  <c r="O78" i="20"/>
  <c r="AD39" i="20"/>
  <c r="X39" i="20" s="1"/>
  <c r="X38" i="20"/>
  <c r="AD38" i="20"/>
  <c r="O34" i="20"/>
  <c r="AF34" i="20"/>
  <c r="O80" i="20"/>
  <c r="O76" i="20"/>
  <c r="O50" i="20"/>
  <c r="AF50" i="20"/>
  <c r="X47" i="20"/>
  <c r="AD47" i="20"/>
  <c r="O46" i="20"/>
  <c r="AF46" i="20"/>
  <c r="X42" i="20"/>
  <c r="AD42" i="20"/>
  <c r="X24" i="20"/>
  <c r="AD24" i="20"/>
  <c r="O73" i="20"/>
  <c r="AF73" i="20"/>
  <c r="O71" i="20"/>
  <c r="AF71" i="20"/>
  <c r="O69" i="20"/>
  <c r="AF69" i="20"/>
  <c r="O67" i="20"/>
  <c r="AF67" i="20"/>
  <c r="O65" i="20"/>
  <c r="AF65" i="20"/>
  <c r="O63" i="20"/>
  <c r="AF63" i="20"/>
  <c r="O61" i="20"/>
  <c r="AF61" i="20"/>
  <c r="O59" i="20"/>
  <c r="AF59" i="20"/>
  <c r="O57" i="20"/>
  <c r="AF57" i="20"/>
  <c r="X50" i="20"/>
  <c r="AD50" i="20"/>
  <c r="AF49" i="20"/>
  <c r="X32" i="20"/>
  <c r="AD32" i="20"/>
  <c r="O23" i="20"/>
  <c r="AF23" i="20"/>
  <c r="O81" i="20"/>
  <c r="O77" i="20"/>
  <c r="O52" i="20"/>
  <c r="X40" i="20"/>
  <c r="AD40" i="20"/>
  <c r="O31" i="20"/>
  <c r="AF31" i="20"/>
  <c r="X23" i="20"/>
  <c r="AD23" i="20"/>
  <c r="X49" i="20"/>
  <c r="AD49" i="20"/>
  <c r="X45" i="20"/>
  <c r="AD45" i="20"/>
  <c r="O39" i="20"/>
  <c r="AF39" i="20"/>
  <c r="X31" i="20"/>
  <c r="AD31" i="20"/>
  <c r="X30" i="20"/>
  <c r="AD30" i="20"/>
  <c r="X22" i="20"/>
  <c r="AD22" i="20"/>
  <c r="O47" i="20"/>
  <c r="O41" i="20"/>
  <c r="AF41" i="20"/>
  <c r="O33" i="20"/>
  <c r="AF33" i="20"/>
  <c r="O25" i="20"/>
  <c r="AF25" i="20"/>
  <c r="AD20" i="20"/>
  <c r="X20" i="20" s="1"/>
  <c r="O17" i="20"/>
  <c r="AF17" i="20"/>
  <c r="AD41" i="20"/>
  <c r="X41" i="20" s="1"/>
  <c r="O38" i="20"/>
  <c r="AF38" i="20"/>
  <c r="X33" i="20"/>
  <c r="AD33" i="20"/>
  <c r="O30" i="20"/>
  <c r="AF30" i="20"/>
  <c r="X25" i="20"/>
  <c r="AD25" i="20"/>
  <c r="O22" i="20"/>
  <c r="AF22" i="20"/>
  <c r="AF55" i="20"/>
  <c r="AF54" i="20"/>
  <c r="AF53" i="20"/>
  <c r="AF52" i="20"/>
  <c r="O45" i="20"/>
  <c r="O43" i="20"/>
  <c r="AF43" i="20"/>
  <c r="O35" i="20"/>
  <c r="AF35" i="20"/>
  <c r="O27" i="20"/>
  <c r="AF27" i="20"/>
  <c r="O19" i="20"/>
  <c r="AF19" i="20"/>
  <c r="O51" i="20"/>
  <c r="O48" i="20"/>
  <c r="X43" i="20"/>
  <c r="AD43" i="20"/>
  <c r="O40" i="20"/>
  <c r="AF40" i="20"/>
  <c r="X35" i="20"/>
  <c r="AD35" i="20"/>
  <c r="O32" i="20"/>
  <c r="AF32" i="20"/>
  <c r="X27" i="20"/>
  <c r="AD27" i="20"/>
  <c r="O24" i="20"/>
  <c r="AF24" i="20"/>
  <c r="O16" i="20"/>
  <c r="AF16" i="20"/>
  <c r="O37" i="20"/>
  <c r="AF37" i="20"/>
  <c r="O29" i="20"/>
  <c r="AF29" i="20"/>
  <c r="O21" i="20"/>
  <c r="AF21" i="20"/>
  <c r="AF15" i="20"/>
  <c r="AF14" i="20"/>
  <c r="AF13" i="20"/>
  <c r="AF12" i="20"/>
  <c r="AF11" i="20"/>
  <c r="AF10" i="20"/>
  <c r="AF9" i="20"/>
  <c r="AD19" i="20"/>
  <c r="AD18" i="20"/>
  <c r="AD17" i="20"/>
  <c r="X17" i="20" s="1"/>
  <c r="AD16" i="20"/>
  <c r="X16" i="20" s="1"/>
  <c r="AD15" i="20"/>
  <c r="X15" i="20" s="1"/>
  <c r="AD14" i="20"/>
  <c r="AD13" i="20"/>
  <c r="AD12" i="20"/>
  <c r="AD11" i="20"/>
  <c r="X11" i="20" s="1"/>
  <c r="AD10" i="20"/>
  <c r="X10" i="20" s="1"/>
  <c r="AD9" i="20"/>
  <c r="X9" i="20" s="1"/>
  <c r="I9" i="18"/>
  <c r="L9" i="18"/>
  <c r="M9" i="18"/>
  <c r="U9" i="18" s="1"/>
  <c r="N9" i="18"/>
  <c r="V9" i="18" s="1"/>
  <c r="AB9" i="18"/>
  <c r="AC9" i="18" s="1"/>
  <c r="AD9" i="18" s="1"/>
  <c r="AE9" i="18"/>
  <c r="I10" i="18"/>
  <c r="L10" i="18"/>
  <c r="M10" i="18"/>
  <c r="U10" i="18" s="1"/>
  <c r="N10" i="18"/>
  <c r="V10" i="18" s="1"/>
  <c r="AB10" i="18"/>
  <c r="AC10" i="18" s="1"/>
  <c r="AE10" i="18"/>
  <c r="O10" i="18" s="1"/>
  <c r="W124" i="20" l="1"/>
  <c r="AG124" i="20"/>
  <c r="W104" i="20"/>
  <c r="W88" i="20"/>
  <c r="W58" i="20"/>
  <c r="AG58" i="20"/>
  <c r="W52" i="20"/>
  <c r="AG52" i="20"/>
  <c r="W54" i="20"/>
  <c r="AG54" i="20"/>
  <c r="AG18" i="20"/>
  <c r="W18" i="20"/>
  <c r="W55" i="20"/>
  <c r="AG55" i="20"/>
  <c r="W15" i="20"/>
  <c r="AG15" i="20"/>
  <c r="AG37" i="20"/>
  <c r="W37" i="20"/>
  <c r="AG32" i="20"/>
  <c r="W32" i="20"/>
  <c r="AG43" i="20"/>
  <c r="W43" i="20"/>
  <c r="W22" i="20"/>
  <c r="AG22" i="20"/>
  <c r="W38" i="20"/>
  <c r="AG38" i="20"/>
  <c r="AG61" i="20"/>
  <c r="W61" i="20"/>
  <c r="AG69" i="20"/>
  <c r="W69" i="20"/>
  <c r="W25" i="20"/>
  <c r="AG25" i="20"/>
  <c r="AG26" i="20"/>
  <c r="W26" i="20"/>
  <c r="AG118" i="20"/>
  <c r="W118" i="20"/>
  <c r="W56" i="20"/>
  <c r="AG56" i="20"/>
  <c r="W72" i="20"/>
  <c r="AG72" i="20"/>
  <c r="W9" i="20"/>
  <c r="AG9" i="20"/>
  <c r="AG16" i="20"/>
  <c r="W16" i="20"/>
  <c r="AG19" i="20"/>
  <c r="W19" i="20"/>
  <c r="AG63" i="20"/>
  <c r="W63" i="20"/>
  <c r="AG71" i="20"/>
  <c r="W71" i="20"/>
  <c r="AG46" i="20"/>
  <c r="W46" i="20"/>
  <c r="AG114" i="20"/>
  <c r="W114" i="20"/>
  <c r="AG42" i="20"/>
  <c r="W42" i="20"/>
  <c r="W36" i="20"/>
  <c r="AG36" i="20"/>
  <c r="AG34" i="20"/>
  <c r="W34" i="20"/>
  <c r="W62" i="20"/>
  <c r="AG62" i="20"/>
  <c r="W28" i="20"/>
  <c r="AG28" i="20"/>
  <c r="AG126" i="20"/>
  <c r="W126" i="20"/>
  <c r="W10" i="20"/>
  <c r="AG10" i="20"/>
  <c r="W120" i="20"/>
  <c r="AG120" i="20"/>
  <c r="W60" i="20"/>
  <c r="AG60" i="20"/>
  <c r="AG11" i="20"/>
  <c r="W11" i="20"/>
  <c r="AG21" i="20"/>
  <c r="W21" i="20"/>
  <c r="AG24" i="20"/>
  <c r="W24" i="20"/>
  <c r="AG40" i="20"/>
  <c r="W40" i="20"/>
  <c r="AG27" i="20"/>
  <c r="W27" i="20"/>
  <c r="W53" i="20"/>
  <c r="AG53" i="20"/>
  <c r="W30" i="20"/>
  <c r="AG30" i="20"/>
  <c r="AG57" i="20"/>
  <c r="W57" i="20"/>
  <c r="AG65" i="20"/>
  <c r="W65" i="20"/>
  <c r="AG73" i="20"/>
  <c r="W73" i="20"/>
  <c r="AG49" i="20"/>
  <c r="W49" i="20"/>
  <c r="W17" i="20"/>
  <c r="AG17" i="20"/>
  <c r="W41" i="20"/>
  <c r="AG41" i="20"/>
  <c r="W23" i="20"/>
  <c r="AG23" i="20"/>
  <c r="W64" i="20"/>
  <c r="AG64" i="20"/>
  <c r="W39" i="20"/>
  <c r="AG39" i="20"/>
  <c r="W31" i="20"/>
  <c r="AG31" i="20"/>
  <c r="AG59" i="20"/>
  <c r="W59" i="20"/>
  <c r="AG67" i="20"/>
  <c r="W67" i="20"/>
  <c r="W50" i="20"/>
  <c r="AG50" i="20"/>
  <c r="W33" i="20"/>
  <c r="AG33" i="20"/>
  <c r="W12" i="20"/>
  <c r="AG12" i="20"/>
  <c r="W70" i="20"/>
  <c r="AG70" i="20"/>
  <c r="W66" i="20"/>
  <c r="AG66" i="20"/>
  <c r="AG128" i="20"/>
  <c r="W128" i="20"/>
  <c r="W20" i="20"/>
  <c r="AG20" i="20"/>
  <c r="AG13" i="20"/>
  <c r="W13" i="20"/>
  <c r="AG29" i="20"/>
  <c r="W29" i="20"/>
  <c r="AG35" i="20"/>
  <c r="W35" i="20"/>
  <c r="W14" i="20"/>
  <c r="AG14" i="20"/>
  <c r="AG74" i="20"/>
  <c r="W74" i="20"/>
  <c r="W68" i="20"/>
  <c r="AG68" i="20"/>
  <c r="O9" i="18"/>
  <c r="AD10" i="18"/>
  <c r="W10" i="18"/>
  <c r="X10" i="18"/>
  <c r="X9" i="18"/>
  <c r="W9" i="18"/>
  <c r="AF9" i="18"/>
  <c r="AG9" i="18" s="1"/>
  <c r="AF10" i="18"/>
  <c r="AG10" i="18" s="1"/>
  <c r="I9" i="17"/>
  <c r="L9" i="17"/>
  <c r="M9" i="17"/>
  <c r="U9" i="17" s="1"/>
  <c r="N9" i="17"/>
  <c r="V9" i="17" s="1"/>
  <c r="T9" i="17"/>
  <c r="AB9" i="17"/>
  <c r="AC9" i="17" s="1"/>
  <c r="AE9" i="17"/>
  <c r="O9" i="17" s="1"/>
  <c r="I10" i="17"/>
  <c r="L10" i="17"/>
  <c r="M10" i="17"/>
  <c r="N10" i="17"/>
  <c r="V10" i="17" s="1"/>
  <c r="T10" i="17"/>
  <c r="U10" i="17"/>
  <c r="AB10" i="17"/>
  <c r="AC10" i="17" s="1"/>
  <c r="AE10" i="17"/>
  <c r="AF10" i="17" s="1"/>
  <c r="AG10" i="17" s="1"/>
  <c r="I11" i="17"/>
  <c r="L11" i="17"/>
  <c r="M11" i="17"/>
  <c r="N11" i="17"/>
  <c r="V11" i="17" s="1"/>
  <c r="T11" i="17"/>
  <c r="U11" i="17"/>
  <c r="AB11" i="17"/>
  <c r="AC11" i="17" s="1"/>
  <c r="AE11" i="17"/>
  <c r="AF11" i="17" s="1"/>
  <c r="AG11" i="17" s="1"/>
  <c r="I12" i="17"/>
  <c r="L12" i="17"/>
  <c r="M12" i="17"/>
  <c r="N12" i="17"/>
  <c r="V12" i="17" s="1"/>
  <c r="T12" i="17"/>
  <c r="U12" i="17"/>
  <c r="AB12" i="17"/>
  <c r="AC12" i="17" s="1"/>
  <c r="AE12" i="17"/>
  <c r="O12" i="17" s="1"/>
  <c r="I13" i="17"/>
  <c r="L13" i="17"/>
  <c r="M13" i="17"/>
  <c r="N13" i="17"/>
  <c r="V13" i="17" s="1"/>
  <c r="T13" i="17"/>
  <c r="U13" i="17"/>
  <c r="W13" i="17"/>
  <c r="AB13" i="17"/>
  <c r="AC13" i="17"/>
  <c r="X13" i="17" s="1"/>
  <c r="AE13" i="17"/>
  <c r="AF13" i="17"/>
  <c r="AG13" i="17" s="1"/>
  <c r="I14" i="17"/>
  <c r="L14" i="17"/>
  <c r="M14" i="17"/>
  <c r="N14" i="17"/>
  <c r="V14" i="17" s="1"/>
  <c r="T14" i="17"/>
  <c r="U14" i="17"/>
  <c r="AB14" i="17"/>
  <c r="AC14" i="17"/>
  <c r="X14" i="17" s="1"/>
  <c r="AE14" i="17"/>
  <c r="O14" i="17" s="1"/>
  <c r="I15" i="17"/>
  <c r="L15" i="17"/>
  <c r="M15" i="17"/>
  <c r="N15" i="17"/>
  <c r="V15" i="17" s="1"/>
  <c r="T15" i="17"/>
  <c r="U15" i="17"/>
  <c r="W15" i="17"/>
  <c r="AB15" i="17"/>
  <c r="AC15" i="17"/>
  <c r="X15" i="17" s="1"/>
  <c r="AE15" i="17"/>
  <c r="AF15" i="17"/>
  <c r="AG15" i="17" s="1"/>
  <c r="I16" i="17"/>
  <c r="L16" i="17"/>
  <c r="M16" i="17"/>
  <c r="U16" i="17" s="1"/>
  <c r="N16" i="17"/>
  <c r="V16" i="17" s="1"/>
  <c r="T16" i="17"/>
  <c r="AB16" i="17"/>
  <c r="AC16" i="17" s="1"/>
  <c r="AE16" i="17"/>
  <c r="AF16" i="17"/>
  <c r="AG16" i="17" s="1"/>
  <c r="I17" i="17"/>
  <c r="L17" i="17"/>
  <c r="M17" i="17"/>
  <c r="U17" i="17" s="1"/>
  <c r="N17" i="17"/>
  <c r="V17" i="17" s="1"/>
  <c r="T17" i="17"/>
  <c r="AB17" i="17"/>
  <c r="AC17" i="17"/>
  <c r="W17" i="17" s="1"/>
  <c r="AE17" i="17"/>
  <c r="AF17" i="17"/>
  <c r="AG17" i="17" s="1"/>
  <c r="I18" i="17"/>
  <c r="L18" i="17"/>
  <c r="M18" i="17"/>
  <c r="N18" i="17"/>
  <c r="V18" i="17" s="1"/>
  <c r="T18" i="17"/>
  <c r="U18" i="17"/>
  <c r="AB18" i="17"/>
  <c r="AC18" i="17" s="1"/>
  <c r="W18" i="17" s="1"/>
  <c r="AE18" i="17"/>
  <c r="AF18" i="17" s="1"/>
  <c r="AG18" i="17" s="1"/>
  <c r="X16" i="17" l="1"/>
  <c r="W16" i="17"/>
  <c r="O16" i="17"/>
  <c r="W14" i="17"/>
  <c r="O13" i="17"/>
  <c r="O18" i="17"/>
  <c r="O15" i="17"/>
  <c r="AF12" i="17"/>
  <c r="AG12" i="17" s="1"/>
  <c r="O17" i="17"/>
  <c r="AF14" i="17"/>
  <c r="AG14" i="17" s="1"/>
  <c r="O11" i="17"/>
  <c r="O10" i="17"/>
  <c r="AF9" i="17"/>
  <c r="AG9" i="17" s="1"/>
  <c r="W10" i="17"/>
  <c r="X10" i="17"/>
  <c r="AD10" i="17"/>
  <c r="X9" i="17"/>
  <c r="AD9" i="17"/>
  <c r="W9" i="17"/>
  <c r="X12" i="17"/>
  <c r="AD12" i="17"/>
  <c r="W12" i="17"/>
  <c r="W11" i="17"/>
  <c r="X11" i="17"/>
  <c r="AD11" i="17"/>
  <c r="AD18" i="17"/>
  <c r="X18" i="17" s="1"/>
  <c r="AD17" i="17"/>
  <c r="X17" i="17" s="1"/>
  <c r="AD16" i="17"/>
  <c r="AD15" i="17"/>
  <c r="AD14" i="17"/>
  <c r="AD13" i="17"/>
  <c r="I9" i="16"/>
  <c r="L9" i="16"/>
  <c r="M9" i="16"/>
  <c r="U9" i="16" s="1"/>
  <c r="N9" i="16"/>
  <c r="V9" i="16" s="1"/>
  <c r="T9" i="16"/>
  <c r="AB9" i="16"/>
  <c r="AC9" i="16" s="1"/>
  <c r="AE9" i="16"/>
  <c r="O9" i="16" s="1"/>
  <c r="I10" i="16"/>
  <c r="L10" i="16"/>
  <c r="M10" i="16"/>
  <c r="N10" i="16"/>
  <c r="T10" i="16"/>
  <c r="U10" i="16"/>
  <c r="V10" i="16"/>
  <c r="AB10" i="16"/>
  <c r="AC10" i="16" s="1"/>
  <c r="AE10" i="16"/>
  <c r="AF10" i="16" s="1"/>
  <c r="AG10" i="16" s="1"/>
  <c r="I11" i="16"/>
  <c r="L11" i="16"/>
  <c r="M11" i="16"/>
  <c r="U11" i="16" s="1"/>
  <c r="N11" i="16"/>
  <c r="V11" i="16" s="1"/>
  <c r="O11" i="16"/>
  <c r="T11" i="16"/>
  <c r="AB11" i="16"/>
  <c r="AC11" i="16" s="1"/>
  <c r="AE11" i="16"/>
  <c r="AF11" i="16"/>
  <c r="AG11" i="16" s="1"/>
  <c r="I12" i="16"/>
  <c r="L12" i="16"/>
  <c r="M12" i="16"/>
  <c r="U12" i="16" s="1"/>
  <c r="N12" i="16"/>
  <c r="T12" i="16"/>
  <c r="V12" i="16"/>
  <c r="AB12" i="16"/>
  <c r="AC12" i="16" s="1"/>
  <c r="AE12" i="16"/>
  <c r="AF12" i="16" s="1"/>
  <c r="AG12" i="16" s="1"/>
  <c r="I13" i="16"/>
  <c r="L13" i="16"/>
  <c r="M13" i="16"/>
  <c r="N13" i="16"/>
  <c r="T13" i="16"/>
  <c r="U13" i="16"/>
  <c r="V13" i="16"/>
  <c r="AB13" i="16"/>
  <c r="AC13" i="16" s="1"/>
  <c r="AE13" i="16"/>
  <c r="AF13" i="16"/>
  <c r="AG13" i="16" s="1"/>
  <c r="I14" i="16"/>
  <c r="L14" i="16"/>
  <c r="M14" i="16"/>
  <c r="U14" i="16" s="1"/>
  <c r="N14" i="16"/>
  <c r="V14" i="16" s="1"/>
  <c r="O14" i="16"/>
  <c r="T14" i="16"/>
  <c r="AB14" i="16"/>
  <c r="AC14" i="16" s="1"/>
  <c r="AE14" i="16"/>
  <c r="AF14" i="16"/>
  <c r="AG14" i="16" s="1"/>
  <c r="I15" i="16"/>
  <c r="L15" i="16"/>
  <c r="M15" i="16"/>
  <c r="U15" i="16" s="1"/>
  <c r="N15" i="16"/>
  <c r="T15" i="16"/>
  <c r="V15" i="16"/>
  <c r="AB15" i="16"/>
  <c r="AC15" i="16" s="1"/>
  <c r="AE15" i="16"/>
  <c r="AF15" i="16" s="1"/>
  <c r="AG15" i="16" s="1"/>
  <c r="I16" i="16"/>
  <c r="L16" i="16"/>
  <c r="M16" i="16"/>
  <c r="N16" i="16"/>
  <c r="O16" i="16"/>
  <c r="T16" i="16"/>
  <c r="U16" i="16"/>
  <c r="V16" i="16"/>
  <c r="AB16" i="16"/>
  <c r="AC16" i="16" s="1"/>
  <c r="AE16" i="16"/>
  <c r="AF16" i="16" s="1"/>
  <c r="AG16" i="16" s="1"/>
  <c r="I17" i="16"/>
  <c r="L17" i="16"/>
  <c r="M17" i="16"/>
  <c r="U17" i="16" s="1"/>
  <c r="N17" i="16"/>
  <c r="V17" i="16" s="1"/>
  <c r="T17" i="16"/>
  <c r="AB17" i="16"/>
  <c r="AC17" i="16" s="1"/>
  <c r="AE17" i="16"/>
  <c r="O17" i="16" s="1"/>
  <c r="I18" i="16"/>
  <c r="L18" i="16"/>
  <c r="M18" i="16"/>
  <c r="U18" i="16" s="1"/>
  <c r="N18" i="16"/>
  <c r="V18" i="16" s="1"/>
  <c r="T18" i="16"/>
  <c r="W18" i="16"/>
  <c r="AB18" i="16"/>
  <c r="AC18" i="16"/>
  <c r="X18" i="16" s="1"/>
  <c r="AD18" i="16"/>
  <c r="AE18" i="16"/>
  <c r="O18" i="16" s="1"/>
  <c r="I19" i="16"/>
  <c r="L19" i="16"/>
  <c r="M19" i="16"/>
  <c r="N19" i="16"/>
  <c r="T19" i="16"/>
  <c r="U19" i="16"/>
  <c r="V19" i="16"/>
  <c r="AB19" i="16"/>
  <c r="AC19" i="16"/>
  <c r="X19" i="16" s="1"/>
  <c r="AE19" i="16"/>
  <c r="O19" i="16" s="1"/>
  <c r="AF19" i="16"/>
  <c r="AG19" i="16" s="1"/>
  <c r="I20" i="16"/>
  <c r="L20" i="16"/>
  <c r="M20" i="16"/>
  <c r="U20" i="16" s="1"/>
  <c r="N20" i="16"/>
  <c r="T20" i="16"/>
  <c r="V20" i="16"/>
  <c r="AB20" i="16"/>
  <c r="AC20" i="16" s="1"/>
  <c r="AE20" i="16"/>
  <c r="O20" i="16" s="1"/>
  <c r="I21" i="16"/>
  <c r="L21" i="16"/>
  <c r="M21" i="16"/>
  <c r="U21" i="16" s="1"/>
  <c r="N21" i="16"/>
  <c r="V21" i="16" s="1"/>
  <c r="T21" i="16"/>
  <c r="AB21" i="16"/>
  <c r="AC21" i="16"/>
  <c r="X21" i="16" s="1"/>
  <c r="AE21" i="16"/>
  <c r="O21" i="16" s="1"/>
  <c r="I22" i="16"/>
  <c r="L22" i="16"/>
  <c r="M22" i="16"/>
  <c r="U22" i="16" s="1"/>
  <c r="N22" i="16"/>
  <c r="V22" i="16" s="1"/>
  <c r="O22" i="16"/>
  <c r="T22" i="16"/>
  <c r="AB22" i="16"/>
  <c r="AC22" i="16"/>
  <c r="X22" i="16" s="1"/>
  <c r="AD22" i="16"/>
  <c r="AE22" i="16"/>
  <c r="AF22" i="16" s="1"/>
  <c r="AG22" i="16" s="1"/>
  <c r="X20" i="16" l="1"/>
  <c r="AD20" i="16"/>
  <c r="W20" i="16"/>
  <c r="X17" i="16"/>
  <c r="AD17" i="16"/>
  <c r="W17" i="16"/>
  <c r="W21" i="16"/>
  <c r="O13" i="16"/>
  <c r="AF20" i="16"/>
  <c r="AG20" i="16" s="1"/>
  <c r="AD19" i="16"/>
  <c r="O10" i="16"/>
  <c r="O15" i="16"/>
  <c r="AF21" i="16"/>
  <c r="AG21" i="16" s="1"/>
  <c r="AF17" i="16"/>
  <c r="AG17" i="16" s="1"/>
  <c r="O12" i="16"/>
  <c r="W22" i="16"/>
  <c r="W19" i="16"/>
  <c r="AD21" i="16"/>
  <c r="AF18" i="16"/>
  <c r="AG18" i="16" s="1"/>
  <c r="AF9" i="16"/>
  <c r="AG9" i="16" s="1"/>
  <c r="W11" i="16"/>
  <c r="X11" i="16"/>
  <c r="AD11" i="16"/>
  <c r="W16" i="16"/>
  <c r="X16" i="16"/>
  <c r="AD16" i="16"/>
  <c r="W12" i="16"/>
  <c r="X12" i="16"/>
  <c r="AD12" i="16"/>
  <c r="W9" i="16"/>
  <c r="X9" i="16"/>
  <c r="Y9" i="16" s="1"/>
  <c r="AD9" i="16"/>
  <c r="W13" i="16"/>
  <c r="X13" i="16"/>
  <c r="AD13" i="16"/>
  <c r="W10" i="16"/>
  <c r="X10" i="16"/>
  <c r="AD10" i="16"/>
  <c r="W14" i="16"/>
  <c r="X14" i="16"/>
  <c r="AD14" i="16"/>
  <c r="W15" i="16"/>
  <c r="X15" i="16"/>
  <c r="AD15" i="16"/>
  <c r="L9" i="14"/>
  <c r="M9" i="14"/>
  <c r="N9" i="14"/>
  <c r="V9" i="14" s="1"/>
  <c r="U9" i="14"/>
  <c r="AB9" i="14"/>
  <c r="AC9" i="14" s="1"/>
  <c r="AE9" i="14"/>
  <c r="AF9" i="14"/>
  <c r="AG9" i="14" s="1"/>
  <c r="L10" i="14"/>
  <c r="M10" i="14"/>
  <c r="U10" i="14" s="1"/>
  <c r="N10" i="14"/>
  <c r="V10" i="14"/>
  <c r="AB10" i="14"/>
  <c r="AC10" i="14"/>
  <c r="AD10" i="14" s="1"/>
  <c r="AE10" i="14"/>
  <c r="AF10" i="14"/>
  <c r="AG10" i="14"/>
  <c r="L11" i="14"/>
  <c r="M11" i="14"/>
  <c r="U11" i="14" s="1"/>
  <c r="N11" i="14"/>
  <c r="V11" i="14" s="1"/>
  <c r="AB11" i="14"/>
  <c r="AC11" i="14" s="1"/>
  <c r="AE11" i="14"/>
  <c r="AF11" i="14" s="1"/>
  <c r="AG11" i="14" s="1"/>
  <c r="W9" i="14" l="1"/>
  <c r="AD9" i="14"/>
  <c r="X9" i="14"/>
  <c r="O10" i="14"/>
  <c r="O9" i="14"/>
  <c r="W11" i="14"/>
  <c r="X11" i="14"/>
  <c r="AD11" i="14"/>
  <c r="O11" i="14"/>
  <c r="X10" i="14"/>
  <c r="W10" i="14"/>
  <c r="L9" i="13"/>
  <c r="M9" i="13"/>
  <c r="U9" i="13" s="1"/>
  <c r="N9" i="13"/>
  <c r="V9" i="13" s="1"/>
  <c r="AB9" i="13"/>
  <c r="AC9" i="13" s="1"/>
  <c r="AE9" i="13"/>
  <c r="AD9" i="13" l="1"/>
  <c r="X9" i="13" s="1"/>
  <c r="O9" i="13"/>
  <c r="AF9" i="13"/>
  <c r="AG9" i="13" s="1"/>
  <c r="W9" i="13" l="1"/>
  <c r="L9" i="10" l="1"/>
  <c r="U9" i="10"/>
  <c r="V9" i="10"/>
  <c r="W9" i="10"/>
  <c r="L10" i="10"/>
  <c r="U10" i="10"/>
  <c r="V10" i="10"/>
  <c r="W10" i="10"/>
  <c r="L11" i="10"/>
  <c r="U11" i="10"/>
  <c r="V11" i="10"/>
  <c r="W11" i="10"/>
  <c r="L12" i="10"/>
  <c r="U12" i="10"/>
  <c r="V12" i="10"/>
  <c r="W12" i="10"/>
  <c r="L13" i="10"/>
  <c r="U13" i="10"/>
  <c r="V13" i="10"/>
  <c r="W13" i="10"/>
  <c r="L14" i="10"/>
  <c r="U14" i="10"/>
  <c r="V14" i="10"/>
  <c r="W14" i="10"/>
  <c r="L15" i="10"/>
  <c r="U15" i="10"/>
  <c r="V15" i="10"/>
  <c r="W15" i="10"/>
  <c r="L16" i="10"/>
  <c r="U16" i="10"/>
  <c r="V16" i="10"/>
  <c r="W16" i="10"/>
  <c r="L17" i="10"/>
  <c r="U17" i="10"/>
  <c r="V17" i="10"/>
  <c r="W17" i="10"/>
  <c r="L18" i="10"/>
  <c r="U18" i="10"/>
  <c r="V18" i="10"/>
  <c r="W18" i="10"/>
  <c r="L19" i="10"/>
  <c r="U19" i="10"/>
  <c r="V19" i="10"/>
  <c r="W19" i="10"/>
  <c r="L20" i="10"/>
  <c r="U20" i="10"/>
  <c r="V20" i="10"/>
  <c r="W20" i="10"/>
  <c r="L21" i="10"/>
  <c r="U21" i="10"/>
  <c r="V21" i="10"/>
  <c r="W21" i="10"/>
  <c r="L22" i="10"/>
  <c r="U22" i="10"/>
  <c r="V22" i="10"/>
  <c r="W22" i="10"/>
  <c r="L23" i="10"/>
  <c r="U23" i="10"/>
  <c r="V23" i="10"/>
  <c r="W23" i="10"/>
  <c r="L24" i="10"/>
  <c r="U24" i="10"/>
  <c r="V24" i="10"/>
  <c r="W24" i="10"/>
  <c r="L25" i="10"/>
  <c r="U25" i="10"/>
  <c r="V25" i="10"/>
  <c r="W25" i="10"/>
  <c r="L26" i="10"/>
  <c r="U26" i="10"/>
  <c r="V26" i="10"/>
  <c r="W26" i="10"/>
  <c r="L27" i="10"/>
  <c r="U27" i="10"/>
  <c r="V27" i="10"/>
  <c r="W27" i="10"/>
  <c r="I9" i="9"/>
  <c r="L9" i="9"/>
  <c r="M9" i="9"/>
  <c r="U9" i="9" s="1"/>
  <c r="N9" i="9"/>
  <c r="V9" i="9" s="1"/>
  <c r="T9" i="9"/>
  <c r="AB9" i="9"/>
  <c r="AC9" i="9" s="1"/>
  <c r="W9" i="9" s="1"/>
  <c r="AE9" i="9"/>
  <c r="I10" i="9"/>
  <c r="L10" i="9"/>
  <c r="M10" i="9"/>
  <c r="U10" i="9" s="1"/>
  <c r="N10" i="9"/>
  <c r="T10" i="9"/>
  <c r="V10" i="9"/>
  <c r="AB10" i="9"/>
  <c r="AC10" i="9" s="1"/>
  <c r="W10" i="9" s="1"/>
  <c r="AE10" i="9"/>
  <c r="I11" i="9"/>
  <c r="L11" i="9"/>
  <c r="M11" i="9"/>
  <c r="U11" i="9" s="1"/>
  <c r="N11" i="9"/>
  <c r="V11" i="9" s="1"/>
  <c r="T11" i="9"/>
  <c r="AB11" i="9"/>
  <c r="AC11" i="9" s="1"/>
  <c r="W11" i="9" s="1"/>
  <c r="AE11" i="9"/>
  <c r="I12" i="9"/>
  <c r="L12" i="9"/>
  <c r="M12" i="9"/>
  <c r="U12" i="9" s="1"/>
  <c r="N12" i="9"/>
  <c r="V12" i="9" s="1"/>
  <c r="T12" i="9"/>
  <c r="W12" i="9"/>
  <c r="AB12" i="9"/>
  <c r="AC12" i="9"/>
  <c r="AE12" i="9"/>
  <c r="O12" i="9" s="1"/>
  <c r="O11" i="9" l="1"/>
  <c r="O10" i="9"/>
  <c r="O9" i="9"/>
  <c r="AF12" i="9"/>
  <c r="AG12" i="9" s="1"/>
  <c r="AF11" i="9"/>
  <c r="AG11" i="9" s="1"/>
  <c r="AF10" i="9"/>
  <c r="AG10" i="9" s="1"/>
  <c r="AF9" i="9"/>
  <c r="AG9" i="9" s="1"/>
  <c r="AD12" i="9"/>
  <c r="X12" i="9" s="1"/>
  <c r="AD11" i="9"/>
  <c r="X11" i="9" s="1"/>
  <c r="AD10" i="9"/>
  <c r="X10" i="9" s="1"/>
  <c r="AD9" i="9"/>
  <c r="X9" i="9" s="1"/>
  <c r="L9" i="8"/>
  <c r="M9" i="8"/>
  <c r="U9" i="8" s="1"/>
  <c r="N9" i="8"/>
  <c r="V9" i="8"/>
  <c r="AB9" i="8"/>
  <c r="AC9" i="8" s="1"/>
  <c r="AE9" i="8"/>
  <c r="O9" i="8" s="1"/>
  <c r="L10" i="8"/>
  <c r="M10" i="8"/>
  <c r="U10" i="8" s="1"/>
  <c r="N10" i="8"/>
  <c r="V10" i="8" s="1"/>
  <c r="AB10" i="8"/>
  <c r="AC10" i="8" s="1"/>
  <c r="AD10" i="8" s="1"/>
  <c r="AE10" i="8"/>
  <c r="O10" i="8" s="1"/>
  <c r="L11" i="8"/>
  <c r="M11" i="8"/>
  <c r="U11" i="8" s="1"/>
  <c r="N11" i="8"/>
  <c r="V11" i="8" s="1"/>
  <c r="AB11" i="8"/>
  <c r="AC11" i="8" s="1"/>
  <c r="W11" i="8" s="1"/>
  <c r="AE11" i="8"/>
  <c r="AF11" i="8" s="1"/>
  <c r="AG11" i="8" s="1"/>
  <c r="L12" i="8"/>
  <c r="M12" i="8"/>
  <c r="U12" i="8" s="1"/>
  <c r="N12" i="8"/>
  <c r="V12" i="8"/>
  <c r="AB12" i="8"/>
  <c r="AC12" i="8" s="1"/>
  <c r="AE12" i="8"/>
  <c r="L13" i="8"/>
  <c r="M13" i="8"/>
  <c r="U13" i="8" s="1"/>
  <c r="N13" i="8"/>
  <c r="V13" i="8"/>
  <c r="AB13" i="8"/>
  <c r="AC13" i="8" s="1"/>
  <c r="AE13" i="8"/>
  <c r="L14" i="8"/>
  <c r="M14" i="8"/>
  <c r="U14" i="8" s="1"/>
  <c r="N14" i="8"/>
  <c r="V14" i="8" s="1"/>
  <c r="AB14" i="8"/>
  <c r="AC14" i="8"/>
  <c r="AD14" i="8" s="1"/>
  <c r="AE14" i="8"/>
  <c r="O14" i="8" s="1"/>
  <c r="L15" i="8"/>
  <c r="M15" i="8"/>
  <c r="U15" i="8" s="1"/>
  <c r="N15" i="8"/>
  <c r="V15" i="8" s="1"/>
  <c r="AB15" i="8"/>
  <c r="AC15" i="8"/>
  <c r="W15" i="8" s="1"/>
  <c r="AE15" i="8"/>
  <c r="AF15" i="8" s="1"/>
  <c r="AG15" i="8" s="1"/>
  <c r="L16" i="8"/>
  <c r="M16" i="8"/>
  <c r="U16" i="8" s="1"/>
  <c r="N16" i="8"/>
  <c r="V16" i="8" s="1"/>
  <c r="AB16" i="8"/>
  <c r="AC16" i="8"/>
  <c r="X16" i="8" s="1"/>
  <c r="AE16" i="8"/>
  <c r="O16" i="8" s="1"/>
  <c r="L17" i="8"/>
  <c r="M17" i="8"/>
  <c r="U17" i="8" s="1"/>
  <c r="N17" i="8"/>
  <c r="V17" i="8" s="1"/>
  <c r="AB17" i="8"/>
  <c r="AC17" i="8" s="1"/>
  <c r="AE17" i="8"/>
  <c r="AF17" i="8"/>
  <c r="AG17" i="8"/>
  <c r="L18" i="8"/>
  <c r="M18" i="8"/>
  <c r="U18" i="8" s="1"/>
  <c r="N18" i="8"/>
  <c r="V18" i="8" s="1"/>
  <c r="AB18" i="8"/>
  <c r="AC18" i="8"/>
  <c r="AD18" i="8" s="1"/>
  <c r="AE18" i="8"/>
  <c r="O18" i="8" s="1"/>
  <c r="L19" i="8"/>
  <c r="M19" i="8"/>
  <c r="U19" i="8" s="1"/>
  <c r="N19" i="8"/>
  <c r="V19" i="8" s="1"/>
  <c r="AB19" i="8"/>
  <c r="AC19" i="8"/>
  <c r="W19" i="8" s="1"/>
  <c r="AE19" i="8"/>
  <c r="AF19" i="8" s="1"/>
  <c r="AG19" i="8" s="1"/>
  <c r="L20" i="8"/>
  <c r="M20" i="8"/>
  <c r="U20" i="8" s="1"/>
  <c r="N20" i="8"/>
  <c r="V20" i="8"/>
  <c r="W20" i="8"/>
  <c r="AB20" i="8"/>
  <c r="AC20" i="8"/>
  <c r="X20" i="8" s="1"/>
  <c r="AE20" i="8"/>
  <c r="O20" i="8" s="1"/>
  <c r="L21" i="8"/>
  <c r="M21" i="8"/>
  <c r="N21" i="8"/>
  <c r="V21" i="8" s="1"/>
  <c r="U21" i="8"/>
  <c r="AB21" i="8"/>
  <c r="AC21" i="8" s="1"/>
  <c r="AE21" i="8"/>
  <c r="AF21" i="8"/>
  <c r="AG21" i="8" s="1"/>
  <c r="L22" i="8"/>
  <c r="M22" i="8"/>
  <c r="U22" i="8" s="1"/>
  <c r="N22" i="8"/>
  <c r="V22" i="8" s="1"/>
  <c r="AB22" i="8"/>
  <c r="AC22" i="8"/>
  <c r="AD22" i="8" s="1"/>
  <c r="AE22" i="8"/>
  <c r="O22" i="8" s="1"/>
  <c r="L23" i="8"/>
  <c r="M23" i="8"/>
  <c r="U23" i="8" s="1"/>
  <c r="N23" i="8"/>
  <c r="V23" i="8"/>
  <c r="AB23" i="8"/>
  <c r="AC23" i="8" s="1"/>
  <c r="W23" i="8" s="1"/>
  <c r="AE23" i="8"/>
  <c r="AF23" i="8" s="1"/>
  <c r="AG23" i="8" s="1"/>
  <c r="L24" i="8"/>
  <c r="M24" i="8"/>
  <c r="U24" i="8" s="1"/>
  <c r="N24" i="8"/>
  <c r="V24" i="8"/>
  <c r="W24" i="8"/>
  <c r="X24" i="8"/>
  <c r="AB24" i="8"/>
  <c r="AC24" i="8"/>
  <c r="AD24" i="8"/>
  <c r="AE24" i="8"/>
  <c r="O24" i="8" s="1"/>
  <c r="L25" i="8"/>
  <c r="M25" i="8"/>
  <c r="N25" i="8"/>
  <c r="V25" i="8" s="1"/>
  <c r="U25" i="8"/>
  <c r="AB25" i="8"/>
  <c r="AC25" i="8" s="1"/>
  <c r="AE25" i="8"/>
  <c r="O25" i="8" s="1"/>
  <c r="AF25" i="8"/>
  <c r="AG25" i="8" s="1"/>
  <c r="O17" i="8" l="1"/>
  <c r="AD16" i="8"/>
  <c r="O21" i="8"/>
  <c r="AD20" i="8"/>
  <c r="W16" i="8"/>
  <c r="O12" i="8"/>
  <c r="O13" i="8"/>
  <c r="AD13" i="8"/>
  <c r="W13" i="8"/>
  <c r="X13" i="8"/>
  <c r="AD21" i="8"/>
  <c r="W21" i="8"/>
  <c r="X21" i="8"/>
  <c r="AD9" i="8"/>
  <c r="X9" i="8" s="1"/>
  <c r="AD17" i="8"/>
  <c r="X17" i="8"/>
  <c r="W17" i="8"/>
  <c r="AD25" i="8"/>
  <c r="W25" i="8"/>
  <c r="X25" i="8"/>
  <c r="O23" i="8"/>
  <c r="O15" i="8"/>
  <c r="O11" i="8"/>
  <c r="AF24" i="8"/>
  <c r="AG24" i="8" s="1"/>
  <c r="AD23" i="8"/>
  <c r="AF20" i="8"/>
  <c r="AG20" i="8" s="1"/>
  <c r="AD19" i="8"/>
  <c r="AF16" i="8"/>
  <c r="AG16" i="8" s="1"/>
  <c r="AD15" i="8"/>
  <c r="AF12" i="8"/>
  <c r="AD11" i="8"/>
  <c r="X11" i="8" s="1"/>
  <c r="X22" i="8"/>
  <c r="X18" i="8"/>
  <c r="X14" i="8"/>
  <c r="X10" i="8"/>
  <c r="W22" i="8"/>
  <c r="W18" i="8"/>
  <c r="W14" i="8"/>
  <c r="AF13" i="8"/>
  <c r="AG13" i="8" s="1"/>
  <c r="AD12" i="8"/>
  <c r="X12" i="8" s="1"/>
  <c r="AF9" i="8"/>
  <c r="AG9" i="8" s="1"/>
  <c r="X23" i="8"/>
  <c r="X19" i="8"/>
  <c r="X15" i="8"/>
  <c r="O19" i="8"/>
  <c r="AF22" i="8"/>
  <c r="AG22" i="8" s="1"/>
  <c r="AF18" i="8"/>
  <c r="AG18" i="8" s="1"/>
  <c r="AF14" i="8"/>
  <c r="AG14" i="8" s="1"/>
  <c r="AF10" i="8"/>
  <c r="AG10" i="8" s="1"/>
  <c r="I9" i="7"/>
  <c r="L9" i="7"/>
  <c r="M9" i="7"/>
  <c r="U9" i="7" s="1"/>
  <c r="N9" i="7"/>
  <c r="T9" i="7"/>
  <c r="V9" i="7"/>
  <c r="AB9" i="7"/>
  <c r="AC9" i="7" s="1"/>
  <c r="W9" i="7" s="1"/>
  <c r="AE9" i="7"/>
  <c r="AF9" i="7" s="1"/>
  <c r="AG9" i="7" s="1"/>
  <c r="I10" i="7"/>
  <c r="L10" i="7"/>
  <c r="M10" i="7"/>
  <c r="U10" i="7" s="1"/>
  <c r="N10" i="7"/>
  <c r="V10" i="7" s="1"/>
  <c r="T10" i="7"/>
  <c r="AB10" i="7"/>
  <c r="AC10" i="7" s="1"/>
  <c r="W10" i="7" s="1"/>
  <c r="AE10" i="7"/>
  <c r="O10" i="7" s="1"/>
  <c r="I11" i="7"/>
  <c r="L11" i="7"/>
  <c r="M11" i="7"/>
  <c r="U11" i="7" s="1"/>
  <c r="N11" i="7"/>
  <c r="T11" i="7"/>
  <c r="V11" i="7"/>
  <c r="AB11" i="7"/>
  <c r="AC11" i="7" s="1"/>
  <c r="W11" i="7" s="1"/>
  <c r="AE11" i="7"/>
  <c r="O11" i="7" s="1"/>
  <c r="I12" i="7"/>
  <c r="L12" i="7"/>
  <c r="M12" i="7"/>
  <c r="N12" i="7"/>
  <c r="V12" i="7" s="1"/>
  <c r="T12" i="7"/>
  <c r="U12" i="7"/>
  <c r="AB12" i="7"/>
  <c r="AC12" i="7" s="1"/>
  <c r="W12" i="7" s="1"/>
  <c r="AE12" i="7"/>
  <c r="AF12" i="7"/>
  <c r="AG12" i="7" s="1"/>
  <c r="I13" i="7"/>
  <c r="L13" i="7"/>
  <c r="M13" i="7"/>
  <c r="U13" i="7" s="1"/>
  <c r="N13" i="7"/>
  <c r="V13" i="7" s="1"/>
  <c r="T13" i="7"/>
  <c r="AB13" i="7"/>
  <c r="AC13" i="7" s="1"/>
  <c r="W13" i="7" s="1"/>
  <c r="AE13" i="7"/>
  <c r="AF13" i="7"/>
  <c r="AG13" i="7" s="1"/>
  <c r="I14" i="7"/>
  <c r="L14" i="7"/>
  <c r="M14" i="7"/>
  <c r="N14" i="7"/>
  <c r="T14" i="7"/>
  <c r="U14" i="7"/>
  <c r="V14" i="7"/>
  <c r="AB14" i="7"/>
  <c r="AC14" i="7"/>
  <c r="W14" i="7" s="1"/>
  <c r="AE14" i="7"/>
  <c r="AF14" i="7"/>
  <c r="AG14" i="7" s="1"/>
  <c r="I15" i="7"/>
  <c r="L15" i="7"/>
  <c r="M15" i="7"/>
  <c r="U15" i="7" s="1"/>
  <c r="N15" i="7"/>
  <c r="T15" i="7"/>
  <c r="V15" i="7"/>
  <c r="AB15" i="7"/>
  <c r="AC15" i="7"/>
  <c r="W15" i="7" s="1"/>
  <c r="AE15" i="7"/>
  <c r="O15" i="7" s="1"/>
  <c r="I16" i="7"/>
  <c r="L16" i="7"/>
  <c r="M16" i="7"/>
  <c r="N16" i="7"/>
  <c r="V16" i="7" s="1"/>
  <c r="T16" i="7"/>
  <c r="U16" i="7"/>
  <c r="AB16" i="7"/>
  <c r="AC16" i="7"/>
  <c r="W16" i="7" s="1"/>
  <c r="AE16" i="7"/>
  <c r="O16" i="7" s="1"/>
  <c r="I17" i="7"/>
  <c r="L17" i="7"/>
  <c r="M17" i="7"/>
  <c r="N17" i="7"/>
  <c r="T17" i="7"/>
  <c r="U17" i="7"/>
  <c r="V17" i="7"/>
  <c r="AB17" i="7"/>
  <c r="AC17" i="7" s="1"/>
  <c r="W17" i="7" s="1"/>
  <c r="AE17" i="7"/>
  <c r="AF17" i="7" s="1"/>
  <c r="AG17" i="7" s="1"/>
  <c r="I18" i="7"/>
  <c r="L18" i="7"/>
  <c r="M18" i="7"/>
  <c r="U18" i="7" s="1"/>
  <c r="N18" i="7"/>
  <c r="V18" i="7" s="1"/>
  <c r="T18" i="7"/>
  <c r="AB18" i="7"/>
  <c r="AC18" i="7" s="1"/>
  <c r="W18" i="7" s="1"/>
  <c r="AE18" i="7"/>
  <c r="O18" i="7" s="1"/>
  <c r="I19" i="7"/>
  <c r="L19" i="7"/>
  <c r="M19" i="7"/>
  <c r="N19" i="7"/>
  <c r="T19" i="7"/>
  <c r="U19" i="7"/>
  <c r="V19" i="7"/>
  <c r="AB19" i="7"/>
  <c r="AC19" i="7" s="1"/>
  <c r="W19" i="7" s="1"/>
  <c r="AE19" i="7"/>
  <c r="O19" i="7" s="1"/>
  <c r="I20" i="7"/>
  <c r="L20" i="7"/>
  <c r="M20" i="7"/>
  <c r="N20" i="7"/>
  <c r="V20" i="7" s="1"/>
  <c r="T20" i="7"/>
  <c r="U20" i="7"/>
  <c r="AB20" i="7"/>
  <c r="AC20" i="7" s="1"/>
  <c r="W20" i="7" s="1"/>
  <c r="AE20" i="7"/>
  <c r="AF20" i="7"/>
  <c r="AG20" i="7" s="1"/>
  <c r="I21" i="7"/>
  <c r="L21" i="7"/>
  <c r="M21" i="7"/>
  <c r="U21" i="7" s="1"/>
  <c r="N21" i="7"/>
  <c r="V21" i="7" s="1"/>
  <c r="T21" i="7"/>
  <c r="AB21" i="7"/>
  <c r="AC21" i="7" s="1"/>
  <c r="W21" i="7" s="1"/>
  <c r="AE21" i="7"/>
  <c r="AF21" i="7"/>
  <c r="AG21" i="7" s="1"/>
  <c r="I22" i="7"/>
  <c r="L22" i="7"/>
  <c r="M22" i="7"/>
  <c r="N22" i="7"/>
  <c r="T22" i="7"/>
  <c r="U22" i="7"/>
  <c r="V22" i="7"/>
  <c r="W22" i="7"/>
  <c r="AB22" i="7"/>
  <c r="AC22" i="7"/>
  <c r="AE22" i="7"/>
  <c r="AF22" i="7"/>
  <c r="AG22" i="7" s="1"/>
  <c r="I23" i="7"/>
  <c r="L23" i="7"/>
  <c r="M23" i="7"/>
  <c r="U23" i="7" s="1"/>
  <c r="N23" i="7"/>
  <c r="T23" i="7"/>
  <c r="V23" i="7"/>
  <c r="AB23" i="7"/>
  <c r="AC23" i="7"/>
  <c r="W23" i="7" s="1"/>
  <c r="AE23" i="7"/>
  <c r="O23" i="7" s="1"/>
  <c r="I24" i="7"/>
  <c r="L24" i="7"/>
  <c r="M24" i="7"/>
  <c r="N24" i="7"/>
  <c r="V24" i="7" s="1"/>
  <c r="T24" i="7"/>
  <c r="U24" i="7"/>
  <c r="AB24" i="7"/>
  <c r="AC24" i="7"/>
  <c r="W24" i="7" s="1"/>
  <c r="AE24" i="7"/>
  <c r="O24" i="7" s="1"/>
  <c r="I25" i="7"/>
  <c r="L25" i="7"/>
  <c r="M25" i="7"/>
  <c r="N25" i="7"/>
  <c r="V25" i="7" s="1"/>
  <c r="T25" i="7"/>
  <c r="U25" i="7"/>
  <c r="AB25" i="7"/>
  <c r="AC25" i="7" s="1"/>
  <c r="W25" i="7" s="1"/>
  <c r="AE25" i="7"/>
  <c r="AF25" i="7" s="1"/>
  <c r="AG25" i="7" s="1"/>
  <c r="I26" i="7"/>
  <c r="L26" i="7"/>
  <c r="M26" i="7"/>
  <c r="U26" i="7" s="1"/>
  <c r="N26" i="7"/>
  <c r="V26" i="7" s="1"/>
  <c r="T26" i="7"/>
  <c r="AB26" i="7"/>
  <c r="AC26" i="7" s="1"/>
  <c r="W26" i="7" s="1"/>
  <c r="AE26" i="7"/>
  <c r="O26" i="7" s="1"/>
  <c r="I27" i="7"/>
  <c r="L27" i="7"/>
  <c r="M27" i="7"/>
  <c r="N27" i="7"/>
  <c r="T27" i="7"/>
  <c r="U27" i="7"/>
  <c r="V27" i="7"/>
  <c r="AB27" i="7"/>
  <c r="AC27" i="7" s="1"/>
  <c r="W27" i="7" s="1"/>
  <c r="AE27" i="7"/>
  <c r="O27" i="7" s="1"/>
  <c r="I28" i="7"/>
  <c r="L28" i="7"/>
  <c r="M28" i="7"/>
  <c r="N28" i="7"/>
  <c r="T28" i="7"/>
  <c r="U28" i="7"/>
  <c r="V28" i="7"/>
  <c r="AB28" i="7"/>
  <c r="AC28" i="7" s="1"/>
  <c r="AE28" i="7"/>
  <c r="AF28" i="7"/>
  <c r="AG28" i="7" s="1"/>
  <c r="I29" i="7"/>
  <c r="L29" i="7"/>
  <c r="M29" i="7"/>
  <c r="N29" i="7"/>
  <c r="V29" i="7" s="1"/>
  <c r="T29" i="7"/>
  <c r="U29" i="7"/>
  <c r="AB29" i="7"/>
  <c r="AC29" i="7" s="1"/>
  <c r="W29" i="7" s="1"/>
  <c r="AE29" i="7"/>
  <c r="AF29" i="7"/>
  <c r="AG29" i="7" s="1"/>
  <c r="I30" i="7"/>
  <c r="L30" i="7"/>
  <c r="M30" i="7"/>
  <c r="U30" i="7" s="1"/>
  <c r="N30" i="7"/>
  <c r="T30" i="7"/>
  <c r="V30" i="7"/>
  <c r="W30" i="7"/>
  <c r="AB30" i="7"/>
  <c r="AC30" i="7"/>
  <c r="AE30" i="7"/>
  <c r="AF30" i="7"/>
  <c r="AG30" i="7" s="1"/>
  <c r="W9" i="8" l="1"/>
  <c r="W10" i="8"/>
  <c r="W12" i="8"/>
  <c r="AG12" i="8"/>
  <c r="X28" i="7"/>
  <c r="W28" i="7"/>
  <c r="O29" i="7"/>
  <c r="AF24" i="7"/>
  <c r="AG24" i="7" s="1"/>
  <c r="O21" i="7"/>
  <c r="AF16" i="7"/>
  <c r="AG16" i="7" s="1"/>
  <c r="O13" i="7"/>
  <c r="AF27" i="7"/>
  <c r="AG27" i="7" s="1"/>
  <c r="AF19" i="7"/>
  <c r="AG19" i="7" s="1"/>
  <c r="AF11" i="7"/>
  <c r="AG11" i="7" s="1"/>
  <c r="O30" i="7"/>
  <c r="O22" i="7"/>
  <c r="O14" i="7"/>
  <c r="O25" i="7"/>
  <c r="O17" i="7"/>
  <c r="O9" i="7"/>
  <c r="O28" i="7"/>
  <c r="AF23" i="7"/>
  <c r="AG23" i="7" s="1"/>
  <c r="O20" i="7"/>
  <c r="AF15" i="7"/>
  <c r="AG15" i="7" s="1"/>
  <c r="O12" i="7"/>
  <c r="AF26" i="7"/>
  <c r="AG26" i="7" s="1"/>
  <c r="AF18" i="7"/>
  <c r="AG18" i="7" s="1"/>
  <c r="AF10" i="7"/>
  <c r="AG10" i="7" s="1"/>
  <c r="X25" i="7"/>
  <c r="AD30" i="7"/>
  <c r="X30" i="7" s="1"/>
  <c r="AD29" i="7"/>
  <c r="X29" i="7" s="1"/>
  <c r="AD28" i="7"/>
  <c r="AD27" i="7"/>
  <c r="X27" i="7" s="1"/>
  <c r="AD26" i="7"/>
  <c r="X26" i="7" s="1"/>
  <c r="AD25" i="7"/>
  <c r="AD24" i="7"/>
  <c r="X24" i="7" s="1"/>
  <c r="AD23" i="7"/>
  <c r="X23" i="7" s="1"/>
  <c r="AD22" i="7"/>
  <c r="X22" i="7" s="1"/>
  <c r="AD21" i="7"/>
  <c r="X21" i="7" s="1"/>
  <c r="AD20" i="7"/>
  <c r="X20" i="7" s="1"/>
  <c r="AD19" i="7"/>
  <c r="X19" i="7" s="1"/>
  <c r="AD18" i="7"/>
  <c r="X18" i="7" s="1"/>
  <c r="AD17" i="7"/>
  <c r="X17" i="7" s="1"/>
  <c r="AD16" i="7"/>
  <c r="X16" i="7" s="1"/>
  <c r="AD15" i="7"/>
  <c r="X15" i="7" s="1"/>
  <c r="AD14" i="7"/>
  <c r="X14" i="7" s="1"/>
  <c r="AD13" i="7"/>
  <c r="X13" i="7" s="1"/>
  <c r="AD12" i="7"/>
  <c r="X12" i="7" s="1"/>
  <c r="AD11" i="7"/>
  <c r="X11" i="7" s="1"/>
  <c r="AD10" i="7"/>
  <c r="X10" i="7" s="1"/>
  <c r="AD9" i="7"/>
  <c r="X9" i="7" s="1"/>
  <c r="L9" i="6"/>
  <c r="U9" i="6"/>
  <c r="V9" i="6"/>
  <c r="L10" i="6"/>
  <c r="U10" i="6"/>
  <c r="V10" i="6"/>
  <c r="L11" i="6"/>
  <c r="U11" i="6"/>
  <c r="V11" i="6"/>
  <c r="L12" i="6"/>
  <c r="U12" i="6"/>
  <c r="V12" i="6"/>
  <c r="L13" i="6"/>
  <c r="U13" i="6"/>
  <c r="V13" i="6"/>
  <c r="L14" i="6"/>
  <c r="U14" i="6"/>
  <c r="V14" i="6"/>
  <c r="L15" i="6"/>
  <c r="U15" i="6"/>
  <c r="V15" i="6"/>
  <c r="L16" i="6"/>
  <c r="U16" i="6"/>
  <c r="V16" i="6"/>
  <c r="L9" i="5" l="1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I9" i="4"/>
  <c r="L9" i="4"/>
  <c r="M9" i="4"/>
  <c r="U9" i="4" s="1"/>
  <c r="N9" i="4"/>
  <c r="V9" i="4" s="1"/>
  <c r="T9" i="4"/>
  <c r="AB9" i="4"/>
  <c r="AC9" i="4" s="1"/>
  <c r="AE9" i="4"/>
  <c r="I10" i="4"/>
  <c r="L10" i="4"/>
  <c r="M10" i="4"/>
  <c r="U10" i="4" s="1"/>
  <c r="N10" i="4"/>
  <c r="T10" i="4"/>
  <c r="V10" i="4"/>
  <c r="AB10" i="4"/>
  <c r="AC10" i="4"/>
  <c r="AD10" i="4"/>
  <c r="AE10" i="4"/>
  <c r="O10" i="4" s="1"/>
  <c r="I11" i="4"/>
  <c r="L11" i="4"/>
  <c r="M11" i="4"/>
  <c r="U11" i="4" s="1"/>
  <c r="N11" i="4"/>
  <c r="V11" i="4" s="1"/>
  <c r="T11" i="4"/>
  <c r="AB11" i="4"/>
  <c r="AC11" i="4" s="1"/>
  <c r="AE11" i="4"/>
  <c r="O11" i="4" s="1"/>
  <c r="I12" i="4"/>
  <c r="L12" i="4"/>
  <c r="M12" i="4"/>
  <c r="U12" i="4" s="1"/>
  <c r="N12" i="4"/>
  <c r="V12" i="4" s="1"/>
  <c r="T12" i="4"/>
  <c r="AB12" i="4"/>
  <c r="AC12" i="4"/>
  <c r="AE12" i="4"/>
  <c r="I13" i="4"/>
  <c r="L13" i="4"/>
  <c r="M13" i="4"/>
  <c r="U13" i="4" s="1"/>
  <c r="N13" i="4"/>
  <c r="V13" i="4" s="1"/>
  <c r="T13" i="4"/>
  <c r="AB13" i="4"/>
  <c r="AC13" i="4" s="1"/>
  <c r="AE13" i="4"/>
  <c r="O13" i="4" s="1"/>
  <c r="I14" i="4"/>
  <c r="L14" i="4"/>
  <c r="M14" i="4"/>
  <c r="U14" i="4" s="1"/>
  <c r="N14" i="4"/>
  <c r="V14" i="4" s="1"/>
  <c r="T14" i="4"/>
  <c r="AB14" i="4"/>
  <c r="AC14" i="4"/>
  <c r="AD14" i="4"/>
  <c r="AE14" i="4"/>
  <c r="O14" i="4" s="1"/>
  <c r="I15" i="4"/>
  <c r="L15" i="4"/>
  <c r="M15" i="4"/>
  <c r="U15" i="4" s="1"/>
  <c r="N15" i="4"/>
  <c r="V15" i="4" s="1"/>
  <c r="T15" i="4"/>
  <c r="AB15" i="4"/>
  <c r="AC15" i="4" s="1"/>
  <c r="AE15" i="4"/>
  <c r="O15" i="4" s="1"/>
  <c r="I16" i="4"/>
  <c r="L16" i="4"/>
  <c r="M16" i="4"/>
  <c r="U16" i="4" s="1"/>
  <c r="N16" i="4"/>
  <c r="V16" i="4" s="1"/>
  <c r="T16" i="4"/>
  <c r="AB16" i="4"/>
  <c r="AC16" i="4"/>
  <c r="AE16" i="4"/>
  <c r="I17" i="4"/>
  <c r="L17" i="4"/>
  <c r="M17" i="4"/>
  <c r="U17" i="4" s="1"/>
  <c r="N17" i="4"/>
  <c r="V17" i="4" s="1"/>
  <c r="T17" i="4"/>
  <c r="AB17" i="4"/>
  <c r="AC17" i="4" s="1"/>
  <c r="AE17" i="4"/>
  <c r="I18" i="4"/>
  <c r="L18" i="4"/>
  <c r="M18" i="4"/>
  <c r="U18" i="4" s="1"/>
  <c r="N18" i="4"/>
  <c r="V18" i="4" s="1"/>
  <c r="T18" i="4"/>
  <c r="AB18" i="4"/>
  <c r="AC18" i="4"/>
  <c r="AD18" i="4"/>
  <c r="AE18" i="4"/>
  <c r="O18" i="4" s="1"/>
  <c r="I19" i="4"/>
  <c r="L19" i="4"/>
  <c r="M19" i="4"/>
  <c r="U19" i="4" s="1"/>
  <c r="N19" i="4"/>
  <c r="V19" i="4" s="1"/>
  <c r="T19" i="4"/>
  <c r="AB19" i="4"/>
  <c r="AC19" i="4" s="1"/>
  <c r="AE19" i="4"/>
  <c r="O19" i="4" s="1"/>
  <c r="I20" i="4"/>
  <c r="L20" i="4"/>
  <c r="M20" i="4"/>
  <c r="U20" i="4" s="1"/>
  <c r="N20" i="4"/>
  <c r="V20" i="4" s="1"/>
  <c r="T20" i="4"/>
  <c r="AB20" i="4"/>
  <c r="AC20" i="4"/>
  <c r="W20" i="4" s="1"/>
  <c r="AE20" i="4"/>
  <c r="W11" i="4" l="1"/>
  <c r="AD11" i="4"/>
  <c r="X11" i="4" s="1"/>
  <c r="W15" i="4"/>
  <c r="AD15" i="4"/>
  <c r="X15" i="4" s="1"/>
  <c r="X19" i="4"/>
  <c r="W19" i="4"/>
  <c r="AD19" i="4"/>
  <c r="AD13" i="4"/>
  <c r="X13" i="4" s="1"/>
  <c r="W13" i="4"/>
  <c r="AD9" i="4"/>
  <c r="X9" i="4" s="1"/>
  <c r="W9" i="4"/>
  <c r="X17" i="4"/>
  <c r="W17" i="4"/>
  <c r="AD17" i="4"/>
  <c r="W16" i="4"/>
  <c r="W12" i="4"/>
  <c r="X18" i="4"/>
  <c r="O9" i="4"/>
  <c r="O17" i="4"/>
  <c r="X14" i="4"/>
  <c r="X10" i="4"/>
  <c r="O20" i="4"/>
  <c r="W18" i="4"/>
  <c r="O16" i="4"/>
  <c r="W14" i="4"/>
  <c r="O12" i="4"/>
  <c r="W10" i="4"/>
  <c r="AD20" i="4"/>
  <c r="X20" i="4" s="1"/>
  <c r="AD16" i="4"/>
  <c r="X16" i="4" s="1"/>
  <c r="AD12" i="4"/>
  <c r="X12" i="4" s="1"/>
  <c r="AF20" i="4"/>
  <c r="AG20" i="4" s="1"/>
  <c r="AF19" i="4"/>
  <c r="AG19" i="4" s="1"/>
  <c r="AF18" i="4"/>
  <c r="AG18" i="4" s="1"/>
  <c r="AF17" i="4"/>
  <c r="AG17" i="4" s="1"/>
  <c r="AF16" i="4"/>
  <c r="AG16" i="4" s="1"/>
  <c r="AF15" i="4"/>
  <c r="AG15" i="4" s="1"/>
  <c r="AF14" i="4"/>
  <c r="AG14" i="4" s="1"/>
  <c r="AF13" i="4"/>
  <c r="AG13" i="4" s="1"/>
  <c r="AF12" i="4"/>
  <c r="AG12" i="4" s="1"/>
  <c r="AF11" i="4"/>
  <c r="AG11" i="4" s="1"/>
  <c r="AF10" i="4"/>
  <c r="AG10" i="4" s="1"/>
  <c r="AF9" i="4"/>
  <c r="AG9" i="4" s="1"/>
  <c r="I9" i="3"/>
  <c r="L9" i="3"/>
  <c r="M9" i="3"/>
  <c r="U9" i="3" s="1"/>
  <c r="N9" i="3"/>
  <c r="V9" i="3" s="1"/>
  <c r="T9" i="3"/>
  <c r="AB9" i="3"/>
  <c r="AC9" i="3" s="1"/>
  <c r="AE9" i="3"/>
  <c r="O9" i="3" s="1"/>
  <c r="I10" i="3"/>
  <c r="L10" i="3"/>
  <c r="M10" i="3"/>
  <c r="U10" i="3" s="1"/>
  <c r="N10" i="3"/>
  <c r="V10" i="3" s="1"/>
  <c r="T10" i="3"/>
  <c r="AB10" i="3"/>
  <c r="AC10" i="3" s="1"/>
  <c r="AE10" i="3"/>
  <c r="O10" i="3" s="1"/>
  <c r="I11" i="3"/>
  <c r="L11" i="3"/>
  <c r="M11" i="3"/>
  <c r="U11" i="3" s="1"/>
  <c r="N11" i="3"/>
  <c r="V11" i="3" s="1"/>
  <c r="T11" i="3"/>
  <c r="AB11" i="3"/>
  <c r="AC11" i="3" s="1"/>
  <c r="AE11" i="3"/>
  <c r="I12" i="3"/>
  <c r="L12" i="3"/>
  <c r="M12" i="3"/>
  <c r="U12" i="3" s="1"/>
  <c r="N12" i="3"/>
  <c r="V12" i="3" s="1"/>
  <c r="T12" i="3"/>
  <c r="AB12" i="3"/>
  <c r="AC12" i="3" s="1"/>
  <c r="AE12" i="3"/>
  <c r="O12" i="3" s="1"/>
  <c r="I13" i="3"/>
  <c r="L13" i="3"/>
  <c r="M13" i="3"/>
  <c r="U13" i="3" s="1"/>
  <c r="N13" i="3"/>
  <c r="V13" i="3" s="1"/>
  <c r="T13" i="3"/>
  <c r="AB13" i="3"/>
  <c r="AC13" i="3" s="1"/>
  <c r="AE13" i="3"/>
  <c r="I14" i="3"/>
  <c r="L14" i="3"/>
  <c r="M14" i="3"/>
  <c r="U14" i="3" s="1"/>
  <c r="N14" i="3"/>
  <c r="V14" i="3" s="1"/>
  <c r="T14" i="3"/>
  <c r="AB14" i="3"/>
  <c r="AC14" i="3" s="1"/>
  <c r="AE14" i="3"/>
  <c r="I15" i="3"/>
  <c r="L15" i="3"/>
  <c r="M15" i="3"/>
  <c r="U15" i="3" s="1"/>
  <c r="N15" i="3"/>
  <c r="V15" i="3" s="1"/>
  <c r="T15" i="3"/>
  <c r="AB15" i="3"/>
  <c r="AC15" i="3" s="1"/>
  <c r="AE15" i="3"/>
  <c r="O15" i="3" s="1"/>
  <c r="I16" i="3"/>
  <c r="L16" i="3"/>
  <c r="M16" i="3"/>
  <c r="U16" i="3" s="1"/>
  <c r="N16" i="3"/>
  <c r="V16" i="3" s="1"/>
  <c r="T16" i="3"/>
  <c r="AB16" i="3"/>
  <c r="AC16" i="3" s="1"/>
  <c r="AE16" i="3"/>
  <c r="I17" i="3"/>
  <c r="L17" i="3"/>
  <c r="M17" i="3"/>
  <c r="U17" i="3" s="1"/>
  <c r="N17" i="3"/>
  <c r="V17" i="3" s="1"/>
  <c r="T17" i="3"/>
  <c r="AB17" i="3"/>
  <c r="AC17" i="3"/>
  <c r="AD17" i="3" s="1"/>
  <c r="X17" i="3" s="1"/>
  <c r="AE17" i="3"/>
  <c r="I18" i="3"/>
  <c r="L18" i="3"/>
  <c r="M18" i="3"/>
  <c r="U18" i="3" s="1"/>
  <c r="N18" i="3"/>
  <c r="V18" i="3" s="1"/>
  <c r="T18" i="3"/>
  <c r="AB18" i="3"/>
  <c r="AC18" i="3"/>
  <c r="AD18" i="3" s="1"/>
  <c r="X18" i="3" s="1"/>
  <c r="AE18" i="3"/>
  <c r="I19" i="3"/>
  <c r="L19" i="3"/>
  <c r="M19" i="3"/>
  <c r="U19" i="3" s="1"/>
  <c r="N19" i="3"/>
  <c r="V19" i="3" s="1"/>
  <c r="T19" i="3"/>
  <c r="AB19" i="3"/>
  <c r="AC19" i="3"/>
  <c r="W19" i="3" s="1"/>
  <c r="AE19" i="3"/>
  <c r="I20" i="3"/>
  <c r="L20" i="3"/>
  <c r="M20" i="3"/>
  <c r="U20" i="3" s="1"/>
  <c r="N20" i="3"/>
  <c r="V20" i="3" s="1"/>
  <c r="T20" i="3"/>
  <c r="AB20" i="3"/>
  <c r="AC20" i="3"/>
  <c r="AD20" i="3" s="1"/>
  <c r="X20" i="3" s="1"/>
  <c r="AE20" i="3"/>
  <c r="I21" i="3"/>
  <c r="L21" i="3"/>
  <c r="M21" i="3"/>
  <c r="U21" i="3" s="1"/>
  <c r="N21" i="3"/>
  <c r="V21" i="3" s="1"/>
  <c r="T21" i="3"/>
  <c r="AB21" i="3"/>
  <c r="AC21" i="3"/>
  <c r="AD21" i="3" s="1"/>
  <c r="X21" i="3" s="1"/>
  <c r="AE21" i="3"/>
  <c r="I22" i="3"/>
  <c r="L22" i="3"/>
  <c r="M22" i="3"/>
  <c r="U22" i="3" s="1"/>
  <c r="N22" i="3"/>
  <c r="V22" i="3" s="1"/>
  <c r="T22" i="3"/>
  <c r="AB22" i="3"/>
  <c r="AC22" i="3"/>
  <c r="AD22" i="3" s="1"/>
  <c r="X22" i="3" s="1"/>
  <c r="AE22" i="3"/>
  <c r="I23" i="3"/>
  <c r="L23" i="3"/>
  <c r="M23" i="3"/>
  <c r="U23" i="3" s="1"/>
  <c r="N23" i="3"/>
  <c r="V23" i="3" s="1"/>
  <c r="T23" i="3"/>
  <c r="AB23" i="3"/>
  <c r="AC23" i="3"/>
  <c r="AD23" i="3" s="1"/>
  <c r="X23" i="3" s="1"/>
  <c r="AE23" i="3"/>
  <c r="I24" i="3"/>
  <c r="L24" i="3"/>
  <c r="M24" i="3"/>
  <c r="U24" i="3" s="1"/>
  <c r="N24" i="3"/>
  <c r="V24" i="3" s="1"/>
  <c r="T24" i="3"/>
  <c r="AB24" i="3"/>
  <c r="AC24" i="3"/>
  <c r="AD24" i="3" s="1"/>
  <c r="X24" i="3" s="1"/>
  <c r="AE24" i="3"/>
  <c r="I25" i="3"/>
  <c r="L25" i="3"/>
  <c r="M25" i="3"/>
  <c r="U25" i="3" s="1"/>
  <c r="N25" i="3"/>
  <c r="V25" i="3" s="1"/>
  <c r="T25" i="3"/>
  <c r="AB25" i="3"/>
  <c r="AC25" i="3"/>
  <c r="AD25" i="3" s="1"/>
  <c r="X25" i="3" s="1"/>
  <c r="AE25" i="3"/>
  <c r="I26" i="3"/>
  <c r="L26" i="3"/>
  <c r="M26" i="3"/>
  <c r="U26" i="3" s="1"/>
  <c r="N26" i="3"/>
  <c r="V26" i="3" s="1"/>
  <c r="T26" i="3"/>
  <c r="AB26" i="3"/>
  <c r="AC26" i="3"/>
  <c r="W26" i="3" s="1"/>
  <c r="AE26" i="3"/>
  <c r="I27" i="3"/>
  <c r="L27" i="3"/>
  <c r="M27" i="3"/>
  <c r="U27" i="3" s="1"/>
  <c r="N27" i="3"/>
  <c r="V27" i="3" s="1"/>
  <c r="T27" i="3"/>
  <c r="AB27" i="3"/>
  <c r="AC27" i="3"/>
  <c r="AD27" i="3" s="1"/>
  <c r="AE27" i="3"/>
  <c r="I28" i="3"/>
  <c r="L28" i="3"/>
  <c r="M28" i="3"/>
  <c r="U28" i="3" s="1"/>
  <c r="N28" i="3"/>
  <c r="V28" i="3" s="1"/>
  <c r="T28" i="3"/>
  <c r="AB28" i="3"/>
  <c r="AC28" i="3"/>
  <c r="AE28" i="3"/>
  <c r="I29" i="3"/>
  <c r="L29" i="3"/>
  <c r="M29" i="3"/>
  <c r="U29" i="3" s="1"/>
  <c r="N29" i="3"/>
  <c r="V29" i="3" s="1"/>
  <c r="T29" i="3"/>
  <c r="AB29" i="3"/>
  <c r="AC29" i="3"/>
  <c r="W29" i="3" s="1"/>
  <c r="AE29" i="3"/>
  <c r="I30" i="3"/>
  <c r="L30" i="3"/>
  <c r="M30" i="3"/>
  <c r="U30" i="3" s="1"/>
  <c r="N30" i="3"/>
  <c r="V30" i="3" s="1"/>
  <c r="T30" i="3"/>
  <c r="AB30" i="3"/>
  <c r="AC30" i="3"/>
  <c r="AD30" i="3" s="1"/>
  <c r="AE30" i="3"/>
  <c r="I31" i="3"/>
  <c r="L31" i="3"/>
  <c r="M31" i="3"/>
  <c r="U31" i="3" s="1"/>
  <c r="N31" i="3"/>
  <c r="V31" i="3" s="1"/>
  <c r="T31" i="3"/>
  <c r="AB31" i="3"/>
  <c r="AC31" i="3"/>
  <c r="AD31" i="3" s="1"/>
  <c r="AE31" i="3"/>
  <c r="I32" i="3"/>
  <c r="L32" i="3"/>
  <c r="M32" i="3"/>
  <c r="U32" i="3" s="1"/>
  <c r="N32" i="3"/>
  <c r="V32" i="3" s="1"/>
  <c r="T32" i="3"/>
  <c r="AB32" i="3"/>
  <c r="AC32" i="3"/>
  <c r="AE32" i="3"/>
  <c r="I33" i="3"/>
  <c r="L33" i="3"/>
  <c r="M33" i="3"/>
  <c r="U33" i="3" s="1"/>
  <c r="N33" i="3"/>
  <c r="V33" i="3" s="1"/>
  <c r="T33" i="3"/>
  <c r="AB33" i="3"/>
  <c r="AC33" i="3"/>
  <c r="AD33" i="3" s="1"/>
  <c r="AE33" i="3"/>
  <c r="I34" i="3"/>
  <c r="L34" i="3"/>
  <c r="M34" i="3"/>
  <c r="U34" i="3" s="1"/>
  <c r="N34" i="3"/>
  <c r="V34" i="3" s="1"/>
  <c r="T34" i="3"/>
  <c r="AB34" i="3"/>
  <c r="AC34" i="3"/>
  <c r="AD34" i="3" s="1"/>
  <c r="AE34" i="3"/>
  <c r="I35" i="3"/>
  <c r="L35" i="3"/>
  <c r="M35" i="3"/>
  <c r="U35" i="3" s="1"/>
  <c r="N35" i="3"/>
  <c r="V35" i="3" s="1"/>
  <c r="T35" i="3"/>
  <c r="AB35" i="3"/>
  <c r="AC35" i="3"/>
  <c r="AD35" i="3" s="1"/>
  <c r="AE35" i="3"/>
  <c r="I36" i="3"/>
  <c r="L36" i="3"/>
  <c r="M36" i="3"/>
  <c r="U36" i="3" s="1"/>
  <c r="N36" i="3"/>
  <c r="V36" i="3" s="1"/>
  <c r="T36" i="3"/>
  <c r="AB36" i="3"/>
  <c r="AC36" i="3"/>
  <c r="AD36" i="3" s="1"/>
  <c r="AE36" i="3"/>
  <c r="O36" i="3" l="1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1" i="3"/>
  <c r="O13" i="3"/>
  <c r="O14" i="3"/>
  <c r="AD15" i="3"/>
  <c r="W15" i="3"/>
  <c r="X15" i="3"/>
  <c r="AD9" i="3"/>
  <c r="X9" i="3" s="1"/>
  <c r="W9" i="3"/>
  <c r="W10" i="3"/>
  <c r="AD10" i="3"/>
  <c r="X10" i="3" s="1"/>
  <c r="AD11" i="3"/>
  <c r="X11" i="3" s="1"/>
  <c r="W11" i="3"/>
  <c r="W12" i="3"/>
  <c r="AD12" i="3"/>
  <c r="X12" i="3" s="1"/>
  <c r="AD16" i="3"/>
  <c r="W16" i="3"/>
  <c r="X16" i="3"/>
  <c r="AD13" i="3"/>
  <c r="X13" i="3" s="1"/>
  <c r="W13" i="3"/>
  <c r="X14" i="3"/>
  <c r="AD14" i="3"/>
  <c r="W14" i="3"/>
  <c r="W34" i="3"/>
  <c r="W31" i="3"/>
  <c r="W30" i="3"/>
  <c r="W23" i="3"/>
  <c r="W18" i="3"/>
  <c r="W17" i="3"/>
  <c r="X27" i="3"/>
  <c r="W36" i="3"/>
  <c r="W35" i="3"/>
  <c r="W33" i="3"/>
  <c r="W28" i="3"/>
  <c r="W27" i="3"/>
  <c r="W21" i="3"/>
  <c r="W20" i="3"/>
  <c r="AF36" i="3"/>
  <c r="AG36" i="3" s="1"/>
  <c r="AF35" i="3"/>
  <c r="AG35" i="3" s="1"/>
  <c r="AF34" i="3"/>
  <c r="AG34" i="3" s="1"/>
  <c r="AF33" i="3"/>
  <c r="AG33" i="3" s="1"/>
  <c r="AF32" i="3"/>
  <c r="AG32" i="3" s="1"/>
  <c r="AF31" i="3"/>
  <c r="AG31" i="3" s="1"/>
  <c r="AF30" i="3"/>
  <c r="AG30" i="3" s="1"/>
  <c r="AF29" i="3"/>
  <c r="AG29" i="3" s="1"/>
  <c r="AF28" i="3"/>
  <c r="AG28" i="3" s="1"/>
  <c r="AF27" i="3"/>
  <c r="AG27" i="3" s="1"/>
  <c r="AF26" i="3"/>
  <c r="AG26" i="3" s="1"/>
  <c r="AF25" i="3"/>
  <c r="AG25" i="3" s="1"/>
  <c r="AF24" i="3"/>
  <c r="AG24" i="3" s="1"/>
  <c r="AF23" i="3"/>
  <c r="AG23" i="3" s="1"/>
  <c r="AF22" i="3"/>
  <c r="AG22" i="3" s="1"/>
  <c r="AF21" i="3"/>
  <c r="AG21" i="3" s="1"/>
  <c r="AF20" i="3"/>
  <c r="AG20" i="3" s="1"/>
  <c r="AF19" i="3"/>
  <c r="AG19" i="3" s="1"/>
  <c r="AF18" i="3"/>
  <c r="AG18" i="3" s="1"/>
  <c r="AF17" i="3"/>
  <c r="AG17" i="3" s="1"/>
  <c r="AF16" i="3"/>
  <c r="AG16" i="3" s="1"/>
  <c r="AF15" i="3"/>
  <c r="AG15" i="3" s="1"/>
  <c r="AF14" i="3"/>
  <c r="AG14" i="3" s="1"/>
  <c r="AF13" i="3"/>
  <c r="AG13" i="3" s="1"/>
  <c r="AF12" i="3"/>
  <c r="AG12" i="3" s="1"/>
  <c r="AF11" i="3"/>
  <c r="AG11" i="3" s="1"/>
  <c r="AF10" i="3"/>
  <c r="AG10" i="3" s="1"/>
  <c r="AF9" i="3"/>
  <c r="AG9" i="3" s="1"/>
  <c r="X36" i="3"/>
  <c r="X34" i="3"/>
  <c r="W25" i="3"/>
  <c r="W24" i="3"/>
  <c r="W22" i="3"/>
  <c r="X35" i="3"/>
  <c r="X33" i="3"/>
  <c r="X31" i="3"/>
  <c r="X30" i="3"/>
  <c r="W32" i="3"/>
  <c r="AD32" i="3"/>
  <c r="X32" i="3" s="1"/>
  <c r="AD29" i="3"/>
  <c r="X29" i="3" s="1"/>
  <c r="AD28" i="3"/>
  <c r="X28" i="3" s="1"/>
  <c r="AD26" i="3"/>
  <c r="X26" i="3" s="1"/>
  <c r="AD19" i="3"/>
  <c r="X19" i="3" s="1"/>
  <c r="AF10" i="1"/>
  <c r="AG10" i="1" s="1"/>
  <c r="AE10" i="1"/>
  <c r="AC10" i="1"/>
  <c r="AD10" i="1" s="1"/>
  <c r="AB10" i="1"/>
  <c r="V10" i="1"/>
  <c r="U10" i="1"/>
  <c r="O10" i="1"/>
  <c r="N10" i="1"/>
  <c r="M10" i="1"/>
  <c r="L10" i="1"/>
  <c r="I10" i="1"/>
  <c r="AG9" i="1"/>
  <c r="AF9" i="1"/>
  <c r="AE9" i="1"/>
  <c r="AC9" i="1"/>
  <c r="AD9" i="1" s="1"/>
  <c r="X9" i="1" s="1"/>
  <c r="AB9" i="1"/>
  <c r="V9" i="1"/>
  <c r="U9" i="1"/>
  <c r="O9" i="1"/>
  <c r="N9" i="1"/>
  <c r="M9" i="1"/>
  <c r="L9" i="1"/>
  <c r="I9" i="1"/>
  <c r="W10" i="1" l="1"/>
  <c r="W9" i="1"/>
  <c r="X10" i="1"/>
</calcChain>
</file>

<file path=xl/sharedStrings.xml><?xml version="1.0" encoding="utf-8"?>
<sst xmlns="http://schemas.openxmlformats.org/spreadsheetml/2006/main" count="9999" uniqueCount="1962">
  <si>
    <r>
      <rPr>
        <sz val="8"/>
        <rFont val="ＭＳ ゴシック"/>
        <family val="3"/>
        <charset val="128"/>
      </rPr>
      <t>当</t>
    </r>
    <r>
      <rPr>
        <sz val="8"/>
        <rFont val="ＭＳ Ｐゴシック"/>
        <family val="3"/>
        <charset val="128"/>
      </rPr>
      <t>該自動車の製造又は輸入の事業を行う者の氏名又は名称　　　　スズキ株式会社　</t>
    </r>
    <phoneticPr fontId="2"/>
  </si>
  <si>
    <t>ガソリン乗用車（普通・小型）</t>
    <rPh sb="4" eb="7">
      <t>ジョウヨウシャ</t>
    </rPh>
    <rPh sb="8" eb="10">
      <t>フツウ</t>
    </rPh>
    <rPh sb="11" eb="13">
      <t>コガタ</t>
    </rPh>
    <phoneticPr fontId="2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</si>
  <si>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2"/>
  </si>
  <si>
    <r>
      <rPr>
        <sz val="8"/>
        <rFont val="ＭＳ Ｐゴシック"/>
        <family val="3"/>
        <charset val="128"/>
      </rPr>
      <t>メーカー入力欄</t>
    </r>
    <rPh sb="4" eb="6">
      <t>ニュウリョク</t>
    </rPh>
    <rPh sb="6" eb="7">
      <t>ラン</t>
    </rPh>
    <phoneticPr fontId="2"/>
  </si>
  <si>
    <r>
      <rPr>
        <sz val="8"/>
        <rFont val="ＭＳ Ｐゴシック"/>
        <family val="3"/>
        <charset val="128"/>
      </rPr>
      <t>最小車両重量（自動計算）</t>
    </r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2"/>
  </si>
  <si>
    <r>
      <rPr>
        <sz val="8"/>
        <rFont val="ＭＳ Ｐゴシック"/>
        <family val="3"/>
        <charset val="128"/>
      </rPr>
      <t>最大車両重量（自動計算）</t>
    </r>
    <rPh sb="1" eb="2">
      <t>ダイ</t>
    </rPh>
    <rPh sb="7" eb="9">
      <t>ジドウ</t>
    </rPh>
    <phoneticPr fontId="2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</si>
  <si>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2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</si>
  <si>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</si>
  <si>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</si>
  <si>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r>
      <rPr>
        <sz val="8"/>
        <rFont val="ＭＳ Ｐゴシック"/>
        <family val="3"/>
        <charset val="128"/>
      </rPr>
      <t>変速装置の
型式及び変速段数</t>
    </r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2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</si>
  <si>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2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</si>
  <si>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2"/>
  </si>
  <si>
    <r>
      <t>WLTC</t>
    </r>
    <r>
      <rPr>
        <sz val="8"/>
        <rFont val="ＭＳ Ｐゴシック"/>
        <family val="3"/>
        <charset val="128"/>
      </rPr>
      <t>モード</t>
    </r>
    <phoneticPr fontId="2"/>
  </si>
  <si>
    <r>
      <rPr>
        <sz val="8"/>
        <rFont val="ＭＳ Ｐゴシック"/>
        <family val="3"/>
        <charset val="128"/>
      </rPr>
      <t>主要燃費
改善対策</t>
    </r>
    <rPh sb="0" eb="2">
      <t>シュヨウ</t>
    </rPh>
    <rPh sb="2" eb="4">
      <t>ネンピ</t>
    </rPh>
    <rPh sb="5" eb="7">
      <t>カイゼン</t>
    </rPh>
    <rPh sb="7" eb="9">
      <t>タイサク</t>
    </rPh>
    <phoneticPr fontId="2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</si>
  <si>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2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</si>
  <si>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2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</si>
  <si>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達成・向上
達成レベル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2"/>
  </si>
  <si>
    <r>
      <rPr>
        <sz val="8"/>
        <rFont val="ＭＳ Ｐゴシック"/>
        <family val="3"/>
        <charset val="128"/>
      </rPr>
      <t>令和２年度
燃費基準
達成・向上
達成レベル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2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</si>
  <si>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</t>
    </r>
    <rPh sb="0" eb="2">
      <t>レイワ</t>
    </rPh>
    <rPh sb="4" eb="6">
      <t>ネンド</t>
    </rPh>
    <phoneticPr fontId="2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</si>
  <si>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2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</si>
  <si>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2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</si>
  <si>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2"/>
  </si>
  <si>
    <r>
      <rPr>
        <sz val="8"/>
        <rFont val="ＭＳ Ｐゴシック"/>
        <family val="3"/>
        <charset val="128"/>
      </rPr>
      <t>燃費基準
達成・向上
達成レベル</t>
    </r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2"/>
  </si>
  <si>
    <r>
      <rPr>
        <sz val="8"/>
        <rFont val="ＭＳ Ｐゴシック"/>
        <family val="3"/>
        <charset val="128"/>
      </rPr>
      <t>多段階評価</t>
    </r>
    <rPh sb="0" eb="1">
      <t>タ</t>
    </rPh>
    <rPh sb="1" eb="3">
      <t>ダンカイ</t>
    </rPh>
    <rPh sb="3" eb="5">
      <t>ヒョウカ</t>
    </rPh>
    <phoneticPr fontId="2"/>
  </si>
  <si>
    <r>
      <rPr>
        <sz val="8"/>
        <rFont val="ＭＳ Ｐゴシック"/>
        <family val="3"/>
        <charset val="128"/>
      </rPr>
      <t>多段階評価</t>
    </r>
    <r>
      <rPr>
        <sz val="8"/>
        <rFont val="Arial"/>
        <family val="2"/>
      </rPr>
      <t>2</t>
    </r>
    <rPh sb="0" eb="1">
      <t>タ</t>
    </rPh>
    <rPh sb="1" eb="3">
      <t>ダンカイ</t>
    </rPh>
    <rPh sb="3" eb="5">
      <t>ヒョウカ</t>
    </rPh>
    <phoneticPr fontId="2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</si>
  <si>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2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</si>
  <si>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2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</si>
  <si>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2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</si>
  <si>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2"/>
  </si>
  <si>
    <r>
      <t>型</t>
    </r>
    <r>
      <rPr>
        <sz val="8"/>
        <rFont val="ＭＳ Ｐゴシック"/>
        <family val="3"/>
        <charset val="128"/>
      </rPr>
      <t>式</t>
    </r>
  </si>
  <si>
    <r>
      <rPr>
        <sz val="8"/>
        <rFont val="ＭＳ Ｐゴシック"/>
        <family val="3"/>
        <charset val="128"/>
      </rPr>
      <t>類別区分番号</t>
    </r>
    <rPh sb="0" eb="2">
      <t>ルイベツ</t>
    </rPh>
    <rPh sb="2" eb="4">
      <t>クブン</t>
    </rPh>
    <rPh sb="4" eb="6">
      <t>バンゴウ</t>
    </rPh>
    <phoneticPr fontId="2"/>
  </si>
  <si>
    <r>
      <rPr>
        <sz val="8"/>
        <rFont val="ＭＳ Ｐゴシック"/>
        <family val="3"/>
        <charset val="128"/>
      </rPr>
      <t>総排気量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2"/>
  </si>
  <si>
    <r>
      <rPr>
        <sz val="8"/>
        <rFont val="ＭＳ Ｐゴシック"/>
        <family val="3"/>
        <charset val="128"/>
      </rPr>
      <t>主要排出
ガス対策</t>
    </r>
    <phoneticPr fontId="2"/>
  </si>
  <si>
    <r>
      <rPr>
        <sz val="8"/>
        <rFont val="ＭＳ Ｐゴシック"/>
        <family val="3"/>
        <charset val="128"/>
      </rPr>
      <t>駆動
形式</t>
    </r>
    <rPh sb="3" eb="5">
      <t>ケイシキ</t>
    </rPh>
    <phoneticPr fontId="2"/>
  </si>
  <si>
    <r>
      <t>そ</t>
    </r>
    <r>
      <rPr>
        <sz val="8"/>
        <rFont val="ＭＳ Ｐゴシック"/>
        <family val="3"/>
        <charset val="128"/>
      </rPr>
      <t>の他</t>
    </r>
  </si>
  <si>
    <r>
      <rPr>
        <sz val="8"/>
        <rFont val="ＭＳ Ｐゴシック"/>
        <family val="3"/>
        <charset val="128"/>
      </rPr>
      <t>低排出ガス
認定レベル</t>
    </r>
    <rPh sb="6" eb="8">
      <t>ニンテイ</t>
    </rPh>
    <phoneticPr fontId="2"/>
  </si>
  <si>
    <t>スズキ</t>
    <phoneticPr fontId="2"/>
  </si>
  <si>
    <t>フロンクス</t>
    <phoneticPr fontId="2"/>
  </si>
  <si>
    <t>4AA-WDB3S</t>
    <phoneticPr fontId="2"/>
  </si>
  <si>
    <t>0001</t>
    <phoneticPr fontId="2"/>
  </si>
  <si>
    <t>K15C
-WA06A</t>
    <phoneticPr fontId="2"/>
  </si>
  <si>
    <t>H,I,V,EP,B</t>
    <phoneticPr fontId="2"/>
  </si>
  <si>
    <t>F</t>
    <phoneticPr fontId="2"/>
  </si>
  <si>
    <t>4AA-WEB3S</t>
    <phoneticPr fontId="2"/>
  </si>
  <si>
    <t>0601</t>
    <phoneticPr fontId="2"/>
  </si>
  <si>
    <t>A</t>
    <phoneticPr fontId="2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</si>
  <si>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2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</si>
  <si>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2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</si>
  <si>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2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</si>
  <si>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2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</si>
  <si>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2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</si>
  <si>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2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</si>
  <si>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2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</si>
  <si>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2"/>
  </si>
  <si>
    <r>
      <t>6AT
(E</t>
    </r>
    <r>
      <rPr>
        <sz val="8"/>
        <rFont val="Yu Gothic"/>
        <family val="2"/>
        <charset val="128"/>
      </rPr>
      <t>･</t>
    </r>
    <r>
      <rPr>
        <sz val="8"/>
        <rFont val="Arial"/>
        <family val="2"/>
      </rPr>
      <t>LTC)</t>
    </r>
    <phoneticPr fontId="2"/>
  </si>
  <si>
    <r>
      <t>3</t>
    </r>
    <r>
      <rPr>
        <sz val="8"/>
        <rFont val="ＭＳ Ｐゴシック"/>
        <family val="2"/>
        <charset val="128"/>
      </rPr>
      <t>Ｗ</t>
    </r>
    <r>
      <rPr>
        <sz val="8"/>
        <rFont val="Arial"/>
        <family val="2"/>
      </rPr>
      <t>,EGR</t>
    </r>
    <phoneticPr fontId="2"/>
  </si>
  <si>
    <r>
      <rPr>
        <u/>
        <sz val="8"/>
        <rFont val="ＭＳ Ｐゴシック"/>
        <family val="3"/>
        <charset val="128"/>
      </rPr>
      <t>☆☆☆</t>
    </r>
  </si>
  <si>
    <t/>
  </si>
  <si>
    <t xml:space="preserve"> </t>
  </si>
  <si>
    <t>R</t>
    <phoneticPr fontId="2"/>
  </si>
  <si>
    <t>3W</t>
  </si>
  <si>
    <t>I,V,D,EP,B</t>
  </si>
  <si>
    <r>
      <t>8AT(E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LTC)</t>
    </r>
    <phoneticPr fontId="2"/>
  </si>
  <si>
    <t>B48B20B</t>
    <phoneticPr fontId="2"/>
  </si>
  <si>
    <t>3BA-HF20</t>
    <phoneticPr fontId="2"/>
  </si>
  <si>
    <t>BMW Z4 sDrive20i</t>
    <phoneticPr fontId="2"/>
  </si>
  <si>
    <t>BMW</t>
    <phoneticPr fontId="2"/>
  </si>
  <si>
    <t>★0.5</t>
  </si>
  <si>
    <t>R</t>
  </si>
  <si>
    <t>8AT(E･LTC)</t>
  </si>
  <si>
    <t>B48B20B</t>
  </si>
  <si>
    <t>0201</t>
  </si>
  <si>
    <t>3BA-HF20</t>
  </si>
  <si>
    <t>BMW Z4 sDrive20i</t>
  </si>
  <si>
    <t>BMW</t>
  </si>
  <si>
    <t>B58B30B</t>
    <phoneticPr fontId="2"/>
  </si>
  <si>
    <t>3BA-HF30T</t>
    <phoneticPr fontId="2"/>
  </si>
  <si>
    <t>BMW Z4 M40i</t>
    <phoneticPr fontId="2"/>
  </si>
  <si>
    <t>B58B30B</t>
  </si>
  <si>
    <t>3BA-HF30T</t>
  </si>
  <si>
    <t>BMW Z4 M40i</t>
  </si>
  <si>
    <t>B58B30C</t>
    <phoneticPr fontId="2"/>
  </si>
  <si>
    <t>3BA-HF30</t>
    <phoneticPr fontId="2"/>
  </si>
  <si>
    <t>★2</t>
  </si>
  <si>
    <t>A</t>
  </si>
  <si>
    <t>D,V,H,I,FI,EP,B</t>
    <phoneticPr fontId="2"/>
  </si>
  <si>
    <t>8AT (E-LCT)</t>
  </si>
  <si>
    <t>S68B44A</t>
  </si>
  <si>
    <t>0004</t>
  </si>
  <si>
    <t>3AA-32EM44</t>
  </si>
  <si>
    <t>BMW X7 M60i xDrive</t>
  </si>
  <si>
    <t>0003</t>
  </si>
  <si>
    <t>0002</t>
  </si>
  <si>
    <t>0001</t>
  </si>
  <si>
    <t>★1.5</t>
    <phoneticPr fontId="2"/>
  </si>
  <si>
    <t>6,7</t>
    <phoneticPr fontId="2"/>
  </si>
  <si>
    <t>N63B44D</t>
    <phoneticPr fontId="2"/>
  </si>
  <si>
    <r>
      <t>0101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0102</t>
    </r>
    <phoneticPr fontId="2"/>
  </si>
  <si>
    <t>3BA-CX44</t>
    <phoneticPr fontId="2"/>
  </si>
  <si>
    <t>BMW X7 M50i</t>
    <phoneticPr fontId="2"/>
  </si>
  <si>
    <t>★1</t>
    <phoneticPr fontId="2"/>
  </si>
  <si>
    <r>
      <t>0001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0002</t>
    </r>
    <phoneticPr fontId="2"/>
  </si>
  <si>
    <t>D,V,H,I,B,
TC,IC,EP</t>
  </si>
  <si>
    <t>S68B44A-PA0001N0</t>
  </si>
  <si>
    <t>3AA-12ET44</t>
  </si>
  <si>
    <t>BMW X6M Competition</t>
  </si>
  <si>
    <t>S63B44B</t>
    <phoneticPr fontId="2"/>
  </si>
  <si>
    <r>
      <t>0101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0104</t>
    </r>
    <phoneticPr fontId="2"/>
  </si>
  <si>
    <t>3BA-JU44M</t>
    <phoneticPr fontId="2"/>
  </si>
  <si>
    <t>BMW X6M</t>
    <phoneticPr fontId="2"/>
  </si>
  <si>
    <t>★1</t>
  </si>
  <si>
    <t>0006</t>
  </si>
  <si>
    <t>3AA-42EX44</t>
  </si>
  <si>
    <t>BMW X6 M60i xDrive</t>
  </si>
  <si>
    <t>0005</t>
  </si>
  <si>
    <t>14.9~15.9</t>
  </si>
  <si>
    <r>
      <t>2280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2360</t>
    </r>
    <phoneticPr fontId="2"/>
  </si>
  <si>
    <r>
      <t>0102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0112</t>
    </r>
    <phoneticPr fontId="2"/>
  </si>
  <si>
    <t>3BA-CY44</t>
    <phoneticPr fontId="2"/>
  </si>
  <si>
    <t>BMW X6 M50i</t>
    <phoneticPr fontId="2"/>
  </si>
  <si>
    <r>
      <t>0002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0012</t>
    </r>
    <phoneticPr fontId="2"/>
  </si>
  <si>
    <t>0101</t>
    <phoneticPr fontId="2"/>
  </si>
  <si>
    <t>BMW X5M Competition</t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</si>
  <si>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0002</t>
    </r>
    <phoneticPr fontId="2"/>
  </si>
  <si>
    <t>BMW X5M</t>
    <phoneticPr fontId="2"/>
  </si>
  <si>
    <t>3AA-32EU44S</t>
  </si>
  <si>
    <t>BMW X5 M60i xDrive</t>
  </si>
  <si>
    <t>3AA-32EU44A</t>
  </si>
  <si>
    <t>★0.5</t>
    <phoneticPr fontId="2"/>
  </si>
  <si>
    <r>
      <t>55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56</t>
    </r>
    <phoneticPr fontId="2"/>
  </si>
  <si>
    <t>14.1~14.3</t>
  </si>
  <si>
    <r>
      <t>2410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2420</t>
    </r>
    <phoneticPr fontId="2"/>
  </si>
  <si>
    <r>
      <t>0111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0112</t>
    </r>
    <phoneticPr fontId="2"/>
  </si>
  <si>
    <t>3BA-JU44S</t>
    <phoneticPr fontId="2"/>
  </si>
  <si>
    <t>BMW X5 M50i</t>
    <phoneticPr fontId="2"/>
  </si>
  <si>
    <t>14.4~15.5</t>
  </si>
  <si>
    <r>
      <t>2310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2400</t>
    </r>
    <phoneticPr fontId="2"/>
  </si>
  <si>
    <r>
      <t>0101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0110</t>
    </r>
    <phoneticPr fontId="2"/>
  </si>
  <si>
    <t>14.1~14.5</t>
  </si>
  <si>
    <r>
      <t>2390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2420</t>
    </r>
    <phoneticPr fontId="2"/>
  </si>
  <si>
    <r>
      <t>0008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0012</t>
    </r>
    <phoneticPr fontId="2"/>
  </si>
  <si>
    <t>14.8~15.5</t>
  </si>
  <si>
    <r>
      <t>2310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2370</t>
    </r>
    <phoneticPr fontId="2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</si>
  <si>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0007</t>
    </r>
    <phoneticPr fontId="2"/>
  </si>
  <si>
    <t>14.8~15.4</t>
  </si>
  <si>
    <r>
      <t>2320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2370</t>
    </r>
    <phoneticPr fontId="2"/>
  </si>
  <si>
    <r>
      <t>0101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0106</t>
    </r>
    <phoneticPr fontId="2"/>
  </si>
  <si>
    <t>3BA-JU44A</t>
    <phoneticPr fontId="2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</si>
  <si>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0006</t>
    </r>
    <phoneticPr fontId="2"/>
  </si>
  <si>
    <t>S58B30A</t>
    <phoneticPr fontId="2"/>
  </si>
  <si>
    <r>
      <t>0301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0302</t>
    </r>
    <phoneticPr fontId="2"/>
  </si>
  <si>
    <t>3BA-TS30</t>
    <phoneticPr fontId="2"/>
  </si>
  <si>
    <t>BMW X4M</t>
    <phoneticPr fontId="2"/>
  </si>
  <si>
    <r>
      <t>0101</t>
    </r>
    <r>
      <rPr>
        <sz val="8"/>
        <rFont val="游ゴシック"/>
        <family val="3"/>
        <charset val="128"/>
      </rPr>
      <t>～0102</t>
    </r>
    <phoneticPr fontId="2"/>
  </si>
  <si>
    <t>8AT(E,LTC)</t>
  </si>
  <si>
    <t>0102</t>
  </si>
  <si>
    <t>3BA-2V20</t>
  </si>
  <si>
    <t>BMW X4 xDrive30i</t>
  </si>
  <si>
    <t>0102</t>
    <phoneticPr fontId="2"/>
  </si>
  <si>
    <t>3BA-2V20</t>
    <phoneticPr fontId="2"/>
  </si>
  <si>
    <t>0101</t>
  </si>
  <si>
    <t>0002</t>
    <phoneticPr fontId="2"/>
  </si>
  <si>
    <t>19.9~20.3</t>
  </si>
  <si>
    <r>
      <t>1880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1920</t>
    </r>
    <phoneticPr fontId="2"/>
  </si>
  <si>
    <r>
      <t>0101</t>
    </r>
    <r>
      <rPr>
        <sz val="8"/>
        <rFont val="游ゴシック"/>
        <family val="3"/>
        <charset val="128"/>
      </rPr>
      <t>～0</t>
    </r>
    <r>
      <rPr>
        <sz val="8"/>
        <rFont val="Arial"/>
        <family val="2"/>
      </rPr>
      <t>102</t>
    </r>
    <phoneticPr fontId="2"/>
  </si>
  <si>
    <t>3BA-2V30</t>
    <phoneticPr fontId="2"/>
  </si>
  <si>
    <t>BMW X4 M40i</t>
    <phoneticPr fontId="2"/>
  </si>
  <si>
    <t>3BA-2V30</t>
  </si>
  <si>
    <t>BMW X4 M40i</t>
  </si>
  <si>
    <t>S58B30A</t>
  </si>
  <si>
    <t>0302</t>
  </si>
  <si>
    <t>3BA-TS30</t>
  </si>
  <si>
    <t>BMW X4 M</t>
    <phoneticPr fontId="2"/>
  </si>
  <si>
    <t>0301</t>
  </si>
  <si>
    <t>BMW X4 M</t>
  </si>
  <si>
    <r>
      <t>0201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0202</t>
    </r>
    <phoneticPr fontId="2"/>
  </si>
  <si>
    <t>BMW X3M</t>
    <phoneticPr fontId="2"/>
  </si>
  <si>
    <r>
      <t>57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58</t>
    </r>
    <phoneticPr fontId="2"/>
  </si>
  <si>
    <t>20.5~20.8</t>
  </si>
  <si>
    <r>
      <t>1830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1860</t>
    </r>
    <phoneticPr fontId="2"/>
  </si>
  <si>
    <t>B48B20A</t>
    <phoneticPr fontId="2"/>
  </si>
  <si>
    <t>3BA-TY20</t>
    <phoneticPr fontId="2"/>
  </si>
  <si>
    <t>BMW X3 xDrive20i</t>
  </si>
  <si>
    <r>
      <t>0001</t>
    </r>
    <r>
      <rPr>
        <sz val="8"/>
        <rFont val="ＭＳ Ｐゴシック"/>
        <family val="3"/>
        <charset val="128"/>
      </rPr>
      <t>～0</t>
    </r>
    <r>
      <rPr>
        <sz val="8"/>
        <rFont val="Arial"/>
        <family val="2"/>
      </rPr>
      <t>002</t>
    </r>
    <phoneticPr fontId="2"/>
  </si>
  <si>
    <t>B48B20A</t>
  </si>
  <si>
    <t>3BA-TY20</t>
  </si>
  <si>
    <t>D,V,H,I,B,
TC,IC,EP</t>
    <phoneticPr fontId="2"/>
  </si>
  <si>
    <t>B58B30P-PA0001N0</t>
  </si>
  <si>
    <t>3AA-72GP30</t>
  </si>
  <si>
    <t>BMW X3 M50 xDrive</t>
  </si>
  <si>
    <t>B58B30P-PA0001N0</t>
    <phoneticPr fontId="2"/>
  </si>
  <si>
    <t>19.6~19.9</t>
  </si>
  <si>
    <r>
      <t>1920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1950</t>
    </r>
    <phoneticPr fontId="2"/>
  </si>
  <si>
    <t>3BA-TY30</t>
    <phoneticPr fontId="2"/>
  </si>
  <si>
    <t>BMW X3 M40i</t>
    <phoneticPr fontId="2"/>
  </si>
  <si>
    <t>3BA-TY30</t>
  </si>
  <si>
    <t>BMW X3 M40i</t>
  </si>
  <si>
    <t>0202</t>
  </si>
  <si>
    <t>BMW X3 M</t>
  </si>
  <si>
    <t>★1.5</t>
  </si>
  <si>
    <t>B48B20P-JA1S06M0</t>
  </si>
  <si>
    <t>3AA-32GP20</t>
  </si>
  <si>
    <t>BMW X3 20 xDrive</t>
  </si>
  <si>
    <t>B48B20P-JA1S06M0</t>
    <phoneticPr fontId="2"/>
  </si>
  <si>
    <t>7AT(E)</t>
  </si>
  <si>
    <t>B48A20P</t>
  </si>
  <si>
    <t>0008</t>
  </si>
  <si>
    <t>3BA-42GM20</t>
  </si>
  <si>
    <t>BMW X2 xDrive20i</t>
  </si>
  <si>
    <t>0007</t>
  </si>
  <si>
    <t>7AT(E)</t>
    <phoneticPr fontId="2"/>
  </si>
  <si>
    <t>B38A15A</t>
    <phoneticPr fontId="2"/>
  </si>
  <si>
    <t>3BA-YH15</t>
    <phoneticPr fontId="2"/>
  </si>
  <si>
    <t>BMW X2 sDrive 18i</t>
    <phoneticPr fontId="2"/>
  </si>
  <si>
    <t>B48A20H</t>
  </si>
  <si>
    <t>3BA-82GM20</t>
  </si>
  <si>
    <t>BMW X2 M35i xDrive</t>
  </si>
  <si>
    <t>B48A20E</t>
    <phoneticPr fontId="2"/>
  </si>
  <si>
    <t>0011</t>
    <phoneticPr fontId="2"/>
  </si>
  <si>
    <t>3BA-YN20</t>
    <phoneticPr fontId="2"/>
  </si>
  <si>
    <t>BMW X2 M35i</t>
    <phoneticPr fontId="2"/>
  </si>
  <si>
    <t>0018</t>
  </si>
  <si>
    <t>3BA-52EE20</t>
  </si>
  <si>
    <t>BMW X1 xDrive20i</t>
  </si>
  <si>
    <t>0017</t>
  </si>
  <si>
    <t>0016</t>
  </si>
  <si>
    <t>0015</t>
  </si>
  <si>
    <t>0014</t>
  </si>
  <si>
    <t>0013</t>
  </si>
  <si>
    <t>0012</t>
  </si>
  <si>
    <t>0011</t>
  </si>
  <si>
    <t>F</t>
  </si>
  <si>
    <t>B38A15P</t>
  </si>
  <si>
    <t>3BA-22EE15</t>
  </si>
  <si>
    <t>BMW X1 sDrive18i</t>
  </si>
  <si>
    <t>0002,0004</t>
    <phoneticPr fontId="2"/>
  </si>
  <si>
    <t>3BA-AA15</t>
    <phoneticPr fontId="2"/>
  </si>
  <si>
    <t>BMW X1 sDrive 18i</t>
    <phoneticPr fontId="2"/>
  </si>
  <si>
    <t>0001,0003</t>
    <phoneticPr fontId="2"/>
  </si>
  <si>
    <t>3BA-12EF20</t>
  </si>
  <si>
    <t>BMW X1 M35i xDrive</t>
  </si>
  <si>
    <t>3BA-GV44</t>
    <phoneticPr fontId="2"/>
  </si>
  <si>
    <r>
      <t xml:space="preserve">BMW M850ix </t>
    </r>
    <r>
      <rPr>
        <sz val="8"/>
        <rFont val="ＭＳ Ｐゴシック"/>
        <family val="3"/>
        <charset val="128"/>
      </rPr>
      <t>ｸﾞﾗﾝｸ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2"/>
  </si>
  <si>
    <t>0101,0102</t>
    <phoneticPr fontId="2"/>
  </si>
  <si>
    <t>3BA-BC44</t>
    <phoneticPr fontId="2"/>
  </si>
  <si>
    <t>BMW M850i xDriveｸ-ﾍﾟ</t>
  </si>
  <si>
    <t>1101</t>
    <phoneticPr fontId="2"/>
  </si>
  <si>
    <t>BMW M850i xDriveｶﾌﾞﾘｵﾚ</t>
  </si>
  <si>
    <t>3BA-GV44M</t>
    <phoneticPr fontId="2"/>
  </si>
  <si>
    <r>
      <t xml:space="preserve">BMW M8 </t>
    </r>
    <r>
      <rPr>
        <sz val="8"/>
        <rFont val="ＭＳ Ｐゴシック"/>
        <family val="3"/>
        <charset val="128"/>
      </rPr>
      <t>ｸﾞﾗﾝｸ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2"/>
  </si>
  <si>
    <t>19.3~19.6</t>
  </si>
  <si>
    <r>
      <t>1950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1980</t>
    </r>
    <phoneticPr fontId="2"/>
  </si>
  <si>
    <r>
      <t>0201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0203</t>
    </r>
    <phoneticPr fontId="2"/>
  </si>
  <si>
    <t>3BA-JS44</t>
    <phoneticPr fontId="2"/>
  </si>
  <si>
    <t>BMW M550i xDrive</t>
    <phoneticPr fontId="2"/>
  </si>
  <si>
    <t>0204</t>
    <phoneticPr fontId="2"/>
  </si>
  <si>
    <t>19.8~20.2</t>
  </si>
  <si>
    <r>
      <t>1890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1930</t>
    </r>
    <phoneticPr fontId="2"/>
  </si>
  <si>
    <r>
      <t>0004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</t>
    </r>
    <phoneticPr fontId="2"/>
  </si>
  <si>
    <t>3BA-7R30</t>
    <phoneticPr fontId="2"/>
  </si>
  <si>
    <t>20.4~20.7</t>
  </si>
  <si>
    <r>
      <t>1840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1870</t>
    </r>
    <phoneticPr fontId="2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</si>
  <si>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0003</t>
    </r>
    <phoneticPr fontId="2"/>
  </si>
  <si>
    <t>20.5~20.7</t>
  </si>
  <si>
    <r>
      <t>1840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1860</t>
    </r>
    <phoneticPr fontId="2"/>
  </si>
  <si>
    <r>
      <t>0001</t>
    </r>
    <r>
      <rPr>
        <sz val="8"/>
        <rFont val="Meiryo UI"/>
        <family val="2"/>
        <charset val="128"/>
      </rPr>
      <t>～</t>
    </r>
    <r>
      <rPr>
        <sz val="8"/>
        <rFont val="Arial"/>
        <family val="2"/>
      </rPr>
      <t>0004</t>
    </r>
    <phoneticPr fontId="2"/>
  </si>
  <si>
    <t>3BA-12AW30</t>
    <phoneticPr fontId="2"/>
  </si>
  <si>
    <t>BMW M440ix ｸﾞﾗﾝｸｰﾍﾟ</t>
  </si>
  <si>
    <t>D,V,I,
EP</t>
  </si>
  <si>
    <t>1002</t>
  </si>
  <si>
    <t>3BA-12AW30</t>
  </si>
  <si>
    <t>1001</t>
  </si>
  <si>
    <t>1001,1002</t>
    <phoneticPr fontId="2"/>
  </si>
  <si>
    <t>3BA-12AR30</t>
    <phoneticPr fontId="2"/>
  </si>
  <si>
    <r>
      <t xml:space="preserve">BMW M440ix </t>
    </r>
    <r>
      <rPr>
        <sz val="8"/>
        <rFont val="ＭＳ Ｐゴシック"/>
        <family val="3"/>
        <charset val="128"/>
      </rPr>
      <t>ｶﾌﾞﾘｵﾚ</t>
    </r>
    <phoneticPr fontId="2"/>
  </si>
  <si>
    <t>4001</t>
  </si>
  <si>
    <t>3BA-12AR30</t>
  </si>
  <si>
    <t>BMW M440ix ｶﾌﾞﾘｵﾚ</t>
  </si>
  <si>
    <t>21.5~21.7</t>
  </si>
  <si>
    <r>
      <t>1740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1760</t>
    </r>
    <phoneticPr fontId="2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</si>
  <si>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0004
0101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0104</t>
    </r>
    <phoneticPr fontId="2"/>
  </si>
  <si>
    <t>BMW M440i xDriveｸｰﾍﾟ</t>
  </si>
  <si>
    <t>3002</t>
  </si>
  <si>
    <t>BMW M440i xDrive ｸｰﾍﾟ</t>
  </si>
  <si>
    <t>3001</t>
  </si>
  <si>
    <t>0005,0006</t>
    <phoneticPr fontId="2"/>
  </si>
  <si>
    <t>3BA-52AZ30</t>
    <phoneticPr fontId="2"/>
  </si>
  <si>
    <r>
      <t xml:space="preserve">BMW M4 </t>
    </r>
    <r>
      <rPr>
        <sz val="8"/>
        <rFont val="ＭＳ Ｐゴシック"/>
        <family val="3"/>
        <charset val="128"/>
      </rPr>
      <t>ｸｰﾍﾟ</t>
    </r>
    <phoneticPr fontId="2"/>
  </si>
  <si>
    <t>0003,0004</t>
    <phoneticPr fontId="2"/>
  </si>
  <si>
    <t>6MT</t>
    <phoneticPr fontId="2"/>
  </si>
  <si>
    <t>0001,0002</t>
    <phoneticPr fontId="2"/>
  </si>
  <si>
    <t>8AT(E・LTC)</t>
  </si>
  <si>
    <t>5001</t>
  </si>
  <si>
    <t>3BA-52AZ30</t>
  </si>
  <si>
    <t>BMW M4 ｸｰﾍﾟ</t>
  </si>
  <si>
    <t>D,V,I,EP</t>
  </si>
  <si>
    <t>2001</t>
  </si>
  <si>
    <r>
      <t xml:space="preserve">BMW M4 </t>
    </r>
    <r>
      <rPr>
        <sz val="8"/>
        <rFont val="ＭＳ Ｐゴシック"/>
        <family val="3"/>
        <charset val="128"/>
      </rPr>
      <t>ｶﾌﾞﾘｵﾚ</t>
    </r>
    <phoneticPr fontId="2"/>
  </si>
  <si>
    <t>20.8~21.1</t>
  </si>
  <si>
    <r>
      <t>1800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1830</t>
    </r>
    <phoneticPr fontId="2"/>
  </si>
  <si>
    <t>3BA-6N30</t>
    <phoneticPr fontId="2"/>
  </si>
  <si>
    <t>BMW M340i xDriveTr.</t>
  </si>
  <si>
    <t>21.6~21.8</t>
  </si>
  <si>
    <r>
      <t>1730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1750</t>
    </r>
    <phoneticPr fontId="2"/>
  </si>
  <si>
    <t>3BA-5U30</t>
    <phoneticPr fontId="2"/>
  </si>
  <si>
    <t>BMW M340i xDrive</t>
    <phoneticPr fontId="2"/>
  </si>
  <si>
    <t>3BA-12GB30</t>
  </si>
  <si>
    <t>BMW M3 ﾂｰﾘﾝｸﾞ</t>
  </si>
  <si>
    <t>3BA-32AY30</t>
    <phoneticPr fontId="2"/>
  </si>
  <si>
    <t>BMW M3 Competition</t>
    <phoneticPr fontId="2"/>
  </si>
  <si>
    <t>0003</t>
    <phoneticPr fontId="2"/>
  </si>
  <si>
    <r>
      <t>BMW M3 Comp</t>
    </r>
    <r>
      <rPr>
        <sz val="8"/>
        <rFont val="ＭＳ Ｐゴシック"/>
        <family val="3"/>
        <charset val="128"/>
      </rPr>
      <t>　</t>
    </r>
    <r>
      <rPr>
        <sz val="8"/>
        <rFont val="Arial"/>
        <family val="2"/>
      </rPr>
      <t xml:space="preserve">M </t>
    </r>
    <r>
      <rPr>
        <sz val="8"/>
        <rFont val="ＭＳ Ｐゴシック"/>
        <family val="3"/>
        <charset val="128"/>
      </rPr>
      <t>ｘ</t>
    </r>
    <r>
      <rPr>
        <sz val="8"/>
        <rFont val="Arial"/>
        <family val="2"/>
      </rPr>
      <t>Drive</t>
    </r>
    <phoneticPr fontId="2"/>
  </si>
  <si>
    <t>3BA-32AY30</t>
  </si>
  <si>
    <t>BMW M3</t>
  </si>
  <si>
    <t>21.8~22.0</t>
    <phoneticPr fontId="2"/>
  </si>
  <si>
    <r>
      <t>1710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1730</t>
    </r>
    <phoneticPr fontId="2"/>
  </si>
  <si>
    <t>3BA-52CM30</t>
    <phoneticPr fontId="2"/>
  </si>
  <si>
    <t>BMW M240i xDrive</t>
    <phoneticPr fontId="2"/>
  </si>
  <si>
    <t>23.1~23.3</t>
  </si>
  <si>
    <r>
      <t>1560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1580</t>
    </r>
    <phoneticPr fontId="2"/>
  </si>
  <si>
    <t>B58B30A</t>
    <phoneticPr fontId="2"/>
  </si>
  <si>
    <t>3BA-2J30</t>
    <phoneticPr fontId="2"/>
  </si>
  <si>
    <t>BMW M240i</t>
    <phoneticPr fontId="2"/>
  </si>
  <si>
    <t>22.9~23.1</t>
  </si>
  <si>
    <r>
      <t>1590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1610</t>
    </r>
    <phoneticPr fontId="2"/>
  </si>
  <si>
    <r>
      <t>1101</t>
    </r>
    <r>
      <rPr>
        <sz val="8"/>
        <rFont val="游ゴシック"/>
        <family val="3"/>
        <charset val="128"/>
      </rPr>
      <t>～1</t>
    </r>
    <r>
      <rPr>
        <sz val="8"/>
        <rFont val="Arial"/>
        <family val="2"/>
      </rPr>
      <t>102</t>
    </r>
    <phoneticPr fontId="2"/>
  </si>
  <si>
    <t>3BA-7L20</t>
    <phoneticPr fontId="2"/>
  </si>
  <si>
    <r>
      <t xml:space="preserve">BMW M235ix </t>
    </r>
    <r>
      <rPr>
        <sz val="8"/>
        <rFont val="ＭＳ Ｐゴシック"/>
        <family val="3"/>
        <charset val="128"/>
      </rPr>
      <t>ｸﾞﾗﾝｸ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2"/>
  </si>
  <si>
    <r>
      <t>1001</t>
    </r>
    <r>
      <rPr>
        <sz val="8"/>
        <rFont val="ＭＳ Ｐゴシック"/>
        <family val="3"/>
        <charset val="128"/>
      </rPr>
      <t>～1</t>
    </r>
    <r>
      <rPr>
        <sz val="8"/>
        <rFont val="Arial"/>
        <family val="2"/>
      </rPr>
      <t>002</t>
    </r>
    <phoneticPr fontId="2"/>
  </si>
  <si>
    <r>
      <rPr>
        <sz val="8"/>
        <rFont val="ＭＳ Ｐゴシック"/>
        <family val="3"/>
        <charset val="128"/>
      </rPr>
      <t>Ｒ</t>
    </r>
  </si>
  <si>
    <t>S55B30A</t>
    <phoneticPr fontId="2"/>
  </si>
  <si>
    <t>3BA-2U7230</t>
    <phoneticPr fontId="2"/>
  </si>
  <si>
    <t>BMW M2 Competition</t>
    <phoneticPr fontId="2"/>
  </si>
  <si>
    <t>L,D,V,I,FI,TC,IC,EP</t>
  </si>
  <si>
    <t>1004</t>
  </si>
  <si>
    <t>3BA-12DM30</t>
  </si>
  <si>
    <t>BMW M2</t>
  </si>
  <si>
    <t>6MT</t>
  </si>
  <si>
    <t>1003</t>
  </si>
  <si>
    <t>D,V,I,FI,EP</t>
  </si>
  <si>
    <t>8AT (ELTC)</t>
  </si>
  <si>
    <t>BMW M2</t>
    <phoneticPr fontId="2"/>
  </si>
  <si>
    <t>23.0~23.1</t>
    <phoneticPr fontId="2"/>
  </si>
  <si>
    <r>
      <t>1580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1600</t>
    </r>
    <phoneticPr fontId="2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</si>
  <si>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0002
0101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0102</t>
    </r>
    <phoneticPr fontId="2"/>
  </si>
  <si>
    <t>BMW M135i xDrive</t>
    <phoneticPr fontId="2"/>
  </si>
  <si>
    <t>7DCT</t>
  </si>
  <si>
    <t>3BA-22GE20</t>
  </si>
  <si>
    <t>BMW M135 xDrive</t>
  </si>
  <si>
    <t>19.9~20.0</t>
    <phoneticPr fontId="2"/>
  </si>
  <si>
    <r>
      <t>1910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1920</t>
    </r>
    <phoneticPr fontId="2"/>
  </si>
  <si>
    <t>0002,0003</t>
    <phoneticPr fontId="2"/>
  </si>
  <si>
    <t>3BA-GV30</t>
    <phoneticPr fontId="2"/>
  </si>
  <si>
    <r>
      <t xml:space="preserve">BMW 840i </t>
    </r>
    <r>
      <rPr>
        <sz val="8"/>
        <rFont val="ＭＳ Ｐゴシック"/>
        <family val="3"/>
        <charset val="128"/>
      </rPr>
      <t>ｸﾞﾗﾝｸ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2"/>
  </si>
  <si>
    <t>0004</t>
    <phoneticPr fontId="2"/>
  </si>
  <si>
    <t>3BA-AE30</t>
    <phoneticPr fontId="2"/>
  </si>
  <si>
    <r>
      <t xml:space="preserve">BMW 840i </t>
    </r>
    <r>
      <rPr>
        <sz val="8"/>
        <rFont val="ＭＳ Ｐゴシック"/>
        <family val="3"/>
        <charset val="128"/>
      </rPr>
      <t>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2"/>
  </si>
  <si>
    <t>1001</t>
    <phoneticPr fontId="2"/>
  </si>
  <si>
    <r>
      <t xml:space="preserve">BMW 840i </t>
    </r>
    <r>
      <rPr>
        <sz val="8"/>
        <rFont val="ＭＳ Ｐゴシック"/>
        <family val="3"/>
        <charset val="128"/>
      </rPr>
      <t>ｶﾌﾞﾘｵﾚ</t>
    </r>
    <phoneticPr fontId="2"/>
  </si>
  <si>
    <t>15.0~15.7</t>
    <phoneticPr fontId="2"/>
  </si>
  <si>
    <t>4,5</t>
    <phoneticPr fontId="2"/>
  </si>
  <si>
    <r>
      <t>2290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2350</t>
    </r>
    <phoneticPr fontId="2"/>
  </si>
  <si>
    <t>N74B66C</t>
    <phoneticPr fontId="2"/>
  </si>
  <si>
    <t>3BA-7U66</t>
    <phoneticPr fontId="2"/>
  </si>
  <si>
    <t>BMW 760Li xDrive</t>
    <phoneticPr fontId="2"/>
  </si>
  <si>
    <t>16.7~17.6</t>
  </si>
  <si>
    <r>
      <t>2130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2210</t>
    </r>
    <phoneticPr fontId="2"/>
  </si>
  <si>
    <t>3BA-7U44</t>
    <phoneticPr fontId="2"/>
  </si>
  <si>
    <t>BMW 750Li xDrive</t>
    <phoneticPr fontId="2"/>
  </si>
  <si>
    <t>17.5~17.9</t>
  </si>
  <si>
    <r>
      <t>2110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2140</t>
    </r>
    <phoneticPr fontId="2"/>
  </si>
  <si>
    <r>
      <t>0006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0008,
0106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0108</t>
    </r>
    <phoneticPr fontId="2"/>
  </si>
  <si>
    <t>3BA-7R44</t>
    <phoneticPr fontId="2"/>
  </si>
  <si>
    <t>BMW 750i xDrive</t>
    <phoneticPr fontId="2"/>
  </si>
  <si>
    <t>18.0~18.5</t>
    <phoneticPr fontId="2"/>
  </si>
  <si>
    <r>
      <t>2050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2100</t>
    </r>
    <phoneticPr fontId="2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</si>
  <si>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0005,
0101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0105</t>
    </r>
    <phoneticPr fontId="2"/>
  </si>
  <si>
    <t>19.2~19.4</t>
  </si>
  <si>
    <r>
      <t>1970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1990</t>
    </r>
    <phoneticPr fontId="2"/>
  </si>
  <si>
    <t>0002,0003,0005,
0007</t>
    <phoneticPr fontId="2"/>
  </si>
  <si>
    <t>3BA-7T30</t>
    <phoneticPr fontId="2"/>
  </si>
  <si>
    <t>BMW 740Li</t>
    <phoneticPr fontId="2"/>
  </si>
  <si>
    <r>
      <t>56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57</t>
    </r>
    <phoneticPr fontId="2"/>
  </si>
  <si>
    <t>18.9~19.1</t>
  </si>
  <si>
    <r>
      <t>2000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2020</t>
    </r>
    <phoneticPr fontId="2"/>
  </si>
  <si>
    <t>0004,0006,0008</t>
    <phoneticPr fontId="2"/>
  </si>
  <si>
    <t>I,V,D,H,EP,B</t>
  </si>
  <si>
    <t>8AT</t>
  </si>
  <si>
    <t>3AA-22EH30</t>
  </si>
  <si>
    <t>BMW 740i</t>
  </si>
  <si>
    <t>19.7~20.1</t>
  </si>
  <si>
    <r>
      <t>1900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1940</t>
    </r>
    <phoneticPr fontId="2"/>
  </si>
  <si>
    <t>3BA-JT30</t>
    <phoneticPr fontId="2"/>
  </si>
  <si>
    <t>BMW 540i xDriveﾂｰﾘﾝｸﾞ</t>
  </si>
  <si>
    <t>20.8~21.0</t>
    <phoneticPr fontId="2"/>
  </si>
  <si>
    <r>
      <t>1810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1830</t>
    </r>
    <phoneticPr fontId="2"/>
  </si>
  <si>
    <r>
      <t>0101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0102</t>
    </r>
    <phoneticPr fontId="2"/>
  </si>
  <si>
    <t>3BA-JS30</t>
    <phoneticPr fontId="2"/>
  </si>
  <si>
    <t>BMW 540i xDrive</t>
    <phoneticPr fontId="2"/>
  </si>
  <si>
    <r>
      <t>58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59</t>
    </r>
    <phoneticPr fontId="2"/>
  </si>
  <si>
    <t>20.9~21.3</t>
  </si>
  <si>
    <r>
      <t>1780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1820</t>
    </r>
    <phoneticPr fontId="2"/>
  </si>
  <si>
    <t>3BA-JT20T</t>
    <phoneticPr fontId="2"/>
  </si>
  <si>
    <r>
      <t xml:space="preserve">BMW 530i </t>
    </r>
    <r>
      <rPr>
        <sz val="8"/>
        <rFont val="ＭＳ Ｐゴシック"/>
        <family val="3"/>
        <charset val="128"/>
      </rPr>
      <t>ﾂｰﾘﾝｸﾞ</t>
    </r>
    <phoneticPr fontId="2"/>
  </si>
  <si>
    <t>22.0~22.2</t>
    <phoneticPr fontId="2"/>
  </si>
  <si>
    <r>
      <t>1690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1710</t>
    </r>
    <phoneticPr fontId="2"/>
  </si>
  <si>
    <r>
      <t>0201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0204</t>
    </r>
    <phoneticPr fontId="2"/>
  </si>
  <si>
    <t>3BA-JR20S</t>
    <phoneticPr fontId="2"/>
  </si>
  <si>
    <t>BMW 530i</t>
    <phoneticPr fontId="2"/>
  </si>
  <si>
    <t>22.5~22.7</t>
  </si>
  <si>
    <r>
      <t>1630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1650</t>
    </r>
    <phoneticPr fontId="2"/>
  </si>
  <si>
    <r>
      <t>0101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0103</t>
    </r>
    <phoneticPr fontId="2"/>
  </si>
  <si>
    <t>BMW 523i</t>
    <phoneticPr fontId="2"/>
  </si>
  <si>
    <t>0104</t>
    <phoneticPr fontId="2"/>
  </si>
  <si>
    <t>3AA-12FJ20</t>
  </si>
  <si>
    <t>BMW 523i</t>
  </si>
  <si>
    <t>23.0~23.3</t>
    <phoneticPr fontId="2"/>
  </si>
  <si>
    <r>
      <t>1560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1600</t>
    </r>
    <phoneticPr fontId="2"/>
  </si>
  <si>
    <t>3BA-12AP20</t>
    <phoneticPr fontId="2"/>
  </si>
  <si>
    <r>
      <t>BMW 420i</t>
    </r>
    <r>
      <rPr>
        <sz val="8"/>
        <rFont val="ＭＳ Ｐゴシック"/>
        <family val="3"/>
        <charset val="128"/>
      </rPr>
      <t>ｸｰﾍﾟ</t>
    </r>
    <phoneticPr fontId="2"/>
  </si>
  <si>
    <r>
      <t>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61</t>
    </r>
    <phoneticPr fontId="2"/>
  </si>
  <si>
    <r>
      <t>BMW 420i</t>
    </r>
    <r>
      <rPr>
        <sz val="8"/>
        <rFont val="ＭＳ Ｐゴシック"/>
        <family val="3"/>
        <charset val="128"/>
      </rPr>
      <t>ｶﾌﾞﾘｵﾚ</t>
    </r>
    <phoneticPr fontId="2"/>
  </si>
  <si>
    <t>3BA-12AV20</t>
  </si>
  <si>
    <t>BMW 420i ｸﾞﾗﾝｸｰﾍﾟ</t>
  </si>
  <si>
    <t>3004</t>
  </si>
  <si>
    <t>3BA-12AP20</t>
  </si>
  <si>
    <t>BMW 420i ｸｰﾍﾟ</t>
  </si>
  <si>
    <t>3003</t>
  </si>
  <si>
    <t>4002</t>
  </si>
  <si>
    <t>BMW 420i ｶﾌﾞﾘｵﾚ</t>
  </si>
  <si>
    <t>57~58</t>
  </si>
  <si>
    <t>22~22.3</t>
  </si>
  <si>
    <r>
      <t>1670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1710</t>
    </r>
    <phoneticPr fontId="2"/>
  </si>
  <si>
    <t>3BA-12AV20</t>
    <phoneticPr fontId="2"/>
  </si>
  <si>
    <r>
      <t xml:space="preserve">BMW 420i  </t>
    </r>
    <r>
      <rPr>
        <sz val="8"/>
        <rFont val="ＭＳ Ｐゴシック"/>
        <family val="3"/>
        <charset val="128"/>
      </rPr>
      <t>ｸﾞﾗﾝｸ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2"/>
  </si>
  <si>
    <t>21.9~22.2</t>
  </si>
  <si>
    <r>
      <t>1690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1720</t>
    </r>
    <phoneticPr fontId="2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</si>
  <si>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0004</t>
    </r>
    <phoneticPr fontId="2"/>
  </si>
  <si>
    <t>3BA-6K20</t>
    <phoneticPr fontId="2"/>
  </si>
  <si>
    <t>BMW 330i Touring</t>
    <phoneticPr fontId="2"/>
  </si>
  <si>
    <r>
      <t>1001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1004</t>
    </r>
    <phoneticPr fontId="2"/>
  </si>
  <si>
    <t>3BA-5F20</t>
    <phoneticPr fontId="2"/>
  </si>
  <si>
    <t>BMW 330i</t>
    <phoneticPr fontId="2"/>
  </si>
  <si>
    <t>22.6~22.9</t>
  </si>
  <si>
    <r>
      <t>1610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1640</t>
    </r>
    <phoneticPr fontId="2"/>
  </si>
  <si>
    <t>0101,0102,0103,
0105,0106,0107</t>
    <phoneticPr fontId="2"/>
  </si>
  <si>
    <t>BMW 320i Touring</t>
  </si>
  <si>
    <t>0104,0108</t>
    <phoneticPr fontId="2"/>
  </si>
  <si>
    <t>23.1~23.5</t>
  </si>
  <si>
    <r>
      <t>1540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1580</t>
    </r>
    <phoneticPr fontId="2"/>
  </si>
  <si>
    <r>
      <t>0101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0108</t>
    </r>
    <phoneticPr fontId="2"/>
  </si>
  <si>
    <t>BMW 320i</t>
    <phoneticPr fontId="2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</si>
  <si>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</t>
    </r>
    <phoneticPr fontId="2"/>
  </si>
  <si>
    <t>2001,2002,2003,
2005,2006,2007</t>
    <phoneticPr fontId="2"/>
  </si>
  <si>
    <t>BMW 318i Touring</t>
  </si>
  <si>
    <t>2004,2008</t>
    <phoneticPr fontId="2"/>
  </si>
  <si>
    <r>
      <t>2001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2008</t>
    </r>
    <phoneticPr fontId="2"/>
  </si>
  <si>
    <t>BMW 318i</t>
    <phoneticPr fontId="2"/>
  </si>
  <si>
    <t>23.7~23.9</t>
  </si>
  <si>
    <r>
      <t>1490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1510</t>
    </r>
    <phoneticPr fontId="2"/>
  </si>
  <si>
    <t>3BA-2H20</t>
    <phoneticPr fontId="2"/>
  </si>
  <si>
    <t>BMW 220i</t>
  </si>
  <si>
    <t>3BA-12CM20</t>
    <phoneticPr fontId="2"/>
  </si>
  <si>
    <t>1002,1004</t>
    <phoneticPr fontId="2"/>
  </si>
  <si>
    <t>3BA-7K15</t>
    <phoneticPr fontId="2"/>
  </si>
  <si>
    <r>
      <t xml:space="preserve">BMW 218i </t>
    </r>
    <r>
      <rPr>
        <sz val="8"/>
        <rFont val="ＭＳ Ｐゴシック"/>
        <family val="3"/>
        <charset val="128"/>
      </rPr>
      <t>ｸﾞﾗﾝｸ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2"/>
  </si>
  <si>
    <t>1001,1003</t>
    <phoneticPr fontId="2"/>
  </si>
  <si>
    <t>22.8~23.1</t>
  </si>
  <si>
    <r>
      <t>1590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1620</t>
    </r>
    <phoneticPr fontId="2"/>
  </si>
  <si>
    <t>3BA-6V15W</t>
    <phoneticPr fontId="2"/>
  </si>
  <si>
    <t>BMW 218i Gran Tourer</t>
    <phoneticPr fontId="2"/>
  </si>
  <si>
    <t>23.9~24.1</t>
  </si>
  <si>
    <r>
      <t>1460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1490</t>
    </r>
    <phoneticPr fontId="2"/>
  </si>
  <si>
    <t>3BA-6S15W</t>
    <phoneticPr fontId="2"/>
  </si>
  <si>
    <t>BMW 218i Active Tourer</t>
    <phoneticPr fontId="2"/>
  </si>
  <si>
    <t>0104</t>
  </si>
  <si>
    <t>3BA-62BX15</t>
  </si>
  <si>
    <t>0103</t>
  </si>
  <si>
    <t>7AT(DCT)</t>
  </si>
  <si>
    <t>L,D,V,H,I,FI,TC,IC,EP</t>
  </si>
  <si>
    <t>B38A15P-DD0006N0</t>
  </si>
  <si>
    <t>3AA-82GE15</t>
  </si>
  <si>
    <t>BMW 120</t>
  </si>
  <si>
    <t>24.5~24.7</t>
  </si>
  <si>
    <r>
      <t>1390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1410</t>
    </r>
    <phoneticPr fontId="2"/>
  </si>
  <si>
    <t>BMW 118i</t>
    <phoneticPr fontId="2"/>
  </si>
  <si>
    <r>
      <t>1001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1002</t>
    </r>
    <phoneticPr fontId="2"/>
  </si>
  <si>
    <t>3BA-WJ15MW</t>
    <phoneticPr fontId="2"/>
  </si>
  <si>
    <t>MINI ｸｰﾊﾟ- ｺﾝﾊﾞｰﾁﾌﾞﾙ</t>
  </si>
  <si>
    <t>MINI</t>
    <phoneticPr fontId="2"/>
  </si>
  <si>
    <t>B48A20F</t>
    <phoneticPr fontId="2"/>
  </si>
  <si>
    <t>3BA-WJ20MW</t>
    <phoneticPr fontId="2"/>
  </si>
  <si>
    <t>MINI ｸｰﾊﾟ- Sｺﾝﾊﾞｰﾁﾌﾞﾙ</t>
  </si>
  <si>
    <t>3BA-22GA20</t>
  </si>
  <si>
    <t>MINI ｶﾝﾄﾘｰﾏﾝ S ALL4</t>
  </si>
  <si>
    <t>MINI</t>
  </si>
  <si>
    <t>3BA-12GA15</t>
  </si>
  <si>
    <t>MINI ｶﾝﾄﾘｰﾏﾝ C</t>
  </si>
  <si>
    <t>23.6~23.9</t>
  </si>
  <si>
    <r>
      <t>1490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1520</t>
    </r>
    <phoneticPr fontId="2"/>
  </si>
  <si>
    <t>3BA-12BR15</t>
  </si>
  <si>
    <r>
      <t xml:space="preserve">MINI ONE </t>
    </r>
    <r>
      <rPr>
        <sz val="8"/>
        <rFont val="ＭＳ Ｐゴシック"/>
        <family val="3"/>
        <charset val="128"/>
      </rPr>
      <t>ｸﾛｽｵ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ﾊﾞ</t>
    </r>
    <r>
      <rPr>
        <sz val="8"/>
        <rFont val="Arial"/>
        <family val="2"/>
      </rPr>
      <t>-</t>
    </r>
    <phoneticPr fontId="2"/>
  </si>
  <si>
    <t>24.1~24.4</t>
  </si>
  <si>
    <r>
      <t>1430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1460</t>
    </r>
    <phoneticPr fontId="2"/>
  </si>
  <si>
    <t>3BA-LV15M</t>
    <phoneticPr fontId="2"/>
  </si>
  <si>
    <t>MINI One Clubman</t>
    <phoneticPr fontId="2"/>
  </si>
  <si>
    <t>25.4~25.7</t>
  </si>
  <si>
    <r>
      <t>1260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1290</t>
    </r>
    <phoneticPr fontId="2"/>
  </si>
  <si>
    <t>3BA-XU15MW</t>
  </si>
  <si>
    <t>MINI One 5 Door</t>
    <phoneticPr fontId="2"/>
  </si>
  <si>
    <t>25.8~26.0</t>
    <phoneticPr fontId="2"/>
  </si>
  <si>
    <r>
      <t>1210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1240</t>
    </r>
    <phoneticPr fontId="2"/>
  </si>
  <si>
    <r>
      <t>1001</t>
    </r>
    <r>
      <rPr>
        <sz val="8"/>
        <rFont val="ＭＳ Ｐゴシック"/>
        <family val="3"/>
        <charset val="128"/>
      </rPr>
      <t>～1</t>
    </r>
    <r>
      <rPr>
        <sz val="8"/>
        <rFont val="Arial"/>
        <family val="2"/>
      </rPr>
      <t>004</t>
    </r>
    <phoneticPr fontId="2"/>
  </si>
  <si>
    <t>3BA-XR15MW</t>
  </si>
  <si>
    <t>MINI One</t>
    <phoneticPr fontId="2"/>
  </si>
  <si>
    <t>22.7~23.0</t>
    <phoneticPr fontId="2"/>
  </si>
  <si>
    <r>
      <t>1600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1630</t>
    </r>
    <phoneticPr fontId="2"/>
  </si>
  <si>
    <t>3BA-JZJCWM</t>
    <phoneticPr fontId="2"/>
  </si>
  <si>
    <t>MINI JCW Clubman</t>
    <phoneticPr fontId="2"/>
  </si>
  <si>
    <t>B48A20B</t>
    <phoneticPr fontId="2"/>
  </si>
  <si>
    <t>3BA-XRJCWMW</t>
    <phoneticPr fontId="2"/>
  </si>
  <si>
    <t>MINI JCW</t>
    <phoneticPr fontId="2"/>
  </si>
  <si>
    <t>56~57</t>
  </si>
  <si>
    <t>23.1~23.4</t>
  </si>
  <si>
    <r>
      <t>1550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1580</t>
    </r>
    <phoneticPr fontId="2"/>
  </si>
  <si>
    <t>B48B20F</t>
    <phoneticPr fontId="2"/>
  </si>
  <si>
    <t>3BA-LV20M</t>
    <phoneticPr fontId="2"/>
  </si>
  <si>
    <r>
      <t xml:space="preserve">MINI Cooper S </t>
    </r>
    <r>
      <rPr>
        <sz val="8"/>
        <rFont val="ＭＳ Ｐゴシック"/>
        <family val="3"/>
        <charset val="128"/>
      </rPr>
      <t>ｸﾗﾌﾞﾏﾝ</t>
    </r>
    <r>
      <rPr>
        <sz val="8"/>
        <rFont val="Arial"/>
        <family val="2"/>
      </rPr>
      <t xml:space="preserve"> A4</t>
    </r>
    <phoneticPr fontId="2"/>
  </si>
  <si>
    <t>23.8~24.1</t>
  </si>
  <si>
    <r>
      <t>1470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1500</t>
    </r>
    <phoneticPr fontId="2"/>
  </si>
  <si>
    <r>
      <t xml:space="preserve">MINI Cooper S </t>
    </r>
    <r>
      <rPr>
        <sz val="8"/>
        <rFont val="ＭＳ Ｐゴシック"/>
        <family val="3"/>
        <charset val="128"/>
      </rPr>
      <t>ｸﾗﾌﾞﾏﾝ</t>
    </r>
    <phoneticPr fontId="2"/>
  </si>
  <si>
    <t>25.0~25.2</t>
    <phoneticPr fontId="2"/>
  </si>
  <si>
    <r>
      <t>1320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1350</t>
    </r>
    <phoneticPr fontId="2"/>
  </si>
  <si>
    <t>B48A20A</t>
    <phoneticPr fontId="2"/>
  </si>
  <si>
    <t>3BA-XU20MW</t>
    <phoneticPr fontId="2"/>
  </si>
  <si>
    <t>MINI Cooper S 5 Door</t>
    <phoneticPr fontId="2"/>
  </si>
  <si>
    <t>25.4~25.6</t>
  </si>
  <si>
    <r>
      <t>1270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1300</t>
    </r>
    <phoneticPr fontId="2"/>
  </si>
  <si>
    <t>3BA-XR20MW</t>
    <phoneticPr fontId="2"/>
  </si>
  <si>
    <t>MINI Cooper S</t>
    <phoneticPr fontId="2"/>
  </si>
  <si>
    <t>3BA-22GD20</t>
  </si>
  <si>
    <t>MINI Cooper S</t>
  </si>
  <si>
    <t>MINI Cooper Clubman</t>
    <phoneticPr fontId="2"/>
  </si>
  <si>
    <t>3BA-12GD15</t>
  </si>
  <si>
    <t>MINI Cooper C</t>
  </si>
  <si>
    <t>3BA-52GD20</t>
  </si>
  <si>
    <t>MINI Cooper 5 Door S</t>
  </si>
  <si>
    <t>3BA-42GD15</t>
  </si>
  <si>
    <t>MINI Cooper 5 Door C</t>
  </si>
  <si>
    <t>60~61</t>
  </si>
  <si>
    <r>
      <t>1101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1104</t>
    </r>
    <phoneticPr fontId="2"/>
  </si>
  <si>
    <t>MINI Cooper 5 Door</t>
    <phoneticPr fontId="2"/>
  </si>
  <si>
    <r>
      <t>1101</t>
    </r>
    <r>
      <rPr>
        <sz val="8"/>
        <rFont val="ＭＳ Ｐゴシック"/>
        <family val="3"/>
        <charset val="128"/>
      </rPr>
      <t>～1</t>
    </r>
    <r>
      <rPr>
        <sz val="8"/>
        <rFont val="Arial"/>
        <family val="2"/>
      </rPr>
      <t>104</t>
    </r>
    <phoneticPr fontId="2"/>
  </si>
  <si>
    <t>MINI Cooper</t>
    <phoneticPr fontId="2"/>
  </si>
  <si>
    <t>(km/L)</t>
  </si>
  <si>
    <t>(km/L)</t>
    <phoneticPr fontId="2"/>
  </si>
  <si>
    <r>
      <t>(g-CO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/km)</t>
    </r>
    <phoneticPr fontId="2"/>
  </si>
  <si>
    <r>
      <rPr>
        <sz val="8"/>
        <rFont val="游ゴシック"/>
        <family val="2"/>
        <charset val="128"/>
      </rPr>
      <t>（</t>
    </r>
    <r>
      <rPr>
        <sz val="8"/>
        <rFont val="Arial"/>
        <family val="2"/>
      </rPr>
      <t>L</t>
    </r>
    <r>
      <rPr>
        <sz val="8"/>
        <rFont val="游ゴシック"/>
        <family val="2"/>
        <charset val="128"/>
      </rPr>
      <t>）</t>
    </r>
    <phoneticPr fontId="2"/>
  </si>
  <si>
    <t>認定レベル</t>
    <phoneticPr fontId="2"/>
  </si>
  <si>
    <t>形式</t>
    <phoneticPr fontId="2"/>
  </si>
  <si>
    <t>ガス対策</t>
    <rPh sb="2" eb="4">
      <t>タイサク</t>
    </rPh>
    <phoneticPr fontId="2"/>
  </si>
  <si>
    <r>
      <rPr>
        <sz val="8"/>
        <rFont val="ＭＳ Ｐゴシック"/>
        <family val="3"/>
        <charset val="128"/>
      </rPr>
      <t>改善</t>
    </r>
    <r>
      <rPr>
        <sz val="8"/>
        <rFont val="游ゴシック"/>
        <family val="2"/>
        <charset val="128"/>
      </rPr>
      <t>対策</t>
    </r>
    <rPh sb="0" eb="2">
      <t>カイゼン</t>
    </rPh>
    <phoneticPr fontId="2"/>
  </si>
  <si>
    <t>型式</t>
  </si>
  <si>
    <t>類別区分番号</t>
    <rPh sb="0" eb="2">
      <t>ルイベツ</t>
    </rPh>
    <rPh sb="2" eb="4">
      <t>クブン</t>
    </rPh>
    <rPh sb="4" eb="6">
      <t>バンゴウ</t>
    </rPh>
    <phoneticPr fontId="2"/>
  </si>
  <si>
    <r>
      <t>低排出</t>
    </r>
    <r>
      <rPr>
        <sz val="8"/>
        <rFont val="ＭＳ Ｐゴシック"/>
        <family val="2"/>
        <charset val="128"/>
      </rPr>
      <t>ガス</t>
    </r>
    <phoneticPr fontId="2"/>
  </si>
  <si>
    <r>
      <rPr>
        <sz val="8"/>
        <rFont val="ＭＳ Ｐゴシック"/>
        <family val="3"/>
        <charset val="128"/>
      </rPr>
      <t>その他</t>
    </r>
  </si>
  <si>
    <t>駆動</t>
    <phoneticPr fontId="2"/>
  </si>
  <si>
    <t>主要排出</t>
    <rPh sb="2" eb="4">
      <t>ハイシュツ</t>
    </rPh>
    <phoneticPr fontId="2"/>
  </si>
  <si>
    <t>主要燃費</t>
    <phoneticPr fontId="2"/>
  </si>
  <si>
    <t>総排
気量</t>
    <rPh sb="1" eb="2">
      <t>ハイ</t>
    </rPh>
    <rPh sb="3" eb="4">
      <t>キ</t>
    </rPh>
    <rPh sb="4" eb="5">
      <t>リョウ</t>
    </rPh>
    <phoneticPr fontId="2"/>
  </si>
  <si>
    <t>多段階評価</t>
    <rPh sb="0" eb="1">
      <t>タ</t>
    </rPh>
    <rPh sb="1" eb="3">
      <t>ダンカイ</t>
    </rPh>
    <rPh sb="3" eb="5">
      <t>ヒョウカ</t>
    </rPh>
    <phoneticPr fontId="2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</si>
  <si>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2"/>
  </si>
  <si>
    <r>
      <rPr>
        <sz val="8"/>
        <rFont val="ＭＳ Ｐゴシック"/>
        <family val="3"/>
        <charset val="128"/>
      </rPr>
      <t>（参考）</t>
    </r>
    <rPh sb="1" eb="3">
      <t>サンコウ</t>
    </rPh>
    <phoneticPr fontId="2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</si>
  <si>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2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</si>
  <si>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2"/>
  </si>
  <si>
    <t>令和２年度
燃費基準値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2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</si>
  <si>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2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</si>
  <si>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</t>
    </r>
    <rPh sb="14" eb="16">
      <t>ハイシュツ</t>
    </rPh>
    <rPh sb="16" eb="17">
      <t>リョウ</t>
    </rPh>
    <phoneticPr fontId="2"/>
  </si>
  <si>
    <t>燃費値</t>
    <rPh sb="0" eb="2">
      <t>ネンピ</t>
    </rPh>
    <rPh sb="2" eb="3">
      <t>チ</t>
    </rPh>
    <phoneticPr fontId="2"/>
  </si>
  <si>
    <r>
      <rPr>
        <sz val="8"/>
        <rFont val="ＭＳ Ｐゴシック"/>
        <family val="3"/>
        <charset val="128"/>
      </rPr>
      <t>乗車定員
（名）</t>
    </r>
    <rPh sb="0" eb="2">
      <t>ジョウシャ</t>
    </rPh>
    <rPh sb="2" eb="4">
      <t>テイイン</t>
    </rPh>
    <rPh sb="6" eb="7">
      <t>メイ</t>
    </rPh>
    <phoneticPr fontId="2"/>
  </si>
  <si>
    <t>車両重量
（kg）</t>
  </si>
  <si>
    <r>
      <rPr>
        <sz val="8"/>
        <rFont val="ＭＳ Ｐゴシック"/>
        <family val="3"/>
        <charset val="128"/>
      </rPr>
      <t>変速装置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2"/>
  </si>
  <si>
    <t>令和12年度</t>
    <rPh sb="0" eb="2">
      <t>レイワ</t>
    </rPh>
    <rPh sb="4" eb="6">
      <t>ネンド</t>
    </rPh>
    <phoneticPr fontId="2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</si>
  <si>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2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</si>
  <si>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2"/>
  </si>
  <si>
    <r>
      <rPr>
        <sz val="8"/>
        <rFont val="ＭＳ Ｐゴシック"/>
        <family val="3"/>
        <charset val="128"/>
      </rPr>
      <t>原動機</t>
    </r>
  </si>
  <si>
    <t>通称名</t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</si>
  <si>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2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</si>
  <si>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2"/>
  </si>
  <si>
    <t>ビー・エム・ダブリュー株式会社</t>
    <phoneticPr fontId="2"/>
  </si>
  <si>
    <t>当該自動車の製造又は輸入の事業を行う者の氏名又は名称</t>
    <phoneticPr fontId="2"/>
  </si>
  <si>
    <t>I ・ D ・ V ・ EP ・ B</t>
  </si>
  <si>
    <t>5G06</t>
    <phoneticPr fontId="2"/>
  </si>
  <si>
    <t>5BA-P875G06</t>
    <phoneticPr fontId="2"/>
  </si>
  <si>
    <t>1004, 1104, 1204</t>
    <phoneticPr fontId="2"/>
  </si>
  <si>
    <t>5BA-R85G06</t>
    <phoneticPr fontId="2"/>
  </si>
  <si>
    <t>1003, 1103, 1203</t>
    <phoneticPr fontId="2"/>
  </si>
  <si>
    <t>1002, 1102, 1202</t>
    <phoneticPr fontId="2"/>
  </si>
  <si>
    <t>0004, 1001,
0104, 1101,
0204, 1201</t>
    <phoneticPr fontId="2"/>
  </si>
  <si>
    <t>0003, 0103, 0203</t>
    <phoneticPr fontId="2"/>
  </si>
  <si>
    <t>0002, 0102, 0202</t>
    <phoneticPr fontId="2"/>
  </si>
  <si>
    <t>0001, 0101, 0201</t>
    <phoneticPr fontId="2"/>
  </si>
  <si>
    <t>5BA-P845G06</t>
    <phoneticPr fontId="2"/>
  </si>
  <si>
    <t>HN05</t>
  </si>
  <si>
    <t>0004, 0104</t>
  </si>
  <si>
    <t>5BA-P24HN05</t>
  </si>
  <si>
    <t>0003, 0103</t>
  </si>
  <si>
    <t>0002, 0102, 0202, 0212</t>
    <phoneticPr fontId="2"/>
  </si>
  <si>
    <t>0001, 0101,  0201, 0211</t>
    <phoneticPr fontId="2"/>
  </si>
  <si>
    <t>3BA-P54HN05</t>
    <phoneticPr fontId="2"/>
  </si>
  <si>
    <t>5BA-P52HN05</t>
  </si>
  <si>
    <t>5BA-P51HN05</t>
  </si>
  <si>
    <t>0004, 0104, 0112</t>
    <phoneticPr fontId="2"/>
  </si>
  <si>
    <t>5BA-P21HN05</t>
  </si>
  <si>
    <t>0002, 0003, 0102, 0103,
0111</t>
    <phoneticPr fontId="2"/>
  </si>
  <si>
    <t>0001, 0101</t>
  </si>
  <si>
    <t>プジョー</t>
  </si>
  <si>
    <t>低排出ガス
認定レベル</t>
    <rPh sb="6" eb="8">
      <t>ニンテイ</t>
    </rPh>
    <phoneticPr fontId="2"/>
  </si>
  <si>
    <t>駆動
形式</t>
    <rPh sb="3" eb="5">
      <t>ケイシキ</t>
    </rPh>
    <phoneticPr fontId="2"/>
  </si>
  <si>
    <t>主要排出
ガス対策</t>
    <phoneticPr fontId="2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</si>
  <si>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2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</si>
  <si>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2"/>
  </si>
  <si>
    <t>多段階評価2</t>
    <rPh sb="0" eb="1">
      <t>タ</t>
    </rPh>
    <rPh sb="1" eb="3">
      <t>ダンカイ</t>
    </rPh>
    <rPh sb="3" eb="5">
      <t>ヒョウカ</t>
    </rPh>
    <phoneticPr fontId="2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</si>
  <si>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2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</si>
  <si>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2"/>
  </si>
  <si>
    <r>
      <t>W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モード</t>
    </r>
    <phoneticPr fontId="2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</si>
  <si>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2"/>
  </si>
  <si>
    <t>最大車両重量（自動計算）</t>
    <rPh sb="1" eb="2">
      <t>ダイ</t>
    </rPh>
    <rPh sb="7" eb="9">
      <t>ジドウ</t>
    </rPh>
    <phoneticPr fontId="2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</si>
  <si>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2"/>
  </si>
  <si>
    <t>メーカー入力欄</t>
    <rPh sb="4" eb="6">
      <t>ニュウリョク</t>
    </rPh>
    <rPh sb="6" eb="7">
      <t>ラン</t>
    </rPh>
    <phoneticPr fontId="2"/>
  </si>
  <si>
    <r>
      <t>ガ</t>
    </r>
    <r>
      <rPr>
        <b/>
        <sz val="12"/>
        <rFont val="ＭＳ Ｐゴシック"/>
        <family val="3"/>
        <charset val="128"/>
      </rPr>
      <t>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2"/>
  </si>
  <si>
    <r>
      <t>Stellantis</t>
    </r>
    <r>
      <rPr>
        <sz val="8"/>
        <rFont val="游ゴシック"/>
        <family val="2"/>
        <charset val="128"/>
      </rPr>
      <t>ジャパン株式会社</t>
    </r>
    <phoneticPr fontId="2"/>
  </si>
  <si>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</si>
  <si>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5G06</t>
  </si>
  <si>
    <t>0204</t>
  </si>
  <si>
    <t>3BA-C845G06</t>
  </si>
  <si>
    <t>0203</t>
  </si>
  <si>
    <r>
      <t xml:space="preserve">C5 </t>
    </r>
    <r>
      <rPr>
        <sz val="8"/>
        <color theme="1"/>
        <rFont val="ＭＳ Ｐゴシック"/>
        <family val="3"/>
        <charset val="128"/>
      </rPr>
      <t>エアクロス</t>
    </r>
    <phoneticPr fontId="2"/>
  </si>
  <si>
    <t>0002, 0102</t>
  </si>
  <si>
    <t>3BA-C41HN05</t>
  </si>
  <si>
    <t>C4</t>
    <phoneticPr fontId="2"/>
  </si>
  <si>
    <t>6AT(E･LTC)</t>
  </si>
  <si>
    <t>5BA-A8HN05</t>
  </si>
  <si>
    <r>
      <t xml:space="preserve">C3 </t>
    </r>
    <r>
      <rPr>
        <sz val="8"/>
        <color theme="1"/>
        <rFont val="ＭＳ Ｐゴシック"/>
        <family val="3"/>
        <charset val="128"/>
      </rPr>
      <t>エアクロス</t>
    </r>
    <phoneticPr fontId="2"/>
  </si>
  <si>
    <t>5BA-B6HN05</t>
  </si>
  <si>
    <t xml:space="preserve">C3 </t>
    <phoneticPr fontId="2"/>
  </si>
  <si>
    <t>シトロエン</t>
  </si>
  <si>
    <t>44-47</t>
  </si>
  <si>
    <t>3W, GPF</t>
  </si>
  <si>
    <t>I,D,V,EP,B,AM,CY</t>
  </si>
  <si>
    <t>16.6-15.6</t>
  </si>
  <si>
    <t>11.9</t>
  </si>
  <si>
    <t>8.7</t>
  </si>
  <si>
    <t>4 / 5</t>
    <phoneticPr fontId="2"/>
  </si>
  <si>
    <t>2220-2300</t>
    <phoneticPr fontId="2"/>
  </si>
  <si>
    <t>8AT（E/LTC)</t>
  </si>
  <si>
    <t>DCU</t>
  </si>
  <si>
    <t>3BA-E3NCA</t>
  </si>
  <si>
    <t>Cayenne Turbo</t>
    <phoneticPr fontId="2"/>
  </si>
  <si>
    <t>43-47</t>
    <phoneticPr fontId="2"/>
  </si>
  <si>
    <t>17.1-15.9</t>
    <phoneticPr fontId="2"/>
  </si>
  <si>
    <t>2180-2280</t>
    <phoneticPr fontId="2"/>
  </si>
  <si>
    <t>3BA-E3NIA</t>
    <phoneticPr fontId="2"/>
  </si>
  <si>
    <t>Cayenne GTS</t>
    <phoneticPr fontId="2"/>
  </si>
  <si>
    <t>43-45</t>
  </si>
  <si>
    <t>17.3-16.6</t>
    <phoneticPr fontId="2"/>
  </si>
  <si>
    <t>2160-2220</t>
    <phoneticPr fontId="2"/>
  </si>
  <si>
    <t>3BA-E3NI</t>
    <phoneticPr fontId="2"/>
  </si>
  <si>
    <t>34-35</t>
    <phoneticPr fontId="2"/>
  </si>
  <si>
    <t>3W</t>
    <phoneticPr fontId="2"/>
  </si>
  <si>
    <t>I,D,V,EP,B,AM</t>
  </si>
  <si>
    <t>22.5-21.8</t>
    <phoneticPr fontId="2"/>
  </si>
  <si>
    <t>4</t>
    <phoneticPr fontId="2"/>
  </si>
  <si>
    <r>
      <t>1650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1730</t>
    </r>
    <phoneticPr fontId="2"/>
  </si>
  <si>
    <t>8AT(E)</t>
  </si>
  <si>
    <t>3.745</t>
  </si>
  <si>
    <t>DKH</t>
    <phoneticPr fontId="2"/>
  </si>
  <si>
    <t>3BA-992NE</t>
    <phoneticPr fontId="2"/>
  </si>
  <si>
    <t>911 Turbo S</t>
    <phoneticPr fontId="2"/>
  </si>
  <si>
    <t>44-46</t>
    <phoneticPr fontId="2"/>
  </si>
  <si>
    <t>17.7-17.1</t>
    <phoneticPr fontId="2"/>
  </si>
  <si>
    <t>2120-2180</t>
    <phoneticPr fontId="2"/>
  </si>
  <si>
    <t>3.996</t>
  </si>
  <si>
    <t>DTC</t>
  </si>
  <si>
    <t>3BA-G2NS</t>
    <phoneticPr fontId="2"/>
  </si>
  <si>
    <t>Panamera Turbo S</t>
  </si>
  <si>
    <t>35-36</t>
    <phoneticPr fontId="2"/>
  </si>
  <si>
    <t>22.8-21.7</t>
    <phoneticPr fontId="2"/>
  </si>
  <si>
    <t>15.4</t>
  </si>
  <si>
    <t>12.2</t>
  </si>
  <si>
    <t>1620-1740</t>
  </si>
  <si>
    <t>DKE</t>
    <phoneticPr fontId="2"/>
  </si>
  <si>
    <t>3BA-992NE</t>
    <phoneticPr fontId="2"/>
  </si>
  <si>
    <t>911 Turbo</t>
  </si>
  <si>
    <t>43-46</t>
    <phoneticPr fontId="2"/>
  </si>
  <si>
    <t>18.3-17.2</t>
    <phoneticPr fontId="2"/>
  </si>
  <si>
    <t>12.7</t>
  </si>
  <si>
    <t>9.4</t>
  </si>
  <si>
    <t>2070-2170</t>
    <phoneticPr fontId="2"/>
  </si>
  <si>
    <t>CVD</t>
  </si>
  <si>
    <t>3BA-G2NR</t>
    <phoneticPr fontId="2"/>
  </si>
  <si>
    <t>Panamera GTS</t>
  </si>
  <si>
    <t>46-49</t>
  </si>
  <si>
    <t>I, D, V, B, EP</t>
  </si>
  <si>
    <t>18.0-16.8</t>
    <phoneticPr fontId="2"/>
  </si>
  <si>
    <t>8.3</t>
  </si>
  <si>
    <t>2100-2200</t>
    <phoneticPr fontId="2"/>
  </si>
  <si>
    <t>2.893</t>
  </si>
  <si>
    <t>DCA</t>
  </si>
  <si>
    <t>3BA-E3NBA</t>
    <phoneticPr fontId="2"/>
  </si>
  <si>
    <t>Cayenne S</t>
    <phoneticPr fontId="2"/>
  </si>
  <si>
    <t>45-47</t>
    <phoneticPr fontId="2"/>
  </si>
  <si>
    <t>18.2-17.5</t>
    <phoneticPr fontId="2"/>
  </si>
  <si>
    <t>2080-2140</t>
    <phoneticPr fontId="2"/>
  </si>
  <si>
    <t>3BA-E3NB</t>
  </si>
  <si>
    <t>46-51</t>
    <phoneticPr fontId="2"/>
  </si>
  <si>
    <t>18.4-16.8</t>
    <phoneticPr fontId="2"/>
  </si>
  <si>
    <t>2060-2200</t>
  </si>
  <si>
    <t>2.994</t>
  </si>
  <si>
    <t>DCB</t>
  </si>
  <si>
    <t>3BA-E3NAA</t>
    <phoneticPr fontId="2"/>
  </si>
  <si>
    <t>Cayenne</t>
  </si>
  <si>
    <t>18.6-17.4</t>
    <phoneticPr fontId="2"/>
  </si>
  <si>
    <t>2040-2150</t>
  </si>
  <si>
    <t>3BA-E3NA</t>
    <phoneticPr fontId="2"/>
  </si>
  <si>
    <t>37-38</t>
    <phoneticPr fontId="2"/>
  </si>
  <si>
    <t>23.1-22.7</t>
    <phoneticPr fontId="2"/>
  </si>
  <si>
    <r>
      <t>1580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1630</t>
    </r>
    <phoneticPr fontId="2"/>
  </si>
  <si>
    <t>2.981</t>
  </si>
  <si>
    <t>DKC</t>
    <phoneticPr fontId="2"/>
  </si>
  <si>
    <t>3BA-992NA2</t>
    <phoneticPr fontId="2"/>
  </si>
  <si>
    <t>911 Carrera 4</t>
    <phoneticPr fontId="2"/>
  </si>
  <si>
    <t>22.2-21.9</t>
    <phoneticPr fontId="2"/>
  </si>
  <si>
    <t>1680-1720</t>
  </si>
  <si>
    <t>DKK</t>
  </si>
  <si>
    <t>911 Targa 4S</t>
    <phoneticPr fontId="2"/>
  </si>
  <si>
    <t>22.2</t>
    <phoneticPr fontId="2"/>
  </si>
  <si>
    <t>1680-1690</t>
    <phoneticPr fontId="2"/>
  </si>
  <si>
    <t>DKC</t>
  </si>
  <si>
    <t>911 Targa 4</t>
    <phoneticPr fontId="2"/>
  </si>
  <si>
    <t>23.6-23.1</t>
    <phoneticPr fontId="2"/>
  </si>
  <si>
    <r>
      <t>1530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1580</t>
    </r>
    <phoneticPr fontId="2"/>
  </si>
  <si>
    <t>3BA-992NA1</t>
    <phoneticPr fontId="2"/>
  </si>
  <si>
    <t>911 Carrera</t>
    <phoneticPr fontId="2"/>
  </si>
  <si>
    <t>38-40</t>
    <phoneticPr fontId="2"/>
  </si>
  <si>
    <t>23.1-22.4</t>
    <phoneticPr fontId="2"/>
  </si>
  <si>
    <r>
      <t>1590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1660</t>
    </r>
    <phoneticPr fontId="2"/>
  </si>
  <si>
    <t>DKK</t>
    <phoneticPr fontId="2"/>
  </si>
  <si>
    <t>911 Carrera 4S</t>
    <phoneticPr fontId="2"/>
  </si>
  <si>
    <t>48-50</t>
  </si>
  <si>
    <t>I,D,V,EP,B,AM</t>
    <phoneticPr fontId="2"/>
  </si>
  <si>
    <t>19.9-19.1</t>
    <phoneticPr fontId="2"/>
  </si>
  <si>
    <t>13.5</t>
  </si>
  <si>
    <t>10.2</t>
  </si>
  <si>
    <t>1920-2000</t>
    <phoneticPr fontId="2"/>
  </si>
  <si>
    <t>CSZ</t>
  </si>
  <si>
    <t>3BA-G2NL1</t>
    <phoneticPr fontId="2"/>
  </si>
  <si>
    <t>Panamera</t>
    <phoneticPr fontId="2"/>
  </si>
  <si>
    <t>23.3-22.9</t>
  </si>
  <si>
    <r>
      <t>1560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1610</t>
    </r>
    <phoneticPr fontId="2"/>
  </si>
  <si>
    <t xml:space="preserve">2008,2012,2023,2024,2027,2028,2058,2062,2073,2074,2077,2078,2107,2108,2111,2112,2123,2124,2127,2128,2157,2158,2161,2162,2173,2174,2177,2178,2208,2212,2223,2224,2227,2228,2258,2262,2273,2274,2277,2278,4007,4011,4023,4027,4057,4061,4073,4077,4207,4211,4223,4227,4257,4261,4273,4277
</t>
    <phoneticPr fontId="2"/>
  </si>
  <si>
    <t>3BA-992NA1</t>
    <phoneticPr fontId="2"/>
  </si>
  <si>
    <t>2007,2011,2057,2061,2207,2211,2257,2261</t>
    <phoneticPr fontId="2"/>
  </si>
  <si>
    <t>911 Carrera S</t>
    <phoneticPr fontId="2"/>
  </si>
  <si>
    <t>49-51</t>
    <phoneticPr fontId="2"/>
  </si>
  <si>
    <t>19.7-18.7</t>
    <phoneticPr fontId="2"/>
  </si>
  <si>
    <t>1940-2030</t>
    <phoneticPr fontId="2"/>
  </si>
  <si>
    <t>3BA-G2NL2</t>
    <phoneticPr fontId="2"/>
  </si>
  <si>
    <t>Panamera 4</t>
  </si>
  <si>
    <t>20.2-20.0</t>
    <phoneticPr fontId="2"/>
  </si>
  <si>
    <t>5</t>
    <phoneticPr fontId="2"/>
  </si>
  <si>
    <t>1890-1910</t>
    <phoneticPr fontId="2"/>
  </si>
  <si>
    <t>1.984</t>
  </si>
  <si>
    <t>DMT</t>
  </si>
  <si>
    <t>3BA-J1NTA</t>
    <phoneticPr fontId="2"/>
  </si>
  <si>
    <t>Macan T</t>
    <phoneticPr fontId="2"/>
  </si>
  <si>
    <t>49-50</t>
  </si>
  <si>
    <t>20.3-20.1</t>
  </si>
  <si>
    <t>1880-1900</t>
  </si>
  <si>
    <t>Macan</t>
    <phoneticPr fontId="2"/>
  </si>
  <si>
    <t>1880-1900</t>
    <phoneticPr fontId="2"/>
  </si>
  <si>
    <t>3BA-J1NT</t>
    <phoneticPr fontId="2"/>
  </si>
  <si>
    <t>20.4-20.2</t>
  </si>
  <si>
    <t>1870-1890</t>
    <phoneticPr fontId="2"/>
  </si>
  <si>
    <t>17.6</t>
  </si>
  <si>
    <t>14.4</t>
  </si>
  <si>
    <t>DNZ</t>
  </si>
  <si>
    <t>3BA-982NB</t>
    <phoneticPr fontId="2"/>
  </si>
  <si>
    <t>718 Boxster S / 718 Cayman S</t>
    <phoneticPr fontId="2"/>
  </si>
  <si>
    <t>19.0</t>
    <phoneticPr fontId="2"/>
  </si>
  <si>
    <t>15.8</t>
  </si>
  <si>
    <t>1410</t>
  </si>
  <si>
    <t>1.987</t>
  </si>
  <si>
    <t>DNY</t>
  </si>
  <si>
    <t>3BA-982NA</t>
    <phoneticPr fontId="2"/>
  </si>
  <si>
    <t>718 Boxster / 718 Cayman / 718 Boxster T/ 718 Cayman T</t>
    <phoneticPr fontId="2"/>
  </si>
  <si>
    <t>ポルシェ</t>
  </si>
  <si>
    <r>
      <t>レ</t>
    </r>
    <r>
      <rPr>
        <sz val="8"/>
        <color indexed="8"/>
        <rFont val="ＭＳ Ｐゴシック"/>
        <family val="3"/>
        <charset val="128"/>
      </rPr>
      <t>ベル</t>
    </r>
  </si>
  <si>
    <r>
      <t>形</t>
    </r>
    <r>
      <rPr>
        <sz val="8"/>
        <color indexed="8"/>
        <rFont val="ＭＳ Ｐゴシック"/>
        <family val="3"/>
        <charset val="128"/>
      </rPr>
      <t>式</t>
    </r>
  </si>
  <si>
    <r>
      <t>対</t>
    </r>
    <r>
      <rPr>
        <sz val="8"/>
        <color indexed="8"/>
        <rFont val="ＭＳ Ｐゴシック"/>
        <family val="3"/>
        <charset val="128"/>
      </rPr>
      <t>策</t>
    </r>
  </si>
  <si>
    <r>
      <t>対</t>
    </r>
    <r>
      <rPr>
        <sz val="8"/>
        <color indexed="8"/>
        <rFont val="ＭＳ Ｐゴシック"/>
        <family val="3"/>
        <charset val="128"/>
      </rPr>
      <t>策</t>
    </r>
    <rPh sb="0" eb="2">
      <t>タイサク</t>
    </rPh>
    <phoneticPr fontId="2"/>
  </si>
  <si>
    <r>
      <t>ガ</t>
    </r>
    <r>
      <rPr>
        <sz val="8"/>
        <color indexed="8"/>
        <rFont val="ＭＳ Ｐゴシック"/>
        <family val="3"/>
        <charset val="128"/>
      </rPr>
      <t>ス認定</t>
    </r>
  </si>
  <si>
    <r>
      <t>そ</t>
    </r>
    <r>
      <rPr>
        <sz val="8"/>
        <color indexed="8"/>
        <rFont val="ＭＳ Ｐゴシック"/>
        <family val="3"/>
        <charset val="128"/>
      </rPr>
      <t>の他</t>
    </r>
  </si>
  <si>
    <r>
      <t>駆</t>
    </r>
    <r>
      <rPr>
        <sz val="8"/>
        <color indexed="8"/>
        <rFont val="ＭＳ Ｐゴシック"/>
        <family val="3"/>
        <charset val="128"/>
      </rPr>
      <t>動</t>
    </r>
  </si>
  <si>
    <r>
      <t>出</t>
    </r>
    <r>
      <rPr>
        <sz val="8"/>
        <color indexed="8"/>
        <rFont val="ＭＳ Ｐゴシック"/>
        <family val="3"/>
        <charset val="128"/>
      </rPr>
      <t>ガス</t>
    </r>
  </si>
  <si>
    <r>
      <t>改</t>
    </r>
    <r>
      <rPr>
        <sz val="8"/>
        <color indexed="8"/>
        <rFont val="ＭＳ Ｐゴシック"/>
        <family val="3"/>
        <charset val="128"/>
      </rPr>
      <t>善</t>
    </r>
    <rPh sb="0" eb="2">
      <t>カイゼン</t>
    </rPh>
    <phoneticPr fontId="2"/>
  </si>
  <si>
    <r>
      <t>低</t>
    </r>
    <r>
      <rPr>
        <sz val="8"/>
        <color indexed="8"/>
        <rFont val="ＭＳ Ｐゴシック"/>
        <family val="3"/>
        <charset val="128"/>
      </rPr>
      <t>排出</t>
    </r>
  </si>
  <si>
    <r>
      <t>主</t>
    </r>
    <r>
      <rPr>
        <sz val="8"/>
        <color indexed="8"/>
        <rFont val="ＭＳ Ｐゴシック"/>
        <family val="3"/>
        <charset val="128"/>
      </rPr>
      <t>要排</t>
    </r>
  </si>
  <si>
    <r>
      <t>燃</t>
    </r>
    <r>
      <rPr>
        <sz val="8"/>
        <color indexed="8"/>
        <rFont val="ＭＳ Ｐゴシック"/>
        <family val="3"/>
        <charset val="128"/>
      </rPr>
      <t>費</t>
    </r>
  </si>
  <si>
    <r>
      <t>総</t>
    </r>
    <r>
      <rPr>
        <sz val="8"/>
        <color indexed="8"/>
        <rFont val="ＭＳ Ｐゴシック"/>
        <family val="3"/>
        <charset val="128"/>
      </rPr>
      <t>排
気量
（</t>
    </r>
    <r>
      <rPr>
        <sz val="8"/>
        <color indexed="8"/>
        <rFont val="Arial"/>
        <family val="2"/>
      </rPr>
      <t>L</t>
    </r>
    <r>
      <rPr>
        <sz val="8"/>
        <color indexed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2"/>
  </si>
  <si>
    <r>
      <t>型</t>
    </r>
    <r>
      <rPr>
        <sz val="8"/>
        <color indexed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</si>
  <si>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2"/>
  </si>
  <si>
    <t>多段階評価</t>
    <rPh sb="0" eb="1">
      <t>タ</t>
    </rPh>
    <rPh sb="1" eb="3">
      <t>ダンカイ</t>
    </rPh>
    <rPh sb="3" eb="5">
      <t>ヒョウカ</t>
    </rPh>
    <phoneticPr fontId="2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</si>
  <si>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2"/>
  </si>
  <si>
    <r>
      <t>（</t>
    </r>
    <r>
      <rPr>
        <sz val="8"/>
        <color indexed="8"/>
        <rFont val="ＭＳ Ｐゴシック"/>
        <family val="3"/>
        <charset val="128"/>
      </rPr>
      <t>参考）</t>
    </r>
    <rPh sb="1" eb="3">
      <t>サンコウ</t>
    </rPh>
    <phoneticPr fontId="2"/>
  </si>
  <si>
    <r>
      <t>そ</t>
    </r>
    <r>
      <rPr>
        <sz val="8"/>
        <color indexed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2"/>
  </si>
  <si>
    <r>
      <t>主</t>
    </r>
    <r>
      <rPr>
        <sz val="8"/>
        <color indexed="8"/>
        <rFont val="ＭＳ Ｐゴシック"/>
        <family val="3"/>
        <charset val="128"/>
      </rPr>
      <t>要</t>
    </r>
    <rPh sb="0" eb="2">
      <t>シュヨウ</t>
    </rPh>
    <phoneticPr fontId="2"/>
  </si>
  <si>
    <r>
      <t>令</t>
    </r>
    <r>
      <rPr>
        <sz val="8"/>
        <color indexed="8"/>
        <rFont val="ＭＳ Ｐゴシック"/>
        <family val="3"/>
        <charset val="128"/>
      </rPr>
      <t>和</t>
    </r>
    <r>
      <rPr>
        <sz val="8"/>
        <color indexed="8"/>
        <rFont val="Arial"/>
        <family val="2"/>
      </rPr>
      <t>1</t>
    </r>
    <r>
      <rPr>
        <sz val="8"/>
        <color indexed="8"/>
        <rFont val="ＭＳ Ｐゴシック"/>
        <family val="3"/>
        <charset val="128"/>
      </rPr>
      <t>２年度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2"/>
  </si>
  <si>
    <r>
      <t>令</t>
    </r>
    <r>
      <rPr>
        <sz val="8"/>
        <color indexed="8"/>
        <rFont val="ＭＳ Ｐゴシック"/>
        <family val="3"/>
        <charset val="128"/>
      </rPr>
      <t>和２年度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2"/>
  </si>
  <si>
    <r>
      <t>平</t>
    </r>
    <r>
      <rPr>
        <sz val="8"/>
        <color indexed="8"/>
        <rFont val="ＭＳ Ｐゴシック"/>
        <family val="3"/>
        <charset val="128"/>
      </rPr>
      <t>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2"/>
  </si>
  <si>
    <r>
      <t>1km</t>
    </r>
    <r>
      <rPr>
        <sz val="8"/>
        <color indexed="8"/>
        <rFont val="ＭＳ Ｐゴシック"/>
        <family val="3"/>
        <charset val="128"/>
      </rPr>
      <t xml:space="preserve">走行
における
</t>
    </r>
    <r>
      <rPr>
        <sz val="8"/>
        <color indexed="8"/>
        <rFont val="Arial"/>
        <family val="2"/>
      </rPr>
      <t>CO2</t>
    </r>
    <r>
      <rPr>
        <sz val="8"/>
        <color indexed="8"/>
        <rFont val="ＭＳ Ｐゴシック"/>
        <family val="3"/>
        <charset val="128"/>
      </rPr>
      <t>排出量
（</t>
    </r>
    <r>
      <rPr>
        <sz val="8"/>
        <color indexed="8"/>
        <rFont val="Arial"/>
        <family val="2"/>
      </rPr>
      <t>g-CO2/km</t>
    </r>
    <r>
      <rPr>
        <sz val="8"/>
        <color indexed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2"/>
  </si>
  <si>
    <r>
      <t>燃</t>
    </r>
    <r>
      <rPr>
        <sz val="8"/>
        <color indexed="8"/>
        <rFont val="ＭＳ Ｐゴシック"/>
        <family val="3"/>
        <charset val="128"/>
      </rPr>
      <t>費値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2"/>
  </si>
  <si>
    <t>令和12年度</t>
    <rPh sb="0" eb="2">
      <t>レイワ</t>
    </rPh>
    <rPh sb="4" eb="6">
      <t>ネンド</t>
    </rPh>
    <phoneticPr fontId="2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</si>
  <si>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2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</si>
  <si>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2"/>
  </si>
  <si>
    <r>
      <t>WLTC</t>
    </r>
    <r>
      <rPr>
        <sz val="8"/>
        <color indexed="8"/>
        <rFont val="ＭＳ Ｐゴシック"/>
        <family val="3"/>
        <charset val="128"/>
      </rPr>
      <t>モード</t>
    </r>
    <phoneticPr fontId="2"/>
  </si>
  <si>
    <r>
      <t>乗</t>
    </r>
    <r>
      <rPr>
        <sz val="8"/>
        <color indexed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2"/>
  </si>
  <si>
    <r>
      <t>車</t>
    </r>
    <r>
      <rPr>
        <sz val="8"/>
        <color indexed="8"/>
        <rFont val="ＭＳ Ｐゴシック"/>
        <family val="3"/>
        <charset val="128"/>
      </rPr>
      <t>両重量
（</t>
    </r>
    <r>
      <rPr>
        <sz val="8"/>
        <color indexed="8"/>
        <rFont val="Arial"/>
        <family val="2"/>
      </rPr>
      <t>kg</t>
    </r>
    <r>
      <rPr>
        <sz val="8"/>
        <color indexed="8"/>
        <rFont val="ＭＳ Ｐゴシック"/>
        <family val="3"/>
        <charset val="128"/>
      </rPr>
      <t>）</t>
    </r>
    <phoneticPr fontId="2"/>
  </si>
  <si>
    <r>
      <t>変</t>
    </r>
    <r>
      <rPr>
        <sz val="8"/>
        <color indexed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2"/>
  </si>
  <si>
    <r>
      <t>原</t>
    </r>
    <r>
      <rPr>
        <sz val="8"/>
        <color indexed="8"/>
        <rFont val="ＭＳ Ｐゴシック"/>
        <family val="3"/>
        <charset val="128"/>
      </rPr>
      <t>動機</t>
    </r>
  </si>
  <si>
    <r>
      <t>通</t>
    </r>
    <r>
      <rPr>
        <sz val="8"/>
        <color indexed="8"/>
        <rFont val="ＭＳ Ｐゴシック"/>
        <family val="3"/>
        <charset val="128"/>
      </rPr>
      <t>称名</t>
    </r>
  </si>
  <si>
    <r>
      <t>車</t>
    </r>
    <r>
      <rPr>
        <sz val="8"/>
        <color indexed="8"/>
        <rFont val="ＭＳ Ｐゴシック"/>
        <family val="3"/>
        <charset val="128"/>
      </rPr>
      <t>名</t>
    </r>
    <rPh sb="0" eb="2">
      <t>シャメイ</t>
    </rPh>
    <phoneticPr fontId="2"/>
  </si>
  <si>
    <r>
      <t>目</t>
    </r>
    <r>
      <rPr>
        <sz val="8"/>
        <color indexed="8"/>
        <rFont val="ＭＳ Ｐゴシック"/>
        <family val="3"/>
        <charset val="128"/>
      </rPr>
      <t>標年度（平成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</t>
    </r>
    <r>
      <rPr>
        <sz val="8"/>
        <color indexed="8"/>
        <rFont val="Arial"/>
        <family val="2"/>
      </rPr>
      <t>/</t>
    </r>
    <r>
      <rPr>
        <sz val="8"/>
        <color indexed="8"/>
        <rFont val="ＭＳ Ｐゴシック"/>
        <family val="3"/>
        <charset val="128"/>
      </rPr>
      <t>令和２年度</t>
    </r>
    <r>
      <rPr>
        <sz val="8"/>
        <color indexed="8"/>
        <rFont val="Arial"/>
        <family val="2"/>
      </rPr>
      <t>/</t>
    </r>
    <r>
      <rPr>
        <sz val="8"/>
        <color indexed="8"/>
        <rFont val="ＭＳ Ｐゴシック"/>
        <family val="3"/>
        <charset val="128"/>
      </rPr>
      <t>令和</t>
    </r>
    <r>
      <rPr>
        <sz val="8"/>
        <color indexed="8"/>
        <rFont val="Arial"/>
        <family val="2"/>
      </rPr>
      <t>12</t>
    </r>
    <r>
      <rPr>
        <sz val="8"/>
        <color indexed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2"/>
  </si>
  <si>
    <r>
      <t>ガ</t>
    </r>
    <r>
      <rPr>
        <b/>
        <sz val="12"/>
        <color indexed="8"/>
        <rFont val="ＭＳ Ｐゴシック"/>
        <family val="3"/>
        <charset val="128"/>
      </rPr>
      <t>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2"/>
  </si>
  <si>
    <r>
      <t>当</t>
    </r>
    <r>
      <rPr>
        <sz val="8"/>
        <color indexed="8"/>
        <rFont val="ＭＳ Ｐゴシック"/>
        <family val="3"/>
        <charset val="128"/>
      </rPr>
      <t>該自動車の製造又は輸入の事業を行う者の氏名又は名称　</t>
    </r>
  </si>
  <si>
    <t>（注）　*印の付いている通称名については、　Bayerische Motoren Werke AG (BMW)が製造事業者である</t>
  </si>
  <si>
    <t>3W</t>
    <phoneticPr fontId="42"/>
  </si>
  <si>
    <t>I
V
D
EP
B</t>
    <phoneticPr fontId="42"/>
  </si>
  <si>
    <r>
      <t>8AT(E･</t>
    </r>
    <r>
      <rPr>
        <sz val="8"/>
        <rFont val="Arial"/>
        <family val="2"/>
      </rPr>
      <t>LTC)</t>
    </r>
    <phoneticPr fontId="42"/>
  </si>
  <si>
    <t>B58B30B</t>
    <phoneticPr fontId="42"/>
  </si>
  <si>
    <t>3BA-DB02</t>
    <phoneticPr fontId="2"/>
  </si>
  <si>
    <t>Ｒ</t>
    <phoneticPr fontId="2"/>
  </si>
  <si>
    <t>6MT</t>
    <phoneticPr fontId="42"/>
  </si>
  <si>
    <t>3BA-DB06</t>
    <phoneticPr fontId="2"/>
  </si>
  <si>
    <r>
      <t>8AT
(E･</t>
    </r>
    <r>
      <rPr>
        <sz val="8"/>
        <rFont val="Arial"/>
        <family val="2"/>
      </rPr>
      <t>LTC)</t>
    </r>
    <phoneticPr fontId="42"/>
  </si>
  <si>
    <t>B58B30C</t>
    <phoneticPr fontId="42"/>
  </si>
  <si>
    <t>3BA-DB42</t>
    <phoneticPr fontId="2"/>
  </si>
  <si>
    <t>B48B20B</t>
    <phoneticPr fontId="42"/>
  </si>
  <si>
    <t>3BA-DB22</t>
    <phoneticPr fontId="2"/>
  </si>
  <si>
    <t>3BA-DB82</t>
    <phoneticPr fontId="2"/>
  </si>
  <si>
    <t>3BA-DB26</t>
    <phoneticPr fontId="2"/>
  </si>
  <si>
    <t>3BA-DB86</t>
    <phoneticPr fontId="2"/>
  </si>
  <si>
    <t>スープラ</t>
    <phoneticPr fontId="2"/>
  </si>
  <si>
    <t>*</t>
    <phoneticPr fontId="2"/>
  </si>
  <si>
    <t>トヨタ</t>
  </si>
  <si>
    <r>
      <rPr>
        <sz val="8"/>
        <rFont val="ＭＳ Ｐゴシック"/>
        <family val="3"/>
        <charset val="128"/>
      </rPr>
      <t>レベル</t>
    </r>
  </si>
  <si>
    <r>
      <rPr>
        <sz val="8"/>
        <rFont val="ＭＳ Ｐゴシック"/>
        <family val="3"/>
        <charset val="128"/>
      </rPr>
      <t>形式</t>
    </r>
  </si>
  <si>
    <r>
      <rPr>
        <sz val="8"/>
        <rFont val="ＭＳ Ｐゴシック"/>
        <family val="3"/>
        <charset val="128"/>
      </rPr>
      <t>対策</t>
    </r>
  </si>
  <si>
    <r>
      <rPr>
        <sz val="8"/>
        <rFont val="ＭＳ Ｐゴシック"/>
        <family val="3"/>
        <charset val="128"/>
      </rPr>
      <t>対策</t>
    </r>
    <rPh sb="0" eb="2">
      <t>タイサク</t>
    </rPh>
    <phoneticPr fontId="2"/>
  </si>
  <si>
    <r>
      <rPr>
        <sz val="8"/>
        <rFont val="ＭＳ Ｐゴシック"/>
        <family val="3"/>
        <charset val="128"/>
      </rPr>
      <t>ガス認定</t>
    </r>
  </si>
  <si>
    <r>
      <rPr>
        <sz val="8"/>
        <rFont val="ＭＳ Ｐゴシック"/>
        <family val="3"/>
        <charset val="128"/>
      </rPr>
      <t>駆動</t>
    </r>
  </si>
  <si>
    <r>
      <rPr>
        <sz val="8"/>
        <rFont val="ＭＳ Ｐゴシック"/>
        <family val="3"/>
        <charset val="128"/>
      </rPr>
      <t>出ガス</t>
    </r>
  </si>
  <si>
    <r>
      <rPr>
        <sz val="8"/>
        <rFont val="ＭＳ Ｐゴシック"/>
        <family val="3"/>
        <charset val="128"/>
      </rPr>
      <t>改善</t>
    </r>
    <rPh sb="0" eb="2">
      <t>カイゼン</t>
    </rPh>
    <phoneticPr fontId="2"/>
  </si>
  <si>
    <r>
      <rPr>
        <sz val="8"/>
        <rFont val="ＭＳ Ｐゴシック"/>
        <family val="3"/>
        <charset val="128"/>
      </rPr>
      <t>低排出</t>
    </r>
  </si>
  <si>
    <r>
      <rPr>
        <sz val="8"/>
        <rFont val="ＭＳ Ｐゴシック"/>
        <family val="3"/>
        <charset val="128"/>
      </rPr>
      <t>主要排</t>
    </r>
  </si>
  <si>
    <r>
      <rPr>
        <sz val="8"/>
        <rFont val="ＭＳ Ｐゴシック"/>
        <family val="3"/>
        <charset val="128"/>
      </rPr>
      <t>燃費</t>
    </r>
  </si>
  <si>
    <r>
      <rPr>
        <sz val="8"/>
        <rFont val="ＭＳ Ｐゴシック"/>
        <family val="3"/>
        <charset val="128"/>
      </rPr>
      <t>総排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2"/>
  </si>
  <si>
    <r>
      <rPr>
        <sz val="8"/>
        <rFont val="ＭＳ Ｐゴシック"/>
        <family val="3"/>
        <charset val="128"/>
      </rPr>
      <t>型式</t>
    </r>
  </si>
  <si>
    <t>燃費基準
達成･向上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2"/>
  </si>
  <si>
    <r>
      <rPr>
        <sz val="8"/>
        <rFont val="ＭＳ Ｐゴシック"/>
        <family val="3"/>
        <charset val="128"/>
      </rPr>
      <t>主要</t>
    </r>
    <rPh sb="0" eb="2">
      <t>シュヨウ</t>
    </rPh>
    <phoneticPr fontId="2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</si>
  <si>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4" eb="6">
      <t>ネンド</t>
    </rPh>
    <rPh sb="7" eb="9">
      <t>ネンピ</t>
    </rPh>
    <rPh sb="9" eb="11">
      <t>キジュン</t>
    </rPh>
    <rPh sb="11" eb="12">
      <t>チ</t>
    </rPh>
    <phoneticPr fontId="2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</si>
  <si>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2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6" eb="8">
      <t>ネンピ</t>
    </rPh>
    <rPh sb="8" eb="10">
      <t>キジュン</t>
    </rPh>
    <rPh sb="10" eb="11">
      <t>チ</t>
    </rPh>
    <phoneticPr fontId="2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</si>
  <si>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2"/>
  </si>
  <si>
    <r>
      <rPr>
        <sz val="8"/>
        <rFont val="ＭＳ Ｐゴシック"/>
        <family val="3"/>
        <charset val="128"/>
      </rPr>
      <t>燃費値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2"/>
  </si>
  <si>
    <t>令和12年度</t>
    <rPh sb="0" eb="2">
      <t>レイワ</t>
    </rPh>
    <rPh sb="4" eb="5">
      <t>ネン</t>
    </rPh>
    <rPh sb="5" eb="6">
      <t>ド</t>
    </rPh>
    <phoneticPr fontId="2"/>
  </si>
  <si>
    <t>令和2年度
燃費基準
達成・向上
達成レベル</t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2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</si>
  <si>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2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</si>
  <si>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</si>
  <si>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2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8" eb="20">
      <t>レイワ</t>
    </rPh>
    <rPh sb="22" eb="23">
      <t>ネン</t>
    </rPh>
    <rPh sb="23" eb="24">
      <t>ド</t>
    </rPh>
    <phoneticPr fontId="2"/>
  </si>
  <si>
    <t>トヨタ自動車株式会社</t>
    <phoneticPr fontId="2"/>
  </si>
  <si>
    <t>当該自動車の製造又は輸入の事業を行う者の氏名又は名称　</t>
    <phoneticPr fontId="2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</si>
  <si>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2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</si>
  <si>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2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</si>
  <si>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2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</si>
  <si>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2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</si>
  <si>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2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</si>
  <si>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2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</si>
  <si>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2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</si>
  <si>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2"/>
  </si>
  <si>
    <r>
      <rPr>
        <sz val="8"/>
        <rFont val="ＭＳ Ｐゴシック"/>
        <family val="3"/>
        <charset val="128"/>
      </rPr>
      <t>３</t>
    </r>
    <r>
      <rPr>
        <sz val="8"/>
        <rFont val="Arial"/>
        <family val="2"/>
      </rPr>
      <t>W</t>
    </r>
  </si>
  <si>
    <t>0004,0104,0204
0014,0114,0214</t>
    <phoneticPr fontId="2"/>
  </si>
  <si>
    <t>0002,0102,0202
0003,0103,0203
0005,0105,0205
0012,0112,0212
0013,0113,0213
0015,0115,0215
0022,0122,0222
0024,0124,0224
0026,0126,0226
0028,0128,0228
0229.0230</t>
    <phoneticPr fontId="2"/>
  </si>
  <si>
    <t>I, V, EP</t>
    <phoneticPr fontId="2"/>
  </si>
  <si>
    <t>6AT</t>
    <phoneticPr fontId="2"/>
  </si>
  <si>
    <t>0001,0101,0201
0011,0111,0211
0021,0121,0221
0023,0123,0223
0025,0125,0225
0027,0127,0227</t>
    <phoneticPr fontId="2"/>
  </si>
  <si>
    <t>3BA-33413PM</t>
    <phoneticPr fontId="2"/>
  </si>
  <si>
    <t>500X</t>
    <phoneticPr fontId="2"/>
  </si>
  <si>
    <t>0008,0018,0028</t>
    <phoneticPr fontId="2"/>
  </si>
  <si>
    <t>0007,0017,0027</t>
    <phoneticPr fontId="2"/>
  </si>
  <si>
    <t>0006,0016,0026</t>
    <phoneticPr fontId="2"/>
  </si>
  <si>
    <t>5MTA</t>
    <phoneticPr fontId="2"/>
  </si>
  <si>
    <t>0005,0015,0025</t>
    <phoneticPr fontId="2"/>
  </si>
  <si>
    <t>5MT</t>
    <phoneticPr fontId="2"/>
  </si>
  <si>
    <t>169A4</t>
    <phoneticPr fontId="2"/>
  </si>
  <si>
    <t>3BA-31212</t>
    <phoneticPr fontId="2"/>
  </si>
  <si>
    <t>0018,0028,0038</t>
    <phoneticPr fontId="2"/>
  </si>
  <si>
    <t>0017,0027,0037</t>
    <phoneticPr fontId="2"/>
  </si>
  <si>
    <t>0016,0026,0036</t>
    <phoneticPr fontId="2"/>
  </si>
  <si>
    <t>0015,0025,0035</t>
    <phoneticPr fontId="2"/>
  </si>
  <si>
    <t>0014,0024,0034</t>
    <phoneticPr fontId="2"/>
  </si>
  <si>
    <t>0013,0023,0033</t>
    <phoneticPr fontId="2"/>
  </si>
  <si>
    <t>0012,0022,0032</t>
    <phoneticPr fontId="2"/>
  </si>
  <si>
    <t>I , V , EP</t>
    <phoneticPr fontId="2"/>
  </si>
  <si>
    <t>0011,0021,0031</t>
    <phoneticPr fontId="2"/>
  </si>
  <si>
    <t>0004,0008</t>
    <phoneticPr fontId="2"/>
  </si>
  <si>
    <t>0003,0007</t>
    <phoneticPr fontId="2"/>
  </si>
  <si>
    <t>0002,0006</t>
    <phoneticPr fontId="2"/>
  </si>
  <si>
    <t>312A2</t>
    <phoneticPr fontId="2"/>
  </si>
  <si>
    <t>0001,0005</t>
    <phoneticPr fontId="2"/>
  </si>
  <si>
    <t>3BA-31209</t>
    <phoneticPr fontId="2"/>
  </si>
  <si>
    <t>500, 500C</t>
    <phoneticPr fontId="2"/>
  </si>
  <si>
    <r>
      <rPr>
        <sz val="8"/>
        <rFont val="ＭＳ Ｐゴシック"/>
        <family val="3"/>
        <charset val="128"/>
      </rPr>
      <t>フィアット</t>
    </r>
    <phoneticPr fontId="2"/>
  </si>
  <si>
    <r>
      <rPr>
        <sz val="8"/>
        <color indexed="8"/>
        <rFont val="ＭＳ Ｐゴシック"/>
        <family val="3"/>
        <charset val="128"/>
      </rPr>
      <t>総排
気量
（</t>
    </r>
    <r>
      <rPr>
        <sz val="8"/>
        <color indexed="8"/>
        <rFont val="Arial"/>
        <family val="2"/>
      </rPr>
      <t>L</t>
    </r>
    <r>
      <rPr>
        <sz val="8"/>
        <color indexed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2"/>
  </si>
  <si>
    <r>
      <rPr>
        <sz val="8"/>
        <color indexed="8"/>
        <rFont val="ＭＳ Ｐゴシック"/>
        <family val="3"/>
        <charset val="128"/>
      </rPr>
      <t>型式</t>
    </r>
  </si>
  <si>
    <r>
      <rPr>
        <sz val="8"/>
        <color indexed="8"/>
        <rFont val="ＭＳ Ｐゴシック"/>
        <family val="3"/>
        <charset val="128"/>
      </rPr>
      <t>令和</t>
    </r>
    <r>
      <rPr>
        <sz val="8"/>
        <color indexed="8"/>
        <rFont val="Arial"/>
        <family val="2"/>
      </rPr>
      <t>12</t>
    </r>
    <r>
      <rPr>
        <sz val="8"/>
        <color indexed="8"/>
        <rFont val="ＭＳ Ｐゴシック"/>
        <family val="3"/>
        <charset val="128"/>
      </rPr>
      <t>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レイワ</t>
    </rPh>
    <rPh sb="4" eb="6">
      <t>ネンド</t>
    </rPh>
    <rPh sb="7" eb="9">
      <t>ネンピ</t>
    </rPh>
    <rPh sb="9" eb="11">
      <t>キジュン</t>
    </rPh>
    <rPh sb="11" eb="12">
      <t>チ</t>
    </rPh>
    <phoneticPr fontId="2"/>
  </si>
  <si>
    <r>
      <rPr>
        <sz val="8"/>
        <color indexed="8"/>
        <rFont val="ＭＳ Ｐゴシック"/>
        <family val="3"/>
        <charset val="128"/>
      </rPr>
      <t>令和</t>
    </r>
    <r>
      <rPr>
        <sz val="8"/>
        <color indexed="8"/>
        <rFont val="Arial"/>
        <family val="2"/>
      </rPr>
      <t>2</t>
    </r>
    <r>
      <rPr>
        <sz val="8"/>
        <color indexed="8"/>
        <rFont val="ＭＳ Ｐゴシック"/>
        <family val="3"/>
        <charset val="128"/>
      </rPr>
      <t>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レイワ</t>
    </rPh>
    <rPh sb="3" eb="5">
      <t>ネンド</t>
    </rPh>
    <rPh sb="6" eb="8">
      <t>ネンピ</t>
    </rPh>
    <rPh sb="8" eb="10">
      <t>キジュン</t>
    </rPh>
    <rPh sb="10" eb="11">
      <t>チ</t>
    </rPh>
    <phoneticPr fontId="2"/>
  </si>
  <si>
    <r>
      <rPr>
        <sz val="8"/>
        <color indexed="8"/>
        <rFont val="ＭＳ Ｐゴシック"/>
        <family val="3"/>
        <charset val="128"/>
      </rPr>
      <t>平成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2"/>
  </si>
  <si>
    <r>
      <t>1km</t>
    </r>
    <r>
      <rPr>
        <sz val="8"/>
        <color indexed="8"/>
        <rFont val="ＭＳ Ｐゴシック"/>
        <family val="3"/>
        <charset val="128"/>
      </rPr>
      <t xml:space="preserve">走行
における
</t>
    </r>
    <r>
      <rPr>
        <sz val="8"/>
        <color indexed="8"/>
        <rFont val="Arial"/>
        <family val="2"/>
      </rPr>
      <t>CO2</t>
    </r>
    <r>
      <rPr>
        <sz val="8"/>
        <color indexed="8"/>
        <rFont val="ＭＳ Ｐゴシック"/>
        <family val="3"/>
        <charset val="128"/>
      </rPr>
      <t>排出量
（</t>
    </r>
    <r>
      <rPr>
        <sz val="8"/>
        <color indexed="8"/>
        <rFont val="Arial"/>
        <family val="2"/>
      </rPr>
      <t>g-CO2/km</t>
    </r>
    <r>
      <rPr>
        <sz val="8"/>
        <color indexed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2"/>
  </si>
  <si>
    <r>
      <rPr>
        <sz val="8"/>
        <color indexed="8"/>
        <rFont val="ＭＳ Ｐゴシック"/>
        <family val="3"/>
        <charset val="128"/>
      </rPr>
      <t>燃費値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2"/>
  </si>
  <si>
    <r>
      <rPr>
        <sz val="8"/>
        <color indexed="8"/>
        <rFont val="ＭＳ Ｐゴシック"/>
        <family val="3"/>
        <charset val="128"/>
      </rPr>
      <t>乗車定員
（名）</t>
    </r>
    <rPh sb="0" eb="2">
      <t>ジョウシャ</t>
    </rPh>
    <rPh sb="2" eb="4">
      <t>テイイン</t>
    </rPh>
    <rPh sb="6" eb="7">
      <t>メイ</t>
    </rPh>
    <phoneticPr fontId="2"/>
  </si>
  <si>
    <r>
      <rPr>
        <sz val="8"/>
        <color indexed="8"/>
        <rFont val="ＭＳ Ｐゴシック"/>
        <family val="3"/>
        <charset val="128"/>
      </rPr>
      <t>車両重量
（</t>
    </r>
    <r>
      <rPr>
        <sz val="8"/>
        <color indexed="8"/>
        <rFont val="Arial"/>
        <family val="2"/>
      </rPr>
      <t>kg</t>
    </r>
    <r>
      <rPr>
        <sz val="8"/>
        <color indexed="8"/>
        <rFont val="ＭＳ Ｐゴシック"/>
        <family val="3"/>
        <charset val="128"/>
      </rPr>
      <t>）</t>
    </r>
    <phoneticPr fontId="2"/>
  </si>
  <si>
    <r>
      <rPr>
        <sz val="8"/>
        <color indexed="8"/>
        <rFont val="ＭＳ Ｐゴシック"/>
        <family val="3"/>
        <charset val="128"/>
      </rPr>
      <t>変速装置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2"/>
  </si>
  <si>
    <r>
      <rPr>
        <sz val="8"/>
        <color indexed="8"/>
        <rFont val="ＭＳ Ｐゴシック"/>
        <family val="3"/>
        <charset val="128"/>
      </rPr>
      <t>原動機</t>
    </r>
  </si>
  <si>
    <r>
      <rPr>
        <sz val="8"/>
        <color indexed="8"/>
        <rFont val="ＭＳ Ｐゴシック"/>
        <family val="3"/>
        <charset val="128"/>
      </rPr>
      <t>通称名</t>
    </r>
  </si>
  <si>
    <r>
      <rPr>
        <sz val="8"/>
        <color indexed="8"/>
        <rFont val="ＭＳ Ｐゴシック"/>
        <family val="3"/>
        <charset val="128"/>
      </rPr>
      <t>車名</t>
    </r>
    <rPh sb="0" eb="2">
      <t>シャメイ</t>
    </rPh>
    <phoneticPr fontId="2"/>
  </si>
  <si>
    <t>目標年度（平成27年度/令和２年度/令和12年度）</t>
    <phoneticPr fontId="2"/>
  </si>
  <si>
    <r>
      <rPr>
        <b/>
        <sz val="12"/>
        <color indexed="8"/>
        <rFont val="ＭＳ Ｐゴシック"/>
        <family val="3"/>
        <charset val="128"/>
      </rPr>
      <t>ガソリン乗用車（軽自動車）又はガソリン乗用車（普通・小型）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2"/>
  </si>
  <si>
    <t>Stellantisジャパン株式会社</t>
    <phoneticPr fontId="2"/>
  </si>
  <si>
    <r>
      <rPr>
        <sz val="8"/>
        <color indexed="8"/>
        <rFont val="ＭＳ Ｐゴシック"/>
        <family val="3"/>
        <charset val="128"/>
      </rPr>
      <t>当該自動車の製造又は輸入の事業を行う者の氏名又は名称　</t>
    </r>
  </si>
  <si>
    <t>D, V, I, EP</t>
    <phoneticPr fontId="2"/>
  </si>
  <si>
    <r>
      <t>5</t>
    </r>
    <r>
      <rPr>
        <sz val="8"/>
        <rFont val="ＭＳ Ｐゴシック"/>
        <family val="3"/>
        <charset val="128"/>
      </rPr>
      <t>又は</t>
    </r>
    <r>
      <rPr>
        <sz val="8"/>
        <rFont val="Arial"/>
        <family val="2"/>
      </rPr>
      <t>7</t>
    </r>
    <rPh sb="1" eb="2">
      <t>マタ</t>
    </rPh>
    <phoneticPr fontId="2"/>
  </si>
  <si>
    <r>
      <t>2,030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2,100</t>
    </r>
    <phoneticPr fontId="2"/>
  </si>
  <si>
    <r>
      <t>9AT
(E</t>
    </r>
    <r>
      <rPr>
        <sz val="8"/>
        <rFont val="ＭＳ Ｐゴシック"/>
        <family val="3"/>
        <charset val="128"/>
      </rPr>
      <t>・</t>
    </r>
    <r>
      <rPr>
        <sz val="8"/>
        <rFont val="Arial"/>
        <family val="2"/>
      </rPr>
      <t>LTC)</t>
    </r>
    <phoneticPr fontId="2"/>
  </si>
  <si>
    <t>PT204</t>
    <phoneticPr fontId="2"/>
  </si>
  <si>
    <r>
      <t>0201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0208</t>
    </r>
    <phoneticPr fontId="2"/>
  </si>
  <si>
    <t>5BA-LC2XC</t>
    <phoneticPr fontId="2"/>
  </si>
  <si>
    <r>
      <rPr>
        <sz val="8"/>
        <rFont val="ＭＳ Ｐゴシック"/>
        <family val="3"/>
        <charset val="128"/>
      </rPr>
      <t>ディスカバリースポーツ</t>
    </r>
    <phoneticPr fontId="2"/>
  </si>
  <si>
    <r>
      <t>1,840</t>
    </r>
    <r>
      <rPr>
        <sz val="8"/>
        <rFont val="Yu Gothic"/>
        <family val="2"/>
        <charset val="128"/>
      </rPr>
      <t>～1,860</t>
    </r>
    <phoneticPr fontId="2"/>
  </si>
  <si>
    <t>0402, 0404,0406,
0408</t>
    <phoneticPr fontId="2"/>
  </si>
  <si>
    <t>0202, 0204,0206,
0208</t>
    <phoneticPr fontId="2"/>
  </si>
  <si>
    <r>
      <t>1,900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1,920</t>
    </r>
    <phoneticPr fontId="2"/>
  </si>
  <si>
    <t>0401, 0403, 0405,
0407</t>
    <phoneticPr fontId="2"/>
  </si>
  <si>
    <t>0301, 0303, 0305,
0307</t>
    <phoneticPr fontId="2"/>
  </si>
  <si>
    <t>0201, 0203, 0205,
0207</t>
    <phoneticPr fontId="2"/>
  </si>
  <si>
    <t>5BA-LZ2XA</t>
    <phoneticPr fontId="2"/>
  </si>
  <si>
    <r>
      <rPr>
        <sz val="8"/>
        <rFont val="ＭＳ Ｐゴシック"/>
        <family val="3"/>
        <charset val="128"/>
      </rPr>
      <t>レンジローバーイヴォーク</t>
    </r>
    <phoneticPr fontId="2"/>
  </si>
  <si>
    <r>
      <t>8AT
(E</t>
    </r>
    <r>
      <rPr>
        <sz val="8"/>
        <rFont val="ＭＳ Ｐゴシック"/>
        <family val="3"/>
        <charset val="128"/>
      </rPr>
      <t>・</t>
    </r>
    <r>
      <rPr>
        <sz val="8"/>
        <rFont val="Arial"/>
        <family val="2"/>
      </rPr>
      <t>LTC)</t>
    </r>
    <phoneticPr fontId="2"/>
  </si>
  <si>
    <t>0012, 0013</t>
    <phoneticPr fontId="2"/>
  </si>
  <si>
    <r>
      <t>2,110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2,190</t>
    </r>
    <phoneticPr fontId="2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</si>
  <si>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0003, 0011</t>
    </r>
    <phoneticPr fontId="2"/>
  </si>
  <si>
    <t>3BA-LE62XCA</t>
    <phoneticPr fontId="2"/>
  </si>
  <si>
    <r>
      <rPr>
        <sz val="8"/>
        <rFont val="ＭＳ Ｐゴシック"/>
        <family val="3"/>
        <charset val="128"/>
      </rPr>
      <t>ディフェンダー</t>
    </r>
    <r>
      <rPr>
        <sz val="8"/>
        <rFont val="Arial"/>
        <family val="2"/>
      </rPr>
      <t>90 (</t>
    </r>
    <r>
      <rPr>
        <sz val="8"/>
        <rFont val="ＭＳ Ｐゴシック"/>
        <family val="3"/>
        <charset val="128"/>
      </rPr>
      <t>コイルサスペンション）</t>
    </r>
    <phoneticPr fontId="2"/>
  </si>
  <si>
    <r>
      <t>2,100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2,200</t>
    </r>
    <phoneticPr fontId="2"/>
  </si>
  <si>
    <r>
      <t>2,100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2,200</t>
    </r>
    <phoneticPr fontId="2"/>
  </si>
  <si>
    <t>3BA-LE62XAA</t>
    <phoneticPr fontId="2"/>
  </si>
  <si>
    <r>
      <rPr>
        <sz val="8"/>
        <rFont val="ＭＳ Ｐゴシック"/>
        <family val="3"/>
        <charset val="128"/>
      </rPr>
      <t>ディフェンダー</t>
    </r>
    <r>
      <rPr>
        <sz val="8"/>
        <rFont val="Arial"/>
        <family val="2"/>
      </rPr>
      <t>90 (</t>
    </r>
    <r>
      <rPr>
        <sz val="8"/>
        <rFont val="ＭＳ Ｐゴシック"/>
        <family val="3"/>
        <charset val="128"/>
      </rPr>
      <t>エアサスペンション）</t>
    </r>
    <phoneticPr fontId="2"/>
  </si>
  <si>
    <r>
      <t>2,290</t>
    </r>
    <r>
      <rPr>
        <sz val="8"/>
        <color theme="1"/>
        <rFont val="ＭＳ Ｐゴシック"/>
        <family val="2"/>
        <charset val="128"/>
      </rPr>
      <t>～</t>
    </r>
    <r>
      <rPr>
        <sz val="8"/>
        <color theme="1"/>
        <rFont val="Arial"/>
        <family val="2"/>
      </rPr>
      <t>2,350</t>
    </r>
    <phoneticPr fontId="2"/>
  </si>
  <si>
    <r>
      <t>8AT
(E</t>
    </r>
    <r>
      <rPr>
        <sz val="8"/>
        <color theme="1"/>
        <rFont val="ＭＳ Ｐゴシック"/>
        <family val="3"/>
        <charset val="128"/>
      </rPr>
      <t>・</t>
    </r>
    <r>
      <rPr>
        <sz val="8"/>
        <color theme="1"/>
        <rFont val="Arial"/>
        <family val="2"/>
      </rPr>
      <t>LTC)</t>
    </r>
    <phoneticPr fontId="2"/>
  </si>
  <si>
    <r>
      <t>0101, 0103</t>
    </r>
    <r>
      <rPr>
        <sz val="8"/>
        <color theme="1"/>
        <rFont val="ＭＳ Ｐゴシック"/>
        <family val="2"/>
        <charset val="128"/>
      </rPr>
      <t>～</t>
    </r>
    <r>
      <rPr>
        <sz val="8"/>
        <color theme="1"/>
        <rFont val="Arial"/>
        <family val="2"/>
      </rPr>
      <t>0106</t>
    </r>
    <phoneticPr fontId="2"/>
  </si>
  <si>
    <t>3BA-LE72XCA</t>
    <phoneticPr fontId="2"/>
  </si>
  <si>
    <r>
      <rPr>
        <sz val="8"/>
        <color theme="1"/>
        <rFont val="ＭＳ Ｐゴシック"/>
        <family val="3"/>
        <charset val="128"/>
      </rPr>
      <t>ディフェンダー</t>
    </r>
    <r>
      <rPr>
        <sz val="8"/>
        <color theme="1"/>
        <rFont val="Arial"/>
        <family val="2"/>
      </rPr>
      <t>110 (</t>
    </r>
    <r>
      <rPr>
        <sz val="8"/>
        <color theme="1"/>
        <rFont val="ＭＳ Ｐゴシック"/>
        <family val="3"/>
        <charset val="128"/>
      </rPr>
      <t>コイルサスペンション）</t>
    </r>
    <phoneticPr fontId="2"/>
  </si>
  <si>
    <r>
      <t>2,280</t>
    </r>
    <r>
      <rPr>
        <sz val="8"/>
        <color theme="1"/>
        <rFont val="ＭＳ Ｐゴシック"/>
        <family val="3"/>
        <charset val="128"/>
      </rPr>
      <t>～</t>
    </r>
    <r>
      <rPr>
        <sz val="8"/>
        <color theme="1"/>
        <rFont val="Arial"/>
        <family val="2"/>
      </rPr>
      <t>2,360</t>
    </r>
    <phoneticPr fontId="2"/>
  </si>
  <si>
    <r>
      <t>0101</t>
    </r>
    <r>
      <rPr>
        <sz val="8"/>
        <color theme="1"/>
        <rFont val="ＭＳ Ｐゴシック"/>
        <family val="2"/>
        <charset val="128"/>
      </rPr>
      <t>～</t>
    </r>
    <r>
      <rPr>
        <sz val="8"/>
        <color theme="1"/>
        <rFont val="Arial"/>
        <family val="2"/>
      </rPr>
      <t>0106</t>
    </r>
    <phoneticPr fontId="2"/>
  </si>
  <si>
    <t>3BA-LE72XAA</t>
    <phoneticPr fontId="2"/>
  </si>
  <si>
    <r>
      <rPr>
        <sz val="8"/>
        <color theme="1"/>
        <rFont val="ＭＳ Ｐゴシック"/>
        <family val="3"/>
        <charset val="128"/>
      </rPr>
      <t>ディフェンダー</t>
    </r>
    <r>
      <rPr>
        <sz val="8"/>
        <color theme="1"/>
        <rFont val="Arial"/>
        <family val="2"/>
      </rPr>
      <t>110 (</t>
    </r>
    <r>
      <rPr>
        <sz val="8"/>
        <color theme="1"/>
        <rFont val="ＭＳ Ｐゴシック"/>
        <family val="3"/>
        <charset val="128"/>
      </rPr>
      <t>エアサスペンション）</t>
    </r>
    <phoneticPr fontId="2"/>
  </si>
  <si>
    <r>
      <t>2,400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2,450</t>
    </r>
    <phoneticPr fontId="2"/>
  </si>
  <si>
    <r>
      <t xml:space="preserve">PT306
</t>
    </r>
    <r>
      <rPr>
        <sz val="8"/>
        <rFont val="ＭＳ Ｐゴシック"/>
        <family val="3"/>
        <charset val="128"/>
      </rPr>
      <t>（内燃機関）</t>
    </r>
    <r>
      <rPr>
        <sz val="8"/>
        <rFont val="Arial"/>
        <family val="2"/>
      </rPr>
      <t xml:space="preserve">
29684
</t>
    </r>
    <r>
      <rPr>
        <sz val="8"/>
        <rFont val="ＭＳ Ｐゴシック"/>
        <family val="3"/>
        <charset val="128"/>
      </rPr>
      <t>（電動機）</t>
    </r>
    <phoneticPr fontId="2"/>
  </si>
  <si>
    <r>
      <t>0002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0004</t>
    </r>
    <phoneticPr fontId="2"/>
  </si>
  <si>
    <t>3AA-L123UA</t>
    <phoneticPr fontId="2"/>
  </si>
  <si>
    <r>
      <rPr>
        <sz val="8"/>
        <rFont val="ＭＳ Ｐゴシック"/>
        <family val="3"/>
        <charset val="128"/>
      </rPr>
      <t>レンジローバースポーツ</t>
    </r>
    <phoneticPr fontId="2"/>
  </si>
  <si>
    <r>
      <t>2,640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2,750</t>
    </r>
    <phoneticPr fontId="2"/>
  </si>
  <si>
    <r>
      <t>8AT×2</t>
    </r>
    <r>
      <rPr>
        <sz val="8"/>
        <rFont val="ＭＳ Ｐゴシック"/>
        <family val="3"/>
        <charset val="128"/>
      </rPr>
      <t>　　
（</t>
    </r>
    <r>
      <rPr>
        <sz val="8"/>
        <rFont val="Arial"/>
        <family val="2"/>
      </rPr>
      <t>E</t>
    </r>
    <r>
      <rPr>
        <sz val="8"/>
        <rFont val="ＭＳ Ｐゴシック"/>
        <family val="3"/>
        <charset val="128"/>
      </rPr>
      <t>・</t>
    </r>
    <r>
      <rPr>
        <sz val="8"/>
        <rFont val="Arial"/>
        <family val="2"/>
      </rPr>
      <t>LTC)</t>
    </r>
    <phoneticPr fontId="2"/>
  </si>
  <si>
    <t>B44</t>
    <phoneticPr fontId="2"/>
  </si>
  <si>
    <t>3BA-LKB447A</t>
    <phoneticPr fontId="2"/>
  </si>
  <si>
    <r>
      <rPr>
        <sz val="8"/>
        <rFont val="ＭＳ Ｐゴシック"/>
        <family val="3"/>
        <charset val="128"/>
      </rPr>
      <t>レンジローバー</t>
    </r>
    <r>
      <rPr>
        <sz val="8"/>
        <rFont val="Arial"/>
        <family val="2"/>
      </rPr>
      <t>LWB</t>
    </r>
    <phoneticPr fontId="2"/>
  </si>
  <si>
    <r>
      <t>2,560</t>
    </r>
    <r>
      <rPr>
        <sz val="8"/>
        <rFont val="Yu Gothic"/>
        <family val="3"/>
        <charset val="128"/>
      </rPr>
      <t>～</t>
    </r>
    <r>
      <rPr>
        <sz val="8"/>
        <rFont val="Arial"/>
        <family val="2"/>
      </rPr>
      <t>2,680</t>
    </r>
    <phoneticPr fontId="2"/>
  </si>
  <si>
    <t>3BA-LK9447A</t>
    <phoneticPr fontId="2"/>
  </si>
  <si>
    <r>
      <rPr>
        <sz val="8"/>
        <rFont val="ＭＳ Ｐゴシック"/>
        <family val="3"/>
        <charset val="128"/>
      </rPr>
      <t>レンジローバー</t>
    </r>
    <phoneticPr fontId="2"/>
  </si>
  <si>
    <r>
      <rPr>
        <sz val="8"/>
        <rFont val="ＭＳ Ｐゴシック"/>
        <family val="3"/>
        <charset val="128"/>
      </rPr>
      <t>ランドローバー</t>
    </r>
    <phoneticPr fontId="2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</si>
  <si>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2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</si>
  <si>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2"/>
  </si>
  <si>
    <r>
      <rPr>
        <sz val="8"/>
        <rFont val="ＭＳ ゴシック"/>
        <family val="3"/>
        <charset val="128"/>
      </rPr>
      <t>当</t>
    </r>
    <r>
      <rPr>
        <sz val="8"/>
        <rFont val="ＭＳ Ｐゴシック"/>
        <family val="3"/>
        <charset val="128"/>
      </rPr>
      <t>該自動車の製造又は輸入の事業を行う者の氏名又は名称 : ジャガー・ランドローバー・ジャパン株式会社　</t>
    </r>
    <phoneticPr fontId="2"/>
  </si>
  <si>
    <t>3BA-D41HN05</t>
  </si>
  <si>
    <t>DS 4</t>
    <phoneticPr fontId="2"/>
  </si>
  <si>
    <t>0002, 0004, 0102, 0104, 0112, 0114</t>
    <phoneticPr fontId="2"/>
  </si>
  <si>
    <t>5BA-D34HN05</t>
  </si>
  <si>
    <t>0001, 0003, 0101, 0103, 0111, 0113</t>
    <phoneticPr fontId="2"/>
  </si>
  <si>
    <r>
      <t xml:space="preserve">DS 3 </t>
    </r>
    <r>
      <rPr>
        <sz val="8"/>
        <color indexed="8"/>
        <rFont val="ＭＳ Ｐゴシック"/>
        <family val="3"/>
        <charset val="128"/>
      </rPr>
      <t>クロスバック</t>
    </r>
    <phoneticPr fontId="2"/>
  </si>
  <si>
    <t>DS</t>
    <phoneticPr fontId="2"/>
  </si>
  <si>
    <t>原動機用変速機及び電動機用変速機の組み合わせ7段、原動機用変速機の単独3段、電動機用変速機の単独2段を備えた「マルチモードAT」</t>
    <rPh sb="0" eb="4">
      <t>ゲンドウキヨウ</t>
    </rPh>
    <rPh sb="4" eb="7">
      <t>ヘンソクキ</t>
    </rPh>
    <rPh sb="7" eb="8">
      <t>オヨ</t>
    </rPh>
    <rPh sb="9" eb="13">
      <t>デンドウキヨウ</t>
    </rPh>
    <rPh sb="13" eb="16">
      <t>ヘンソクキ</t>
    </rPh>
    <rPh sb="17" eb="18">
      <t>ク</t>
    </rPh>
    <rPh sb="19" eb="20">
      <t>ア</t>
    </rPh>
    <rPh sb="23" eb="24">
      <t>ダン</t>
    </rPh>
    <rPh sb="25" eb="29">
      <t>ゲンドウキヨウ</t>
    </rPh>
    <rPh sb="29" eb="32">
      <t>ヘンソクキ</t>
    </rPh>
    <rPh sb="33" eb="35">
      <t>タンドク</t>
    </rPh>
    <rPh sb="36" eb="37">
      <t>ダン</t>
    </rPh>
    <rPh sb="38" eb="42">
      <t>デンドウキヨウ</t>
    </rPh>
    <rPh sb="42" eb="45">
      <t>ヘンソクキ</t>
    </rPh>
    <rPh sb="46" eb="48">
      <t>タンドク</t>
    </rPh>
    <rPh sb="49" eb="50">
      <t>ダン</t>
    </rPh>
    <rPh sb="51" eb="52">
      <t>ソナ</t>
    </rPh>
    <phoneticPr fontId="2"/>
  </si>
  <si>
    <r>
      <t>12AT(E) (*)</t>
    </r>
    <r>
      <rPr>
        <sz val="8"/>
        <rFont val="Yu Gothic"/>
        <family val="3"/>
        <charset val="128"/>
      </rPr>
      <t>　：</t>
    </r>
    <phoneticPr fontId="2"/>
  </si>
  <si>
    <t>★1.5</t>
    <phoneticPr fontId="2"/>
  </si>
  <si>
    <t>F</t>
    <phoneticPr fontId="2"/>
  </si>
  <si>
    <t>I, D, V, EP, B, AM</t>
    <phoneticPr fontId="2"/>
  </si>
  <si>
    <t>7AT(E)</t>
    <phoneticPr fontId="2"/>
  </si>
  <si>
    <t>H5H</t>
    <phoneticPr fontId="2"/>
  </si>
  <si>
    <t>0002</t>
    <phoneticPr fontId="2"/>
  </si>
  <si>
    <t>0003, 0004</t>
    <phoneticPr fontId="2"/>
  </si>
  <si>
    <t>0001</t>
    <phoneticPr fontId="2"/>
  </si>
  <si>
    <t>3BA-KFKH5H</t>
    <phoneticPr fontId="2"/>
  </si>
  <si>
    <t>カングー</t>
    <phoneticPr fontId="2"/>
  </si>
  <si>
    <t>H5H</t>
  </si>
  <si>
    <t>0002, 0004</t>
    <phoneticPr fontId="2"/>
  </si>
  <si>
    <t>0001, 0003, 0005</t>
    <phoneticPr fontId="2"/>
  </si>
  <si>
    <t>3BA-HJBH5H</t>
    <phoneticPr fontId="2"/>
  </si>
  <si>
    <t>キャプチャー</t>
    <phoneticPr fontId="2"/>
  </si>
  <si>
    <t>0003</t>
    <phoneticPr fontId="2"/>
  </si>
  <si>
    <t>3W</t>
    <phoneticPr fontId="2"/>
  </si>
  <si>
    <t>3BA-BJAH5H</t>
    <phoneticPr fontId="2"/>
  </si>
  <si>
    <t>ルーテシア</t>
    <phoneticPr fontId="2"/>
  </si>
  <si>
    <t>R</t>
    <phoneticPr fontId="2"/>
  </si>
  <si>
    <t>I, V, EP, B, AM</t>
    <phoneticPr fontId="2"/>
  </si>
  <si>
    <t>6AT(E)</t>
  </si>
  <si>
    <t>H4B</t>
    <phoneticPr fontId="2"/>
  </si>
  <si>
    <t>3001</t>
    <phoneticPr fontId="2"/>
  </si>
  <si>
    <t>1001</t>
    <phoneticPr fontId="2"/>
  </si>
  <si>
    <t>3BA-AHH4B</t>
    <phoneticPr fontId="2"/>
  </si>
  <si>
    <t>トゥインゴ</t>
    <phoneticPr fontId="2"/>
  </si>
  <si>
    <t>★4</t>
    <phoneticPr fontId="2"/>
  </si>
  <si>
    <t>☆☆☆☆</t>
    <phoneticPr fontId="2"/>
  </si>
  <si>
    <t>3W, EGR</t>
    <phoneticPr fontId="2"/>
  </si>
  <si>
    <t>H, I, V, EP, B, AM</t>
    <phoneticPr fontId="2"/>
  </si>
  <si>
    <t>12AT(E) (*)</t>
    <phoneticPr fontId="2"/>
  </si>
  <si>
    <t>H4M-5DH-3DA</t>
    <phoneticPr fontId="2"/>
  </si>
  <si>
    <t>0012, 0014</t>
    <phoneticPr fontId="2"/>
  </si>
  <si>
    <t>0011, 0013, 0015</t>
    <phoneticPr fontId="2"/>
  </si>
  <si>
    <t>5AA-HJBH4MH</t>
    <phoneticPr fontId="2"/>
  </si>
  <si>
    <t>★4.5</t>
    <phoneticPr fontId="2"/>
  </si>
  <si>
    <t>0011</t>
    <phoneticPr fontId="2"/>
  </si>
  <si>
    <t>5AA-BJAH4MH</t>
    <phoneticPr fontId="2"/>
  </si>
  <si>
    <t>ルノー</t>
    <phoneticPr fontId="2"/>
  </si>
  <si>
    <r>
      <t>レ</t>
    </r>
    <r>
      <rPr>
        <sz val="8"/>
        <rFont val="ＭＳ Ｐゴシック"/>
        <family val="3"/>
        <charset val="128"/>
      </rPr>
      <t>ベル</t>
    </r>
  </si>
  <si>
    <r>
      <t>形</t>
    </r>
    <r>
      <rPr>
        <sz val="8"/>
        <rFont val="ＭＳ Ｐゴシック"/>
        <family val="3"/>
        <charset val="128"/>
      </rPr>
      <t>式</t>
    </r>
  </si>
  <si>
    <r>
      <t>対</t>
    </r>
    <r>
      <rPr>
        <sz val="8"/>
        <rFont val="ＭＳ Ｐゴシック"/>
        <family val="3"/>
        <charset val="128"/>
      </rPr>
      <t>策</t>
    </r>
  </si>
  <si>
    <r>
      <t>対</t>
    </r>
    <r>
      <rPr>
        <sz val="8"/>
        <rFont val="ＭＳ Ｐゴシック"/>
        <family val="3"/>
        <charset val="128"/>
      </rPr>
      <t>策</t>
    </r>
    <rPh sb="0" eb="2">
      <t>タイサク</t>
    </rPh>
    <phoneticPr fontId="2"/>
  </si>
  <si>
    <r>
      <t>ガ</t>
    </r>
    <r>
      <rPr>
        <sz val="8"/>
        <rFont val="ＭＳ Ｐゴシック"/>
        <family val="3"/>
        <charset val="128"/>
      </rPr>
      <t>ス認定</t>
    </r>
  </si>
  <si>
    <r>
      <t>駆</t>
    </r>
    <r>
      <rPr>
        <sz val="8"/>
        <rFont val="ＭＳ Ｐゴシック"/>
        <family val="3"/>
        <charset val="128"/>
      </rPr>
      <t>動</t>
    </r>
  </si>
  <si>
    <r>
      <t>出</t>
    </r>
    <r>
      <rPr>
        <sz val="8"/>
        <rFont val="ＭＳ Ｐゴシック"/>
        <family val="3"/>
        <charset val="128"/>
      </rPr>
      <t>ガス</t>
    </r>
  </si>
  <si>
    <r>
      <t>改</t>
    </r>
    <r>
      <rPr>
        <sz val="8"/>
        <rFont val="ＭＳ Ｐゴシック"/>
        <family val="3"/>
        <charset val="128"/>
      </rPr>
      <t>善</t>
    </r>
    <rPh sb="0" eb="2">
      <t>カイゼン</t>
    </rPh>
    <phoneticPr fontId="2"/>
  </si>
  <si>
    <r>
      <t>低</t>
    </r>
    <r>
      <rPr>
        <sz val="8"/>
        <rFont val="ＭＳ Ｐゴシック"/>
        <family val="3"/>
        <charset val="128"/>
      </rPr>
      <t>排出</t>
    </r>
  </si>
  <si>
    <r>
      <t>主</t>
    </r>
    <r>
      <rPr>
        <sz val="8"/>
        <rFont val="ＭＳ Ｐゴシック"/>
        <family val="3"/>
        <charset val="128"/>
      </rPr>
      <t>要排</t>
    </r>
  </si>
  <si>
    <r>
      <t>燃</t>
    </r>
    <r>
      <rPr>
        <sz val="8"/>
        <rFont val="ＭＳ Ｐゴシック"/>
        <family val="3"/>
        <charset val="128"/>
      </rPr>
      <t>費</t>
    </r>
  </si>
  <si>
    <r>
      <t>総</t>
    </r>
    <r>
      <rPr>
        <sz val="8"/>
        <rFont val="ＭＳ Ｐゴシック"/>
        <family val="3"/>
        <charset val="128"/>
      </rPr>
      <t>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2"/>
  </si>
  <si>
    <r>
      <rPr>
        <sz val="8"/>
        <rFont val="ＭＳ Ｐゴシック"/>
        <family val="3"/>
        <charset val="128"/>
      </rPr>
      <t>類別区分番号</t>
    </r>
    <rPh sb="0" eb="2">
      <t>ルイベツ</t>
    </rPh>
    <rPh sb="2" eb="4">
      <t>クブン</t>
    </rPh>
    <rPh sb="4" eb="6">
      <t>バンゴウ</t>
    </rPh>
    <phoneticPr fontId="2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</si>
  <si>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2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</si>
  <si>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2"/>
  </si>
  <si>
    <r>
      <t>主</t>
    </r>
    <r>
      <rPr>
        <sz val="8"/>
        <rFont val="ＭＳ Ｐゴシック"/>
        <family val="3"/>
        <charset val="128"/>
      </rPr>
      <t>要</t>
    </r>
    <rPh sb="0" eb="2">
      <t>シュヨウ</t>
    </rPh>
    <phoneticPr fontId="2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</si>
  <si>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2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</si>
  <si>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2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</si>
  <si>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2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</si>
  <si>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2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</si>
  <si>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2"/>
  </si>
  <si>
    <r>
      <t>WLTC</t>
    </r>
    <r>
      <rPr>
        <sz val="8"/>
        <rFont val="ＭＳ Ｐゴシック"/>
        <family val="3"/>
        <charset val="128"/>
      </rPr>
      <t>モード</t>
    </r>
    <phoneticPr fontId="2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</si>
  <si>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2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</si>
  <si>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2"/>
  </si>
  <si>
    <r>
      <t>変</t>
    </r>
    <r>
      <rPr>
        <sz val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2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</si>
  <si>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2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</si>
  <si>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2"/>
  </si>
  <si>
    <r>
      <t>ガ</t>
    </r>
    <r>
      <rPr>
        <b/>
        <sz val="12"/>
        <rFont val="ＭＳ Ｐゴシック"/>
        <family val="3"/>
        <charset val="128"/>
      </rPr>
      <t>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2"/>
  </si>
  <si>
    <t>ルノー・ジャポン株式会社</t>
    <rPh sb="8" eb="12">
      <t>カブシキガイシャ</t>
    </rPh>
    <phoneticPr fontId="2"/>
  </si>
  <si>
    <t>ｼｭｰﾃｨﾝｸﾞﾌﾞﾚｰｸ</t>
    <phoneticPr fontId="2"/>
  </si>
  <si>
    <t>ﾌｧｽﾄﾊﾞｯｸ</t>
    <phoneticPr fontId="2"/>
  </si>
  <si>
    <t>0001, 0002</t>
    <phoneticPr fontId="2"/>
  </si>
  <si>
    <t>6AT(E)</t>
    <phoneticPr fontId="2"/>
  </si>
  <si>
    <t>―</t>
  </si>
  <si>
    <t>3BA-5NDPC</t>
  </si>
  <si>
    <t>3BA-1TDPC</t>
  </si>
  <si>
    <t>DNF</t>
    <phoneticPr fontId="2"/>
  </si>
  <si>
    <t>DFY</t>
  </si>
  <si>
    <t>3AA-CDDFYV</t>
  </si>
  <si>
    <t>Golf Variant eTSI 1.5 / 110kW (DSG)</t>
  </si>
  <si>
    <t>DLA</t>
  </si>
  <si>
    <t>3AA-CDDLAV</t>
  </si>
  <si>
    <t>Golf Variant eTSI 1.0 / 81kW (DSG)</t>
  </si>
  <si>
    <t>3AA-CDDFY</t>
  </si>
  <si>
    <t>Golf eTSI 1.5 / 110kW (DSG)</t>
  </si>
  <si>
    <t>3AA-CDDLA</t>
  </si>
  <si>
    <t>Golf eTSI 1.0 / 81kW (DSG)</t>
  </si>
  <si>
    <t>Polo 1.0 / 70kW (DSG)</t>
  </si>
  <si>
    <t>DKR</t>
  </si>
  <si>
    <t>3BA-C1DKR</t>
  </si>
  <si>
    <t>T-Cross (DSG)</t>
  </si>
  <si>
    <t>ﾌｫﾙｸｽﾜｰｹﾞﾝ</t>
  </si>
  <si>
    <t>H,I,D,V,CY,EP,B</t>
    <phoneticPr fontId="2"/>
  </si>
  <si>
    <t>8AT
(E・LTC)</t>
  </si>
  <si>
    <t>7AT
(E)</t>
  </si>
  <si>
    <t>I,D,V,EP,B</t>
  </si>
  <si>
    <t>3BA-FYCWGA</t>
  </si>
  <si>
    <t>3BA-FYCWGS</t>
  </si>
  <si>
    <t>S6 
S6 Avant</t>
    <phoneticPr fontId="2"/>
  </si>
  <si>
    <t>DNP</t>
  </si>
  <si>
    <t>3BA-FVDNPF</t>
  </si>
  <si>
    <t>H,I,D,V,EP,B</t>
  </si>
  <si>
    <t>H,I,D,V,EP,B,AM</t>
  </si>
  <si>
    <t>A6 55 TFSI quattro
A6 Avant 55 TFSI quattro (S-tronic)</t>
    <phoneticPr fontId="2"/>
  </si>
  <si>
    <t>3AA-F2DKNF</t>
  </si>
  <si>
    <t>A6 45 TFSI quattro
A6 Avant 45 TFSI quattro (S-tronic)</t>
    <phoneticPr fontId="2"/>
  </si>
  <si>
    <t>ｱｳﾃﾞｨ</t>
  </si>
  <si>
    <r>
      <rPr>
        <u/>
        <sz val="8"/>
        <rFont val="ＭＳ Ｐゴシック"/>
        <family val="3"/>
        <charset val="128"/>
      </rPr>
      <t>☆☆☆☆</t>
    </r>
  </si>
  <si>
    <t>3W+EGR</t>
  </si>
  <si>
    <t>V,C,I,
B,EP</t>
    <phoneticPr fontId="2"/>
  </si>
  <si>
    <r>
      <t>900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910</t>
    </r>
    <phoneticPr fontId="2"/>
  </si>
  <si>
    <r>
      <t>CVT(E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LTC)</t>
    </r>
    <phoneticPr fontId="2"/>
  </si>
  <si>
    <t>3A92</t>
    <phoneticPr fontId="2"/>
  </si>
  <si>
    <t>5BA-A03A</t>
    <phoneticPr fontId="2"/>
  </si>
  <si>
    <r>
      <rPr>
        <sz val="8"/>
        <rFont val="ＭＳ Ｐゴシック"/>
        <family val="3"/>
        <charset val="128"/>
      </rPr>
      <t>ミラージュ</t>
    </r>
    <phoneticPr fontId="2"/>
  </si>
  <si>
    <t>三菱</t>
    <rPh sb="0" eb="2">
      <t>ミツビシ</t>
    </rPh>
    <phoneticPr fontId="2"/>
  </si>
  <si>
    <t>三菱自動車工業株式会社</t>
    <phoneticPr fontId="2"/>
  </si>
  <si>
    <r>
      <rPr>
        <sz val="8"/>
        <rFont val="ＭＳ Ｐゴシック"/>
        <family val="3"/>
        <charset val="128"/>
      </rPr>
      <t>タイ三菱自動車株式会社　</t>
    </r>
    <phoneticPr fontId="2"/>
  </si>
  <si>
    <r>
      <t>1,840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1,920</t>
    </r>
    <phoneticPr fontId="2"/>
  </si>
  <si>
    <t>0002, 0004, 0012, 0014</t>
    <phoneticPr fontId="2"/>
  </si>
  <si>
    <t>3BA-DF2XB</t>
    <phoneticPr fontId="2"/>
  </si>
  <si>
    <t>0001, 0003, 0011, 0013</t>
    <phoneticPr fontId="2"/>
  </si>
  <si>
    <t>E-PACE</t>
    <phoneticPr fontId="2"/>
  </si>
  <si>
    <r>
      <t>1,930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1,950</t>
    </r>
    <phoneticPr fontId="2"/>
  </si>
  <si>
    <t>3BA-DC2XC</t>
    <phoneticPr fontId="2"/>
  </si>
  <si>
    <t>F-PACE</t>
    <phoneticPr fontId="2"/>
  </si>
  <si>
    <t>ジャガー</t>
    <phoneticPr fontId="2"/>
  </si>
  <si>
    <t>令和1２年度
燃費基準値
（km/L）</t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2"/>
  </si>
  <si>
    <t>令和２年度
燃費基準値
（km/L）</t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2"/>
  </si>
  <si>
    <r>
      <rPr>
        <sz val="8"/>
        <rFont val="ＭＳ ゴシック"/>
        <family val="3"/>
        <charset val="128"/>
      </rPr>
      <t>当</t>
    </r>
    <r>
      <rPr>
        <sz val="8"/>
        <rFont val="ＭＳ Ｐゴシック"/>
        <family val="3"/>
        <charset val="128"/>
      </rPr>
      <t xml:space="preserve">該自動車の製造又は輸入の事業を行う者の氏名又は名称 : </t>
    </r>
    <r>
      <rPr>
        <sz val="8"/>
        <rFont val="Yu Gothic"/>
        <family val="2"/>
        <charset val="128"/>
      </rPr>
      <t>ジャガー・ランドローバー・ジャパン株式会社</t>
    </r>
    <rPh sb="46" eb="48">
      <t>カブシキ</t>
    </rPh>
    <rPh sb="48" eb="50">
      <t>カイシャ</t>
    </rPh>
    <phoneticPr fontId="2"/>
  </si>
  <si>
    <t>★3</t>
  </si>
  <si>
    <t>☆☆☆☆☆</t>
  </si>
  <si>
    <t>3W,EGR</t>
  </si>
  <si>
    <t>H,I,V,MC,EP,B</t>
  </si>
  <si>
    <t>-</t>
  </si>
  <si>
    <t>1.198</t>
  </si>
  <si>
    <t>HR12-EM47-MM48</t>
  </si>
  <si>
    <t>6AA-SNP15</t>
  </si>
  <si>
    <t>★3.5</t>
  </si>
  <si>
    <t>H,I,MC,V,EP,B</t>
    <phoneticPr fontId="2"/>
  </si>
  <si>
    <t>HR12-EM57</t>
  </si>
  <si>
    <t>6AA-P15</t>
    <phoneticPr fontId="2"/>
  </si>
  <si>
    <t>★4</t>
  </si>
  <si>
    <t>HR12-EM47</t>
  </si>
  <si>
    <t>6AA-RP15</t>
  </si>
  <si>
    <t>キックス</t>
  </si>
  <si>
    <t>ニッサンＭＴ</t>
  </si>
  <si>
    <r>
      <rPr>
        <sz val="8"/>
        <rFont val="ＭＳ Ｐゴシック"/>
        <family val="3"/>
        <charset val="128"/>
      </rPr>
      <t>日産自動車株式会社</t>
    </r>
    <phoneticPr fontId="2"/>
  </si>
  <si>
    <t>EP</t>
    <phoneticPr fontId="2"/>
  </si>
  <si>
    <t>0065~0068
0155~0158
0165~0168</t>
    <phoneticPr fontId="2"/>
  </si>
  <si>
    <t>3BA-31214T</t>
    <phoneticPr fontId="2"/>
  </si>
  <si>
    <t>312A3</t>
    <phoneticPr fontId="2"/>
  </si>
  <si>
    <t>0061~0064
0071-0072
0151~0154
0161~0164</t>
    <phoneticPr fontId="2"/>
  </si>
  <si>
    <t>0045~0048
0145~0148</t>
    <phoneticPr fontId="2"/>
  </si>
  <si>
    <t>312B3</t>
    <phoneticPr fontId="2"/>
  </si>
  <si>
    <t>0017~0018
0027~0028
0127,0128
0117,0118</t>
    <phoneticPr fontId="2"/>
  </si>
  <si>
    <t>0035~0038
0135~0138</t>
    <phoneticPr fontId="2"/>
  </si>
  <si>
    <t>0013~0014
0023~0024
0113,0114
0123,0124</t>
    <phoneticPr fontId="2"/>
  </si>
  <si>
    <t>312B4</t>
    <phoneticPr fontId="2"/>
  </si>
  <si>
    <t>0003~0004</t>
    <phoneticPr fontId="2"/>
  </si>
  <si>
    <t>595C</t>
    <phoneticPr fontId="2"/>
  </si>
  <si>
    <t>0175~0178</t>
    <phoneticPr fontId="2"/>
  </si>
  <si>
    <t>0171~0174</t>
    <phoneticPr fontId="2"/>
  </si>
  <si>
    <t>0041~0044
0141~0144
0055~0058</t>
    <phoneticPr fontId="2"/>
  </si>
  <si>
    <t>0015~0016
0025~0026
0115,0116
0125,0126
0225,0226</t>
    <phoneticPr fontId="2"/>
  </si>
  <si>
    <t>0031~0034
0051~0054
0131~0134</t>
    <phoneticPr fontId="2"/>
  </si>
  <si>
    <t>0011~0012
0021~0022
0111,0112
0119,0120
0121,0122
0221,0222</t>
    <phoneticPr fontId="2"/>
  </si>
  <si>
    <r>
      <t>0001</t>
    </r>
    <r>
      <rPr>
        <sz val="8"/>
        <rFont val="ＭＳ Ｐゴシック"/>
        <family val="3"/>
        <charset val="128"/>
      </rPr>
      <t>〜</t>
    </r>
    <r>
      <rPr>
        <sz val="8"/>
        <rFont val="Arial"/>
        <family val="2"/>
      </rPr>
      <t>0002</t>
    </r>
    <phoneticPr fontId="2"/>
  </si>
  <si>
    <r>
      <rPr>
        <sz val="8"/>
        <rFont val="ＭＳ Ｐゴシック"/>
        <family val="3"/>
        <charset val="128"/>
      </rPr>
      <t>アバルト</t>
    </r>
    <phoneticPr fontId="2"/>
  </si>
  <si>
    <t>令和2年度
燃費基準
達成・向上
達成レベル</t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2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</si>
  <si>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2"/>
  </si>
  <si>
    <t>0002,0012,0014</t>
    <phoneticPr fontId="2"/>
  </si>
  <si>
    <r>
      <rPr>
        <sz val="8"/>
        <rFont val="ＭＳ Ｐゴシック"/>
        <family val="3"/>
        <charset val="128"/>
      </rPr>
      <t>Ｆ</t>
    </r>
    <phoneticPr fontId="2"/>
  </si>
  <si>
    <t>EGR, 3W</t>
    <phoneticPr fontId="2"/>
  </si>
  <si>
    <t>7AT</t>
    <phoneticPr fontId="2"/>
  </si>
  <si>
    <t>46350313-46350540</t>
  </si>
  <si>
    <t>0001,0011,0013</t>
    <phoneticPr fontId="2"/>
  </si>
  <si>
    <t>3AA-AV115</t>
    <phoneticPr fontId="2"/>
  </si>
  <si>
    <r>
      <rPr>
        <sz val="8"/>
        <color theme="1"/>
        <rFont val="ＭＳ Ｐゴシック"/>
        <family val="2"/>
        <charset val="128"/>
      </rPr>
      <t>トナーレ</t>
    </r>
    <phoneticPr fontId="2"/>
  </si>
  <si>
    <t>0002,0012</t>
    <phoneticPr fontId="2"/>
  </si>
  <si>
    <r>
      <rPr>
        <sz val="8"/>
        <rFont val="ＭＳ Ｐゴシック"/>
        <family val="3"/>
        <charset val="128"/>
      </rPr>
      <t>Ａ</t>
    </r>
    <phoneticPr fontId="2"/>
  </si>
  <si>
    <t>I, D, V, EP</t>
    <phoneticPr fontId="2"/>
  </si>
  <si>
    <r>
      <t xml:space="preserve">8AT </t>
    </r>
    <r>
      <rPr>
        <sz val="8"/>
        <rFont val="游ゴシック Light"/>
        <family val="3"/>
        <charset val="128"/>
      </rPr>
      <t>（Ｅ）</t>
    </r>
    <phoneticPr fontId="2"/>
  </si>
  <si>
    <t>0001,0011</t>
    <phoneticPr fontId="2"/>
  </si>
  <si>
    <t>3BA-94920</t>
    <phoneticPr fontId="2"/>
  </si>
  <si>
    <r>
      <rPr>
        <sz val="8"/>
        <rFont val="ＭＳ Ｐゴシック"/>
        <family val="3"/>
        <charset val="128"/>
      </rPr>
      <t>ステルヴィオ</t>
    </r>
    <phoneticPr fontId="2"/>
  </si>
  <si>
    <t>0008</t>
    <phoneticPr fontId="2"/>
  </si>
  <si>
    <t>3BA-95220</t>
    <phoneticPr fontId="2"/>
  </si>
  <si>
    <t>0007</t>
    <phoneticPr fontId="2"/>
  </si>
  <si>
    <r>
      <rPr>
        <sz val="8"/>
        <rFont val="Arial"/>
        <family val="2"/>
        <charset val="128"/>
      </rPr>
      <t>Ｒ</t>
    </r>
  </si>
  <si>
    <t>0006
0016</t>
    <phoneticPr fontId="2"/>
  </si>
  <si>
    <t>EGR, 3W</t>
  </si>
  <si>
    <t>0005
0015</t>
    <phoneticPr fontId="2"/>
  </si>
  <si>
    <t>0002,0004
0012,0014</t>
    <phoneticPr fontId="2"/>
  </si>
  <si>
    <t>0001,0003
0011,0013</t>
    <phoneticPr fontId="2"/>
  </si>
  <si>
    <r>
      <rPr>
        <sz val="8"/>
        <rFont val="ＭＳ Ｐゴシック"/>
        <family val="3"/>
        <charset val="128"/>
      </rPr>
      <t>ジュリア</t>
    </r>
    <phoneticPr fontId="2"/>
  </si>
  <si>
    <r>
      <rPr>
        <sz val="8"/>
        <rFont val="ＭＳ Ｐゴシック"/>
        <family val="3"/>
        <charset val="128"/>
      </rPr>
      <t>アルファロメオ</t>
    </r>
    <phoneticPr fontId="2"/>
  </si>
  <si>
    <t>☆☆☆☆</t>
  </si>
  <si>
    <t>I,D,V,MC,EP,B</t>
  </si>
  <si>
    <t>P5</t>
  </si>
  <si>
    <t>5BA-DKLAY</t>
  </si>
  <si>
    <t>5BA-DKLFY</t>
  </si>
  <si>
    <t>MAZDA CX-3</t>
    <phoneticPr fontId="2"/>
  </si>
  <si>
    <t>マツダ</t>
  </si>
  <si>
    <t>マツダ株式会社</t>
    <phoneticPr fontId="2"/>
  </si>
  <si>
    <r>
      <rPr>
        <sz val="8"/>
        <color indexed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2"/>
  </si>
  <si>
    <r>
      <rPr>
        <sz val="8"/>
        <color indexed="8"/>
        <rFont val="ＭＳ Ｐゴシック"/>
        <family val="3"/>
        <charset val="128"/>
      </rPr>
      <t>　①燃費の異なる要因と関係のない事項は記入しない。</t>
    </r>
    <phoneticPr fontId="2"/>
  </si>
  <si>
    <r>
      <rPr>
        <sz val="8"/>
        <color indexed="8"/>
        <rFont val="ＭＳ Ｐゴシック"/>
        <family val="3"/>
        <charset val="128"/>
      </rPr>
      <t>５．「その他」について、以下に留意し記載する。</t>
    </r>
    <phoneticPr fontId="2"/>
  </si>
  <si>
    <r>
      <rPr>
        <sz val="8"/>
        <color indexed="8"/>
        <rFont val="ＭＳ Ｐゴシック"/>
        <family val="3"/>
        <charset val="128"/>
      </rPr>
      <t>４．</t>
    </r>
    <r>
      <rPr>
        <sz val="8"/>
        <color indexed="8"/>
        <rFont val="Arial"/>
        <family val="2"/>
      </rPr>
      <t>OEM</t>
    </r>
    <r>
      <rPr>
        <sz val="8"/>
        <color indexed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color indexed="8"/>
        <rFont val="Arial"/>
        <family val="2"/>
      </rPr>
      <t>OEM</t>
    </r>
    <r>
      <rPr>
        <sz val="8"/>
        <color indexed="8"/>
        <rFont val="ＭＳ Ｐゴシック"/>
        <family val="3"/>
        <charset val="128"/>
      </rPr>
      <t>製造事業者名を記載する。</t>
    </r>
    <rPh sb="43" eb="44">
      <t>メイ</t>
    </rPh>
    <phoneticPr fontId="2"/>
  </si>
  <si>
    <r>
      <rPr>
        <sz val="8"/>
        <color indexed="8"/>
        <rFont val="ＭＳ Ｐゴシック"/>
        <family val="3"/>
        <charset val="128"/>
      </rPr>
      <t>３．「</t>
    </r>
    <r>
      <rPr>
        <sz val="8"/>
        <color indexed="8"/>
        <rFont val="Arial"/>
        <family val="2"/>
      </rPr>
      <t>CO2</t>
    </r>
    <r>
      <rPr>
        <sz val="8"/>
        <color indexed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2"/>
  </si>
  <si>
    <r>
      <rPr>
        <sz val="8"/>
        <color indexed="8"/>
        <rFont val="ＭＳ Ｐゴシック"/>
        <family val="3"/>
        <charset val="128"/>
      </rPr>
      <t>２．一つの通称名に複数の型式がある場合は、通称名は大枠に一つ記入。</t>
    </r>
    <phoneticPr fontId="2"/>
  </si>
  <si>
    <r>
      <rPr>
        <sz val="8"/>
        <color indexed="8"/>
        <rFont val="ＭＳ Ｐゴシック"/>
        <family val="3"/>
        <charset val="128"/>
      </rPr>
      <t>１．</t>
    </r>
    <r>
      <rPr>
        <sz val="8"/>
        <color indexed="8"/>
        <rFont val="Arial"/>
        <family val="2"/>
      </rPr>
      <t>WLTC</t>
    </r>
    <r>
      <rPr>
        <sz val="8"/>
        <color indexed="8"/>
        <rFont val="ＭＳ Ｐゴシック"/>
        <family val="3"/>
        <charset val="128"/>
      </rPr>
      <t>燃費値欄及び</t>
    </r>
    <r>
      <rPr>
        <sz val="8"/>
        <color indexed="8"/>
        <rFont val="Arial"/>
        <family val="2"/>
      </rPr>
      <t>CO2</t>
    </r>
    <r>
      <rPr>
        <sz val="8"/>
        <color indexed="8"/>
        <rFont val="ＭＳ Ｐゴシック"/>
        <family val="3"/>
        <charset val="128"/>
      </rPr>
      <t>排出量の文字ポイントは</t>
    </r>
    <r>
      <rPr>
        <sz val="8"/>
        <color indexed="8"/>
        <rFont val="Arial"/>
        <family val="2"/>
      </rPr>
      <t>10</t>
    </r>
    <r>
      <rPr>
        <sz val="8"/>
        <color indexed="8"/>
        <rFont val="ＭＳ Ｐゴシック"/>
        <family val="3"/>
        <charset val="128"/>
      </rPr>
      <t>ポイント、それ以外は</t>
    </r>
    <r>
      <rPr>
        <sz val="8"/>
        <color indexed="8"/>
        <rFont val="Arial"/>
        <family val="2"/>
      </rPr>
      <t>8</t>
    </r>
    <r>
      <rPr>
        <sz val="8"/>
        <color indexed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2"/>
  </si>
  <si>
    <r>
      <rPr>
        <sz val="8"/>
        <color indexed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2"/>
  </si>
  <si>
    <t>V,MC,EP,B,C</t>
  </si>
  <si>
    <t>5</t>
  </si>
  <si>
    <t>CVT
（E･LTC）</t>
  </si>
  <si>
    <t>L15D</t>
  </si>
  <si>
    <t>0002～0003</t>
  </si>
  <si>
    <t>5BA-DG5</t>
  </si>
  <si>
    <t>ＷＲ－Ｖ</t>
    <phoneticPr fontId="2"/>
  </si>
  <si>
    <t>★5</t>
  </si>
  <si>
    <t>H,I,D,V,MC,EP,B</t>
    <phoneticPr fontId="2"/>
  </si>
  <si>
    <t>LFD(内燃機関)
-H6(電動機)</t>
  </si>
  <si>
    <t>6AA-CY2</t>
    <phoneticPr fontId="2"/>
  </si>
  <si>
    <t>ＡＣＣＯＲＤ</t>
    <phoneticPr fontId="2"/>
  </si>
  <si>
    <t>7</t>
  </si>
  <si>
    <t>LFB11(内燃機関)
-H4(電動機)</t>
  </si>
  <si>
    <t>6AA-RC5</t>
  </si>
  <si>
    <t>ＯＤＹＳＳＥＹ</t>
    <phoneticPr fontId="2"/>
  </si>
  <si>
    <r>
      <t>対</t>
    </r>
    <r>
      <rPr>
        <sz val="8"/>
        <color indexed="8"/>
        <rFont val="ＭＳ Ｐゴシック"/>
        <family val="3"/>
        <charset val="128"/>
      </rPr>
      <t>策</t>
    </r>
    <rPh sb="0" eb="2">
      <t>タイサク</t>
    </rPh>
    <phoneticPr fontId="2"/>
  </si>
  <si>
    <r>
      <t>改</t>
    </r>
    <r>
      <rPr>
        <sz val="8"/>
        <color indexed="8"/>
        <rFont val="ＭＳ Ｐゴシック"/>
        <family val="3"/>
        <charset val="128"/>
      </rPr>
      <t>善</t>
    </r>
    <rPh sb="0" eb="2">
      <t>カイゼン</t>
    </rPh>
    <phoneticPr fontId="2"/>
  </si>
  <si>
    <r>
      <t>総</t>
    </r>
    <r>
      <rPr>
        <sz val="8"/>
        <color indexed="8"/>
        <rFont val="ＭＳ Ｐゴシック"/>
        <family val="3"/>
        <charset val="128"/>
      </rPr>
      <t>排
気量
（</t>
    </r>
    <r>
      <rPr>
        <sz val="8"/>
        <color indexed="8"/>
        <rFont val="Arial"/>
        <family val="2"/>
      </rPr>
      <t>L</t>
    </r>
    <r>
      <rPr>
        <sz val="8"/>
        <color indexed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2"/>
  </si>
  <si>
    <r>
      <t>（</t>
    </r>
    <r>
      <rPr>
        <sz val="8"/>
        <color indexed="8"/>
        <rFont val="ＭＳ Ｐゴシック"/>
        <family val="3"/>
        <charset val="128"/>
      </rPr>
      <t>参考）</t>
    </r>
    <rPh sb="1" eb="3">
      <t>サンコウ</t>
    </rPh>
    <phoneticPr fontId="2"/>
  </si>
  <si>
    <r>
      <t>そ</t>
    </r>
    <r>
      <rPr>
        <sz val="8"/>
        <color indexed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2"/>
  </si>
  <si>
    <r>
      <t>主</t>
    </r>
    <r>
      <rPr>
        <sz val="8"/>
        <color indexed="8"/>
        <rFont val="ＭＳ Ｐゴシック"/>
        <family val="3"/>
        <charset val="128"/>
      </rPr>
      <t>要</t>
    </r>
    <rPh sb="0" eb="2">
      <t>シュヨウ</t>
    </rPh>
    <phoneticPr fontId="2"/>
  </si>
  <si>
    <r>
      <rPr>
        <sz val="8"/>
        <color indexed="8"/>
        <rFont val="ＭＳ Ｐゴシック"/>
        <family val="3"/>
        <charset val="128"/>
      </rPr>
      <t>令和</t>
    </r>
    <r>
      <rPr>
        <sz val="8"/>
        <color indexed="8"/>
        <rFont val="Arial"/>
        <family val="2"/>
      </rPr>
      <t>1</t>
    </r>
    <r>
      <rPr>
        <sz val="8"/>
        <color indexed="8"/>
        <rFont val="ＭＳ Ｐゴシック"/>
        <family val="3"/>
        <charset val="128"/>
      </rPr>
      <t>２年度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2"/>
  </si>
  <si>
    <r>
      <t>令</t>
    </r>
    <r>
      <rPr>
        <sz val="8"/>
        <color indexed="8"/>
        <rFont val="ＭＳ Ｐゴシック"/>
        <family val="3"/>
        <charset val="128"/>
      </rPr>
      <t>和２年度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2"/>
  </si>
  <si>
    <r>
      <t>平</t>
    </r>
    <r>
      <rPr>
        <sz val="8"/>
        <color indexed="8"/>
        <rFont val="ＭＳ Ｐゴシック"/>
        <family val="3"/>
        <charset val="128"/>
      </rPr>
      <t>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2"/>
  </si>
  <si>
    <r>
      <t>燃</t>
    </r>
    <r>
      <rPr>
        <sz val="8"/>
        <color indexed="8"/>
        <rFont val="ＭＳ Ｐゴシック"/>
        <family val="3"/>
        <charset val="128"/>
      </rPr>
      <t>費値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2"/>
  </si>
  <si>
    <r>
      <rPr>
        <sz val="8"/>
        <color indexed="8"/>
        <rFont val="ＭＳ Ｐゴシック"/>
        <family val="3"/>
        <charset val="128"/>
      </rPr>
      <t>車両重量
（</t>
    </r>
    <r>
      <rPr>
        <sz val="8"/>
        <color indexed="8"/>
        <rFont val="Arial"/>
        <family val="2"/>
      </rPr>
      <t>kg</t>
    </r>
    <r>
      <rPr>
        <sz val="8"/>
        <color indexed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2"/>
  </si>
  <si>
    <r>
      <rPr>
        <sz val="8"/>
        <color indexed="8"/>
        <rFont val="ＭＳ Ｐゴシック"/>
        <family val="3"/>
        <charset val="128"/>
      </rPr>
      <t>車両重量
（</t>
    </r>
    <r>
      <rPr>
        <sz val="8"/>
        <color indexed="8"/>
        <rFont val="Arial"/>
        <family val="2"/>
      </rPr>
      <t>kg</t>
    </r>
    <r>
      <rPr>
        <sz val="8"/>
        <color indexed="8"/>
        <rFont val="ＭＳ Ｐゴシック"/>
        <family val="3"/>
        <charset val="128"/>
      </rPr>
      <t xml:space="preserve">）
</t>
    </r>
    <r>
      <rPr>
        <sz val="8"/>
        <color indexed="8"/>
        <rFont val="Arial"/>
        <family val="2"/>
      </rPr>
      <t>1</t>
    </r>
    <r>
      <rPr>
        <sz val="8"/>
        <color indexed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2"/>
  </si>
  <si>
    <r>
      <t>WLTC</t>
    </r>
    <r>
      <rPr>
        <sz val="8"/>
        <color indexed="8"/>
        <rFont val="ＭＳ Ｐゴシック"/>
        <family val="3"/>
        <charset val="128"/>
      </rPr>
      <t>モード</t>
    </r>
    <phoneticPr fontId="2"/>
  </si>
  <si>
    <r>
      <t>乗</t>
    </r>
    <r>
      <rPr>
        <sz val="8"/>
        <color indexed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2"/>
  </si>
  <si>
    <r>
      <t>車</t>
    </r>
    <r>
      <rPr>
        <sz val="8"/>
        <color indexed="8"/>
        <rFont val="ＭＳ Ｐゴシック"/>
        <family val="3"/>
        <charset val="128"/>
      </rPr>
      <t>両重量
（</t>
    </r>
    <r>
      <rPr>
        <sz val="8"/>
        <color indexed="8"/>
        <rFont val="Arial"/>
        <family val="2"/>
      </rPr>
      <t>kg</t>
    </r>
    <r>
      <rPr>
        <sz val="8"/>
        <color indexed="8"/>
        <rFont val="ＭＳ Ｐゴシック"/>
        <family val="3"/>
        <charset val="128"/>
      </rPr>
      <t>）</t>
    </r>
    <phoneticPr fontId="2"/>
  </si>
  <si>
    <r>
      <t>変</t>
    </r>
    <r>
      <rPr>
        <sz val="8"/>
        <color indexed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2"/>
  </si>
  <si>
    <r>
      <t>車</t>
    </r>
    <r>
      <rPr>
        <sz val="8"/>
        <color indexed="8"/>
        <rFont val="ＭＳ Ｐゴシック"/>
        <family val="3"/>
        <charset val="128"/>
      </rPr>
      <t>名</t>
    </r>
    <rPh sb="0" eb="2">
      <t>シャメイ</t>
    </rPh>
    <phoneticPr fontId="2"/>
  </si>
  <si>
    <r>
      <t>目</t>
    </r>
    <r>
      <rPr>
        <sz val="8"/>
        <color indexed="8"/>
        <rFont val="ＭＳ Ｐゴシック"/>
        <family val="3"/>
        <charset val="128"/>
      </rPr>
      <t>標年度（平成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</t>
    </r>
    <r>
      <rPr>
        <sz val="8"/>
        <color indexed="8"/>
        <rFont val="Arial"/>
        <family val="2"/>
      </rPr>
      <t>/</t>
    </r>
    <r>
      <rPr>
        <sz val="8"/>
        <color indexed="8"/>
        <rFont val="ＭＳ Ｐゴシック"/>
        <family val="3"/>
        <charset val="128"/>
      </rPr>
      <t>令和２年度</t>
    </r>
    <r>
      <rPr>
        <sz val="8"/>
        <color indexed="8"/>
        <rFont val="Arial"/>
        <family val="2"/>
      </rPr>
      <t>/</t>
    </r>
    <r>
      <rPr>
        <sz val="8"/>
        <color indexed="8"/>
        <rFont val="ＭＳ Ｐゴシック"/>
        <family val="3"/>
        <charset val="128"/>
      </rPr>
      <t>令和</t>
    </r>
    <r>
      <rPr>
        <sz val="8"/>
        <color indexed="8"/>
        <rFont val="Arial"/>
        <family val="2"/>
      </rPr>
      <t>12</t>
    </r>
    <r>
      <rPr>
        <sz val="8"/>
        <color indexed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2"/>
  </si>
  <si>
    <t>本田技研工業株式会社</t>
    <phoneticPr fontId="2"/>
  </si>
  <si>
    <t>H,I,D,V,EP</t>
  </si>
  <si>
    <t>9AT(E)</t>
  </si>
  <si>
    <t>139-EM0025</t>
  </si>
  <si>
    <t>0101,0102,0111,0112</t>
    <phoneticPr fontId="2"/>
  </si>
  <si>
    <t>4AA-232450CN</t>
  </si>
  <si>
    <t>0001,0002,0111,0112</t>
    <phoneticPr fontId="2"/>
  </si>
  <si>
    <t>4AA-232450C</t>
    <phoneticPr fontId="2"/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</si>
  <si>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>AMG SL43</t>
    </r>
    <phoneticPr fontId="2"/>
  </si>
  <si>
    <t>H,I,D,V,CY,EP</t>
  </si>
  <si>
    <t>9AT(E･LTC)</t>
  </si>
  <si>
    <t>176-EM0024</t>
  </si>
  <si>
    <t>0237,0238,0257,0258,
0273,0274,0277,0278</t>
    <phoneticPr fontId="2"/>
  </si>
  <si>
    <t>4AA-223176</t>
  </si>
  <si>
    <t>0227,0228,0247,0248,
0267,0268</t>
    <phoneticPr fontId="2"/>
  </si>
  <si>
    <t>0213,0214,0217,0218,
0233,0234,0253,0254</t>
    <phoneticPr fontId="2"/>
  </si>
  <si>
    <t>0207,0208,0223,0224,
0243,0244,0263,0264</t>
    <phoneticPr fontId="2"/>
  </si>
  <si>
    <t>0203,0204</t>
    <phoneticPr fontId="2"/>
  </si>
  <si>
    <t>0177,0178</t>
  </si>
  <si>
    <t>0153,0154</t>
  </si>
  <si>
    <t>0123,0124</t>
  </si>
  <si>
    <t>0117,0118,0133,0134,
0137,0138,0157,0158,
0173,0174</t>
  </si>
  <si>
    <t>0113,0114</t>
  </si>
  <si>
    <t>0107,0108,0127,0128,
0147,0148,0163,0164,
0167,0168</t>
  </si>
  <si>
    <t>0103,0104,0143,0144</t>
  </si>
  <si>
    <t>0027,0047,0063,0067</t>
    <phoneticPr fontId="2"/>
  </si>
  <si>
    <t>0003,0023,0043</t>
    <phoneticPr fontId="2"/>
  </si>
  <si>
    <t>4AA-223176</t>
    <phoneticPr fontId="2"/>
  </si>
  <si>
    <t>0267,0268</t>
    <phoneticPr fontId="2"/>
  </si>
  <si>
    <t>4AA-223076</t>
  </si>
  <si>
    <t>0227,0228,0247,0248,
0263,0264</t>
    <phoneticPr fontId="2"/>
  </si>
  <si>
    <t>0207,0208,0223,0224,
0243,0244</t>
    <phoneticPr fontId="2"/>
  </si>
  <si>
    <t>0167,0168</t>
  </si>
  <si>
    <t>0127,0128</t>
  </si>
  <si>
    <t>0103,0104,0107,0108,
0123,0124,0143,0144,
0147,0148,0163,0164</t>
  </si>
  <si>
    <t>4AA-223076</t>
    <phoneticPr fontId="2"/>
  </si>
  <si>
    <t>S580 4MATIC</t>
  </si>
  <si>
    <t>256-EM0014</t>
  </si>
  <si>
    <t>0401,0402</t>
    <phoneticPr fontId="2"/>
  </si>
  <si>
    <t>5AA-223063</t>
  </si>
  <si>
    <t>0301,0302</t>
  </si>
  <si>
    <t>5AA-223063</t>
    <phoneticPr fontId="2"/>
  </si>
  <si>
    <t>S500 4MATIC</t>
    <phoneticPr fontId="2"/>
  </si>
  <si>
    <t>I,D,V,CY,EP</t>
  </si>
  <si>
    <t>0011,0013,0015,0017</t>
    <phoneticPr fontId="2"/>
  </si>
  <si>
    <t>4BA-290689N</t>
  </si>
  <si>
    <t>0131,0133,0135,0137</t>
  </si>
  <si>
    <t>4BA-290689</t>
  </si>
  <si>
    <t>I,D,V,CY,EP</t>
    <phoneticPr fontId="2"/>
  </si>
  <si>
    <t>0031,0033,0035,0037</t>
  </si>
  <si>
    <t>4BA-290689</t>
    <phoneticPr fontId="2"/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</si>
  <si>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AMG GT63S 4M+ </t>
    </r>
    <phoneticPr fontId="2"/>
  </si>
  <si>
    <t>0155,0156,0157,0158</t>
    <phoneticPr fontId="2"/>
  </si>
  <si>
    <t>4AA-290661</t>
  </si>
  <si>
    <t>0151,0152,0153,0154</t>
    <phoneticPr fontId="2"/>
  </si>
  <si>
    <t>0055,0056,0057,0058</t>
    <phoneticPr fontId="2"/>
  </si>
  <si>
    <t>0051,0052,0053,0054</t>
    <phoneticPr fontId="2"/>
  </si>
  <si>
    <t>0141,0142,0143,0144,
0145,0146,0147,0148</t>
  </si>
  <si>
    <t>0041,0042,0043,0044,
0045,0046,0047,0048</t>
  </si>
  <si>
    <t>4AA-290661</t>
    <phoneticPr fontId="2"/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</si>
  <si>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 xml:space="preserve">AMG GT53 4M+ </t>
    </r>
    <phoneticPr fontId="2"/>
  </si>
  <si>
    <t>4AA-290659C</t>
  </si>
  <si>
    <t>0141,0142,0143,0144</t>
  </si>
  <si>
    <t>4AA-290659</t>
  </si>
  <si>
    <t>4AA-290659</t>
    <phoneticPr fontId="2"/>
  </si>
  <si>
    <t xml:space="preserve">ﾒﾙｾﾃﾞｽAMG GT43 4M+ </t>
  </si>
  <si>
    <t>0021,0022,0025,0026,
0031,0032,0035,0036</t>
    <phoneticPr fontId="2"/>
  </si>
  <si>
    <t>4AA-192342C</t>
  </si>
  <si>
    <r>
      <rPr>
        <sz val="8"/>
        <rFont val="ＭＳ ゴシック"/>
        <family val="3"/>
        <charset val="128"/>
      </rPr>
      <t>ﾒﾙｾﾃﾞｽ</t>
    </r>
    <r>
      <rPr>
        <sz val="8"/>
        <rFont val="Arial"/>
        <family val="2"/>
      </rPr>
      <t xml:space="preserve">AMG GT43 </t>
    </r>
    <r>
      <rPr>
        <sz val="8"/>
        <rFont val="ＭＳ ゴシック"/>
        <family val="3"/>
        <charset val="128"/>
      </rPr>
      <t>ｸｰﾍﾟ</t>
    </r>
    <phoneticPr fontId="2"/>
  </si>
  <si>
    <t>177-EM0014</t>
  </si>
  <si>
    <t>0033,0037,0133,0137</t>
    <phoneticPr fontId="2"/>
  </si>
  <si>
    <t>4AA-167985</t>
  </si>
  <si>
    <t>0031,0035,0131,0135</t>
    <phoneticPr fontId="2"/>
  </si>
  <si>
    <t>4AA-167985</t>
    <phoneticPr fontId="2"/>
  </si>
  <si>
    <t>GLS580 4MATIC</t>
  </si>
  <si>
    <t>256-EM0024</t>
  </si>
  <si>
    <t>0004,0104</t>
    <phoneticPr fontId="2"/>
  </si>
  <si>
    <t>5AA-167361</t>
  </si>
  <si>
    <t>0002,0102</t>
    <phoneticPr fontId="2"/>
  </si>
  <si>
    <t>5AA-167361</t>
    <phoneticPr fontId="2"/>
  </si>
  <si>
    <t>ﾒﾙｾﾃﾞｽAMG GLE53 4M+ C</t>
  </si>
  <si>
    <t>0304</t>
    <phoneticPr fontId="2"/>
  </si>
  <si>
    <t>5AA-167161</t>
  </si>
  <si>
    <t>0302</t>
    <phoneticPr fontId="2"/>
  </si>
  <si>
    <t>0102,0104</t>
    <phoneticPr fontId="2"/>
  </si>
  <si>
    <t>5AA-167161</t>
    <phoneticPr fontId="2"/>
  </si>
  <si>
    <t>ﾒﾙｾﾃﾞｽAMG GLE53 4M+</t>
  </si>
  <si>
    <t>0038,0048</t>
  </si>
  <si>
    <t>4AA-254387C</t>
  </si>
  <si>
    <t>0036,0046</t>
    <phoneticPr fontId="2"/>
  </si>
  <si>
    <t>4AA-254387C</t>
    <phoneticPr fontId="2"/>
  </si>
  <si>
    <t>ﾒﾙｾﾃﾞｽAMG GLC43 4M C</t>
  </si>
  <si>
    <t>4AA-254687C</t>
  </si>
  <si>
    <t>0038,0048</t>
    <phoneticPr fontId="2"/>
  </si>
  <si>
    <t>4AA-254687C</t>
    <phoneticPr fontId="2"/>
  </si>
  <si>
    <t>ﾒﾙｾﾃﾞｽAMG GLC43 4M</t>
  </si>
  <si>
    <t>I,D,V,EP</t>
  </si>
  <si>
    <t>0326,0328</t>
    <phoneticPr fontId="2"/>
  </si>
  <si>
    <t>4BA-247651M</t>
  </si>
  <si>
    <t>0324</t>
    <phoneticPr fontId="2"/>
  </si>
  <si>
    <t>0322</t>
    <phoneticPr fontId="2"/>
  </si>
  <si>
    <t>4BA-247651M</t>
    <phoneticPr fontId="2"/>
  </si>
  <si>
    <t>260-EM0025</t>
  </si>
  <si>
    <t>0226,0228</t>
    <phoneticPr fontId="2"/>
  </si>
  <si>
    <t>4AA-247651M</t>
  </si>
  <si>
    <t>0222,0224</t>
    <phoneticPr fontId="2"/>
  </si>
  <si>
    <t>4AA-247651M</t>
    <phoneticPr fontId="2"/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</si>
  <si>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>AMG GLB35 4M</t>
    </r>
  </si>
  <si>
    <t>0128,0228</t>
    <phoneticPr fontId="2"/>
  </si>
  <si>
    <t>5BA-247684M</t>
  </si>
  <si>
    <t>0118</t>
    <phoneticPr fontId="2"/>
  </si>
  <si>
    <t>0116,0126,0216,0218,
0226</t>
    <phoneticPr fontId="2"/>
  </si>
  <si>
    <t>0112,0114,0122,0124,
0212,0214,0222,0224</t>
    <phoneticPr fontId="2"/>
  </si>
  <si>
    <t>5BA-247684M</t>
    <phoneticPr fontId="2"/>
  </si>
  <si>
    <t>282-EM0025</t>
  </si>
  <si>
    <t>0316</t>
    <phoneticPr fontId="2"/>
  </si>
  <si>
    <t>4AA-247684M</t>
  </si>
  <si>
    <t>0312,0322</t>
    <phoneticPr fontId="2"/>
  </si>
  <si>
    <t>4AA-247684M</t>
    <phoneticPr fontId="2"/>
  </si>
  <si>
    <t>GLB180</t>
  </si>
  <si>
    <t>0502</t>
    <phoneticPr fontId="2"/>
  </si>
  <si>
    <t>4BA-247754M</t>
  </si>
  <si>
    <t>0302,0304,0312,0314,
0504,0512,0514</t>
    <phoneticPr fontId="2"/>
  </si>
  <si>
    <t>ﾒﾙｾﾃﾞｽAMG GLA45 S 4M+</t>
  </si>
  <si>
    <t>0302,0304,0312,0314</t>
    <phoneticPr fontId="2"/>
  </si>
  <si>
    <t>4BA-247751M</t>
    <phoneticPr fontId="2"/>
  </si>
  <si>
    <t>0414</t>
    <phoneticPr fontId="2"/>
  </si>
  <si>
    <t>4AA-247751M</t>
  </si>
  <si>
    <t>0402,0404,0412</t>
    <phoneticPr fontId="2"/>
  </si>
  <si>
    <t>4AA-247751M</t>
    <phoneticPr fontId="2"/>
  </si>
  <si>
    <t>ﾒﾙｾﾃﾞｽAMG GLA35 4M</t>
  </si>
  <si>
    <t>0228</t>
    <phoneticPr fontId="2"/>
  </si>
  <si>
    <t>5BA-247784M</t>
  </si>
  <si>
    <t>0214</t>
    <phoneticPr fontId="2"/>
  </si>
  <si>
    <t>0212,0226</t>
    <phoneticPr fontId="2"/>
  </si>
  <si>
    <t>0114,0128</t>
  </si>
  <si>
    <t>0112,0126</t>
  </si>
  <si>
    <t>5BA-247784M</t>
    <phoneticPr fontId="2"/>
  </si>
  <si>
    <t>0412,0414,0426,0428,
0512,0514,0526,0528</t>
    <phoneticPr fontId="2"/>
  </si>
  <si>
    <t>4AA-247784M</t>
    <phoneticPr fontId="2"/>
  </si>
  <si>
    <t>GLA180</t>
  </si>
  <si>
    <t>177-EM0024</t>
  </si>
  <si>
    <t>0023,0024,0033,0034</t>
    <phoneticPr fontId="2"/>
  </si>
  <si>
    <t>4AA-465250C</t>
  </si>
  <si>
    <t>0001,0002,0003,0004,
0005,0006,0011,0012,
0013,0014,0015,0016</t>
    <phoneticPr fontId="2"/>
  </si>
  <si>
    <t>0203,0204,0205,0206</t>
    <phoneticPr fontId="2"/>
  </si>
  <si>
    <t>3BA-463276</t>
  </si>
  <si>
    <t>ﾒﾙｾﾃﾞｽAMG G63</t>
  </si>
  <si>
    <t>4AA-238361</t>
  </si>
  <si>
    <t>0412</t>
    <phoneticPr fontId="2"/>
  </si>
  <si>
    <t>4AA-238361</t>
    <phoneticPr fontId="2"/>
  </si>
  <si>
    <t>ﾒﾙｾﾃﾞｽAMG E53 4M+ ｸｰﾍﾟ</t>
  </si>
  <si>
    <t>264-EM0018</t>
  </si>
  <si>
    <t>0304,0314</t>
    <phoneticPr fontId="2"/>
  </si>
  <si>
    <t>4AA-238377C</t>
  </si>
  <si>
    <t>0302,0312</t>
    <phoneticPr fontId="2"/>
  </si>
  <si>
    <t>4AA-238377C</t>
    <phoneticPr fontId="2"/>
  </si>
  <si>
    <t>E200ｸｰﾍﾟ</t>
  </si>
  <si>
    <t>0512,0514</t>
    <phoneticPr fontId="2"/>
  </si>
  <si>
    <t>4AA-213261</t>
    <phoneticPr fontId="2"/>
  </si>
  <si>
    <t>ﾒﾙｾﾃﾞｽAMG E53 4M+ SW</t>
  </si>
  <si>
    <t>264M20</t>
  </si>
  <si>
    <t>0302,0304,0312,0314,
0322,0324</t>
    <phoneticPr fontId="2"/>
  </si>
  <si>
    <t>5BA-213283</t>
    <phoneticPr fontId="2"/>
  </si>
  <si>
    <t>254M20-EM0024</t>
  </si>
  <si>
    <t>0012,0014,0022,0024</t>
    <phoneticPr fontId="2"/>
  </si>
  <si>
    <t>5AA-214246</t>
    <phoneticPr fontId="2"/>
  </si>
  <si>
    <r>
      <t xml:space="preserve">E300 </t>
    </r>
    <r>
      <rPr>
        <sz val="8"/>
        <rFont val="ＭＳ Ｐゴシック"/>
        <family val="3"/>
        <charset val="128"/>
      </rPr>
      <t>ステーションワゴン</t>
    </r>
    <phoneticPr fontId="2"/>
  </si>
  <si>
    <t>0004,0014,0024</t>
    <phoneticPr fontId="2"/>
  </si>
  <si>
    <t>4AA-214250C</t>
  </si>
  <si>
    <t>0002,0012,0022</t>
    <phoneticPr fontId="2"/>
  </si>
  <si>
    <t>4AA-214250C</t>
    <phoneticPr fontId="2"/>
  </si>
  <si>
    <t>0304,0312,0314,0322,
0324</t>
    <phoneticPr fontId="2"/>
  </si>
  <si>
    <t>4AA-213277C</t>
  </si>
  <si>
    <t>4AA-213277C</t>
    <phoneticPr fontId="2"/>
  </si>
  <si>
    <r>
      <t xml:space="preserve">E200 </t>
    </r>
    <r>
      <rPr>
        <sz val="8"/>
        <rFont val="ＭＳ Ｐゴシック"/>
        <family val="3"/>
        <charset val="128"/>
      </rPr>
      <t>ステーションワゴン</t>
    </r>
    <phoneticPr fontId="2"/>
  </si>
  <si>
    <t>4AA-213077C</t>
    <phoneticPr fontId="2"/>
  </si>
  <si>
    <t>E200</t>
  </si>
  <si>
    <t>4AA-257361</t>
  </si>
  <si>
    <t>4AA-257361</t>
    <phoneticPr fontId="2"/>
  </si>
  <si>
    <r>
      <rPr>
        <sz val="8"/>
        <rFont val="ＭＳ ゴシック"/>
        <family val="3"/>
        <charset val="128"/>
      </rPr>
      <t>ﾒﾙｾﾃﾞｽ</t>
    </r>
    <r>
      <rPr>
        <sz val="8"/>
        <rFont val="Arial"/>
        <family val="2"/>
      </rPr>
      <t>AMG CLS53 4M+</t>
    </r>
    <phoneticPr fontId="2"/>
  </si>
  <si>
    <t>0026,0126</t>
    <phoneticPr fontId="2"/>
  </si>
  <si>
    <t>4AA-236462C</t>
  </si>
  <si>
    <r>
      <rPr>
        <sz val="8"/>
        <rFont val="ＭＳ ゴシック"/>
        <family val="3"/>
        <charset val="128"/>
      </rPr>
      <t>ﾒﾙｾﾃﾞｽ</t>
    </r>
    <r>
      <rPr>
        <sz val="8"/>
        <rFont val="Arial"/>
        <family val="2"/>
      </rPr>
      <t>AMG CLE53 4M+ CA</t>
    </r>
    <phoneticPr fontId="2"/>
  </si>
  <si>
    <t>0027,0028,0127,0128</t>
    <phoneticPr fontId="2"/>
  </si>
  <si>
    <t>4AA-236362C</t>
  </si>
  <si>
    <t>0025,0026,0125,0126</t>
    <phoneticPr fontId="2"/>
  </si>
  <si>
    <t>4AA-236362C</t>
    <phoneticPr fontId="2"/>
  </si>
  <si>
    <r>
      <rPr>
        <sz val="8"/>
        <rFont val="ＭＳ ゴシック"/>
        <family val="3"/>
        <charset val="128"/>
      </rPr>
      <t>ﾒﾙｾﾃﾞｽ</t>
    </r>
    <r>
      <rPr>
        <sz val="8"/>
        <rFont val="Arial"/>
        <family val="2"/>
      </rPr>
      <t>AMG CLE53 4M+ C</t>
    </r>
    <phoneticPr fontId="2"/>
  </si>
  <si>
    <t>0022</t>
    <phoneticPr fontId="2"/>
  </si>
  <si>
    <t>4AA-236450C</t>
    <phoneticPr fontId="2"/>
  </si>
  <si>
    <r>
      <t>CLE200</t>
    </r>
    <r>
      <rPr>
        <sz val="8"/>
        <rFont val="ＭＳ ゴシック"/>
        <family val="3"/>
        <charset val="128"/>
      </rPr>
      <t>ｶﾌﾞﾘｵﾚ</t>
    </r>
    <phoneticPr fontId="2"/>
  </si>
  <si>
    <t>0402,0404,0412,0414,
0502,0504</t>
    <phoneticPr fontId="2"/>
  </si>
  <si>
    <t>4BA-118654M</t>
    <phoneticPr fontId="2"/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</si>
  <si>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>AMG CLA45 S 4M+ SB</t>
    </r>
    <phoneticPr fontId="2"/>
  </si>
  <si>
    <t>0314</t>
  </si>
  <si>
    <t>4BA-118651M</t>
  </si>
  <si>
    <t>0302,0304,0312</t>
  </si>
  <si>
    <t>4BA-118651M</t>
    <phoneticPr fontId="2"/>
  </si>
  <si>
    <t>0402,0404,0502,0504</t>
    <phoneticPr fontId="2"/>
  </si>
  <si>
    <t>4AA-118651M</t>
    <phoneticPr fontId="2"/>
  </si>
  <si>
    <r>
      <rPr>
        <sz val="8"/>
        <rFont val="ＭＳ ゴシック"/>
        <family val="3"/>
        <charset val="128"/>
      </rPr>
      <t>ﾒﾙｾﾃﾞｽ</t>
    </r>
    <r>
      <rPr>
        <sz val="8"/>
        <rFont val="Arial"/>
        <family val="2"/>
      </rPr>
      <t>AMG CLA35 4M SB</t>
    </r>
    <phoneticPr fontId="2"/>
  </si>
  <si>
    <t>0402,0404,0412,0414,
0502,0504,0512,0514</t>
    <phoneticPr fontId="2"/>
  </si>
  <si>
    <t>4BA-118354M</t>
    <phoneticPr fontId="2"/>
  </si>
  <si>
    <r>
      <rPr>
        <sz val="8"/>
        <rFont val="ＭＳ ゴシック"/>
        <family val="3"/>
        <charset val="128"/>
      </rPr>
      <t>ﾒﾙｾﾃﾞｽ</t>
    </r>
    <r>
      <rPr>
        <sz val="8"/>
        <rFont val="Arial"/>
        <family val="2"/>
      </rPr>
      <t>AMG CLA45 S 4M+</t>
    </r>
    <phoneticPr fontId="2"/>
  </si>
  <si>
    <t>0302,0304,0312,0314</t>
  </si>
  <si>
    <t>4BA-118351M</t>
    <phoneticPr fontId="2"/>
  </si>
  <si>
    <t>0404,0504</t>
    <phoneticPr fontId="2"/>
  </si>
  <si>
    <t>4AA-118351M</t>
  </si>
  <si>
    <t>0402,0502</t>
    <phoneticPr fontId="2"/>
  </si>
  <si>
    <t>4AA-118351M</t>
    <phoneticPr fontId="2"/>
  </si>
  <si>
    <r>
      <rPr>
        <sz val="8"/>
        <rFont val="ＭＳ ゴシック"/>
        <family val="3"/>
        <charset val="128"/>
      </rPr>
      <t>ﾒﾙｾﾃﾞｽ</t>
    </r>
    <r>
      <rPr>
        <sz val="8"/>
        <rFont val="Arial"/>
        <family val="2"/>
      </rPr>
      <t>AMG CLA35 4M</t>
    </r>
    <phoneticPr fontId="2"/>
  </si>
  <si>
    <t>0218,0226,0228</t>
    <phoneticPr fontId="2"/>
  </si>
  <si>
    <t>5BA-118384M</t>
  </si>
  <si>
    <t>0216</t>
    <phoneticPr fontId="2"/>
  </si>
  <si>
    <t>5BA-118384M</t>
    <phoneticPr fontId="2"/>
  </si>
  <si>
    <t>CLA180</t>
  </si>
  <si>
    <t>0017,0018</t>
    <phoneticPr fontId="2"/>
  </si>
  <si>
    <t>4AA-206287CN</t>
  </si>
  <si>
    <t>0015,0016</t>
    <phoneticPr fontId="2"/>
  </si>
  <si>
    <t>0017,0018</t>
  </si>
  <si>
    <t>4AA-206287C</t>
  </si>
  <si>
    <t>0015,0016</t>
  </si>
  <si>
    <t>4AA-206287C</t>
    <phoneticPr fontId="2"/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</si>
  <si>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>AMG C43 4M SW</t>
    </r>
    <phoneticPr fontId="2"/>
  </si>
  <si>
    <t>0015,0016,0017,0018</t>
    <phoneticPr fontId="2"/>
  </si>
  <si>
    <t>4AA-206087CN</t>
  </si>
  <si>
    <t>0015,0016,0017,0018</t>
  </si>
  <si>
    <t>4AA-206087C</t>
    <phoneticPr fontId="2"/>
  </si>
  <si>
    <r>
      <rPr>
        <sz val="8"/>
        <rFont val="ＭＳ Ｐゴシック"/>
        <family val="3"/>
        <charset val="128"/>
      </rPr>
      <t>ﾒﾙｾﾃﾞｽ</t>
    </r>
    <r>
      <rPr>
        <sz val="8"/>
        <rFont val="Arial"/>
        <family val="2"/>
      </rPr>
      <t>AMG C43 4MATIC</t>
    </r>
    <phoneticPr fontId="2"/>
  </si>
  <si>
    <t>254-EM0024</t>
  </si>
  <si>
    <t>0014,0018,0118</t>
    <phoneticPr fontId="2"/>
  </si>
  <si>
    <t>5AA-206043C</t>
  </si>
  <si>
    <t>0002,0004,0006,0008,
0012,0016,0116</t>
    <phoneticPr fontId="2"/>
  </si>
  <si>
    <t>5AA-206043C</t>
    <phoneticPr fontId="2"/>
  </si>
  <si>
    <t>C200 4MATIC</t>
  </si>
  <si>
    <t>0312,0314,0316,0318,
0326,0328</t>
  </si>
  <si>
    <t>5BA-247084</t>
    <phoneticPr fontId="2"/>
  </si>
  <si>
    <t>B180</t>
  </si>
  <si>
    <t>0502,0504,0602,0604</t>
    <phoneticPr fontId="2"/>
  </si>
  <si>
    <t>4AA-177151M</t>
    <phoneticPr fontId="2"/>
  </si>
  <si>
    <t>4BA-177151M</t>
    <phoneticPr fontId="2"/>
  </si>
  <si>
    <t>ﾒﾙｾﾃﾞｽAMG A35 4M ｾﾀﾞﾝ</t>
  </si>
  <si>
    <t>0512,0516,0612,0616</t>
    <phoneticPr fontId="2"/>
  </si>
  <si>
    <t>5AA-177184</t>
    <phoneticPr fontId="2"/>
  </si>
  <si>
    <t>0128</t>
    <phoneticPr fontId="2"/>
  </si>
  <si>
    <t>5BA-177184</t>
  </si>
  <si>
    <t>0102,0104,0106,0108,
0116,0118,0126</t>
    <phoneticPr fontId="2"/>
  </si>
  <si>
    <t>5BA-177184</t>
    <phoneticPr fontId="2"/>
  </si>
  <si>
    <t>A180 ｾﾀﾞﾝ</t>
  </si>
  <si>
    <t>0504,0514</t>
    <phoneticPr fontId="2"/>
  </si>
  <si>
    <t>4BA-177054M</t>
  </si>
  <si>
    <t>0502,0512</t>
    <phoneticPr fontId="2"/>
  </si>
  <si>
    <t>4BA-177054M</t>
    <phoneticPr fontId="2"/>
  </si>
  <si>
    <t>ﾒﾙｾﾃﾞｽAMG A45 S 4M+</t>
  </si>
  <si>
    <t>4AA-177051M</t>
    <phoneticPr fontId="2"/>
  </si>
  <si>
    <t>Mercedes-AMG A35 4M</t>
  </si>
  <si>
    <t>0612,0616,0626</t>
    <phoneticPr fontId="2"/>
  </si>
  <si>
    <t>5AA-177084</t>
  </si>
  <si>
    <t>0512,0516,0526</t>
    <phoneticPr fontId="2"/>
  </si>
  <si>
    <t>5AA-177084</t>
    <phoneticPr fontId="2"/>
  </si>
  <si>
    <t>ベンツ</t>
  </si>
  <si>
    <t>7AT(E･LTC)</t>
  </si>
  <si>
    <t>0512,0514,0516,0518,
0526,0528</t>
  </si>
  <si>
    <t>5BA-177084</t>
  </si>
  <si>
    <t>A180</t>
  </si>
  <si>
    <t>メルセデス･</t>
  </si>
  <si>
    <t>メルセデス・ベンツ日本株式会社</t>
    <rPh sb="9" eb="15">
      <t>ニホンカブシキガイシャ</t>
    </rPh>
    <phoneticPr fontId="23"/>
  </si>
  <si>
    <t>I,EP</t>
    <phoneticPr fontId="2"/>
  </si>
  <si>
    <t>0009,0019</t>
    <phoneticPr fontId="2"/>
  </si>
  <si>
    <t>0008,0018</t>
    <phoneticPr fontId="2"/>
  </si>
  <si>
    <t>0007,0017</t>
    <phoneticPr fontId="2"/>
  </si>
  <si>
    <t>0006,0016</t>
    <phoneticPr fontId="2"/>
  </si>
  <si>
    <t>0005,0015</t>
    <phoneticPr fontId="2"/>
  </si>
  <si>
    <t>0004,0014</t>
    <phoneticPr fontId="2"/>
  </si>
  <si>
    <t>0003,0013</t>
    <phoneticPr fontId="2"/>
  </si>
  <si>
    <t>8AT × 2
(E・LTC)</t>
  </si>
  <si>
    <t>G</t>
    <phoneticPr fontId="2"/>
  </si>
  <si>
    <t>3BA-JL36L</t>
    <phoneticPr fontId="2"/>
  </si>
  <si>
    <r>
      <rPr>
        <sz val="8"/>
        <color theme="1"/>
        <rFont val="ＭＳ Ｐゴシック"/>
        <family val="3"/>
        <charset val="128"/>
      </rPr>
      <t>ラングラー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ＭＳ Ｐゴシック"/>
        <family val="3"/>
        <charset val="128"/>
      </rPr>
      <t>アンリミテッド</t>
    </r>
    <phoneticPr fontId="2"/>
  </si>
  <si>
    <t>3BA-JL36S</t>
    <phoneticPr fontId="2"/>
  </si>
  <si>
    <r>
      <rPr>
        <sz val="8"/>
        <color theme="1"/>
        <rFont val="ＭＳ Ｐゴシック"/>
        <family val="3"/>
        <charset val="128"/>
      </rPr>
      <t>ラングラー</t>
    </r>
    <phoneticPr fontId="2"/>
  </si>
  <si>
    <t>D,I,EP</t>
    <phoneticPr fontId="2"/>
  </si>
  <si>
    <t>0053</t>
  </si>
  <si>
    <t>0052</t>
  </si>
  <si>
    <t>0051</t>
  </si>
  <si>
    <t>0049</t>
  </si>
  <si>
    <t>0046</t>
  </si>
  <si>
    <t>0043</t>
  </si>
  <si>
    <t>0009,0019
0029,0039</t>
    <phoneticPr fontId="2"/>
  </si>
  <si>
    <t>0008,0018,0038</t>
    <phoneticPr fontId="2"/>
  </si>
  <si>
    <t>0007,0017,0037</t>
    <phoneticPr fontId="2"/>
  </si>
  <si>
    <t>0006,0016
0026,0036</t>
    <phoneticPr fontId="2"/>
  </si>
  <si>
    <t>0004,0014,0034</t>
    <phoneticPr fontId="2"/>
  </si>
  <si>
    <t>0003,0013
0023,0033</t>
    <phoneticPr fontId="2"/>
  </si>
  <si>
    <t>0002,0012,0032</t>
    <phoneticPr fontId="2"/>
  </si>
  <si>
    <r>
      <t>8AT × 2
(E</t>
    </r>
    <r>
      <rPr>
        <sz val="8"/>
        <rFont val="ＭＳ Ｐゴシック"/>
        <family val="3"/>
        <charset val="128"/>
      </rPr>
      <t>・</t>
    </r>
    <r>
      <rPr>
        <sz val="8"/>
        <rFont val="Arial"/>
        <family val="2"/>
      </rPr>
      <t>LTC)</t>
    </r>
    <phoneticPr fontId="2"/>
  </si>
  <si>
    <t>N</t>
    <phoneticPr fontId="2"/>
  </si>
  <si>
    <t>0001,0011,0031
0005,0015,0035</t>
    <phoneticPr fontId="2"/>
  </si>
  <si>
    <t>3BA-JL20L</t>
    <phoneticPr fontId="2"/>
  </si>
  <si>
    <t xml:space="preserve"> I, EP</t>
    <phoneticPr fontId="2"/>
  </si>
  <si>
    <r>
      <t>9AT
(E</t>
    </r>
    <r>
      <rPr>
        <sz val="8"/>
        <color theme="1"/>
        <rFont val="ＭＳ Ｐゴシック"/>
        <family val="3"/>
        <charset val="128"/>
      </rPr>
      <t>・</t>
    </r>
    <r>
      <rPr>
        <sz val="8"/>
        <color theme="1"/>
        <rFont val="Arial"/>
        <family val="2"/>
      </rPr>
      <t>LTC)</t>
    </r>
    <phoneticPr fontId="2"/>
  </si>
  <si>
    <t>0003,0013,0023</t>
    <phoneticPr fontId="2"/>
  </si>
  <si>
    <r>
      <t>6AT
(E</t>
    </r>
    <r>
      <rPr>
        <sz val="8"/>
        <color theme="1"/>
        <rFont val="ＭＳ Ｐゴシック"/>
        <family val="3"/>
        <charset val="128"/>
      </rPr>
      <t>・</t>
    </r>
    <r>
      <rPr>
        <sz val="8"/>
        <color theme="1"/>
        <rFont val="Arial"/>
        <family val="2"/>
      </rPr>
      <t>LTC)</t>
    </r>
    <phoneticPr fontId="2"/>
  </si>
  <si>
    <t>B</t>
    <phoneticPr fontId="2"/>
  </si>
  <si>
    <t>0001,0011,0021</t>
    <phoneticPr fontId="2"/>
  </si>
  <si>
    <t>3BA-M624</t>
    <phoneticPr fontId="2"/>
  </si>
  <si>
    <r>
      <rPr>
        <sz val="8"/>
        <rFont val="ＭＳ Ｐゴシック"/>
        <family val="3"/>
        <charset val="128"/>
      </rPr>
      <t>コンパス</t>
    </r>
    <phoneticPr fontId="2"/>
  </si>
  <si>
    <t>3BA-BV13PM</t>
    <phoneticPr fontId="2"/>
  </si>
  <si>
    <r>
      <rPr>
        <sz val="8"/>
        <rFont val="ＭＳ Ｐゴシック"/>
        <family val="3"/>
        <charset val="128"/>
      </rPr>
      <t>レネゲード</t>
    </r>
    <phoneticPr fontId="2"/>
  </si>
  <si>
    <r>
      <rPr>
        <sz val="8"/>
        <rFont val="ＭＳ Ｐゴシック"/>
        <family val="3"/>
        <charset val="128"/>
      </rPr>
      <t>ジープ</t>
    </r>
    <phoneticPr fontId="2"/>
  </si>
  <si>
    <t>48Vハイブリッド用バッテリ容量8Ah</t>
  </si>
  <si>
    <t>3W, EGR</t>
  </si>
  <si>
    <t>8AT
(E･LTC)</t>
  </si>
  <si>
    <t>B420T-3330</t>
  </si>
  <si>
    <t>3111, 3113</t>
  </si>
  <si>
    <t>5AA-LB420TXCMA</t>
  </si>
  <si>
    <t>3101, 3103</t>
  </si>
  <si>
    <t>2111～2114</t>
  </si>
  <si>
    <t>2101～2104</t>
  </si>
  <si>
    <t>H,I,D,V,CY,EP,B</t>
  </si>
  <si>
    <t>1111～1114</t>
  </si>
  <si>
    <t>1101～1104</t>
  </si>
  <si>
    <t>0111～0114</t>
  </si>
  <si>
    <t>0101～0104</t>
  </si>
  <si>
    <t>B420T2-3330</t>
  </si>
  <si>
    <t>3011, 3013</t>
  </si>
  <si>
    <t>3001, 3003</t>
  </si>
  <si>
    <t>2011～2014</t>
  </si>
  <si>
    <t>2001～2004</t>
  </si>
  <si>
    <t>1011～1014</t>
  </si>
  <si>
    <t>1001～1004</t>
  </si>
  <si>
    <t>0011～0014</t>
  </si>
  <si>
    <t>0001～0004</t>
  </si>
  <si>
    <t>B420T2-3303</t>
    <phoneticPr fontId="2"/>
  </si>
  <si>
    <t>0022, 0023</t>
    <phoneticPr fontId="2"/>
  </si>
  <si>
    <t>5AA-LB420TXCM2A</t>
    <phoneticPr fontId="2"/>
  </si>
  <si>
    <t>0012, 0013, 0020, 0021</t>
    <phoneticPr fontId="2"/>
  </si>
  <si>
    <t>0010, 0011</t>
    <phoneticPr fontId="2"/>
  </si>
  <si>
    <t>5AA-LB420TXCM</t>
  </si>
  <si>
    <t>5AA-LB420TXCM2</t>
    <phoneticPr fontId="2"/>
  </si>
  <si>
    <t>ボルボ XC90</t>
    <phoneticPr fontId="2"/>
  </si>
  <si>
    <t>2111～2116</t>
  </si>
  <si>
    <t>5AA-UB420TXCMA</t>
  </si>
  <si>
    <t>2101～2106</t>
  </si>
  <si>
    <t>5AA-UB420TXCM</t>
  </si>
  <si>
    <t>1111～1116</t>
  </si>
  <si>
    <t>1101～1106</t>
  </si>
  <si>
    <t>0111～0116</t>
  </si>
  <si>
    <t>0101～0106</t>
  </si>
  <si>
    <r>
      <rPr>
        <sz val="8"/>
        <rFont val="ＭＳ ゴシック"/>
        <family val="3"/>
        <charset val="128"/>
      </rPr>
      <t xml:space="preserve">低燃費タイヤ装着
</t>
    </r>
    <r>
      <rPr>
        <sz val="8"/>
        <rFont val="Arial"/>
        <family val="2"/>
      </rPr>
      <t>48V</t>
    </r>
    <r>
      <rPr>
        <sz val="8"/>
        <rFont val="ＭＳ ゴシック"/>
        <family val="3"/>
        <charset val="128"/>
      </rPr>
      <t>ハイブリッド用バッテリ容量</t>
    </r>
    <r>
      <rPr>
        <sz val="8"/>
        <rFont val="Arial"/>
        <family val="2"/>
      </rPr>
      <t>8Ah</t>
    </r>
    <phoneticPr fontId="2"/>
  </si>
  <si>
    <t>3014～3016</t>
  </si>
  <si>
    <t>3011～3013</t>
  </si>
  <si>
    <t>3004～3006</t>
  </si>
  <si>
    <t>3001～3003</t>
  </si>
  <si>
    <t>2011～2016</t>
  </si>
  <si>
    <t>2001～2006</t>
  </si>
  <si>
    <t>1011～1016</t>
  </si>
  <si>
    <t>1001～1006</t>
  </si>
  <si>
    <t>0011～0016</t>
  </si>
  <si>
    <t>0001～0006</t>
  </si>
  <si>
    <r>
      <t>0123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0125</t>
    </r>
    <phoneticPr fontId="2"/>
  </si>
  <si>
    <t>5AA-UB420TXCM2A</t>
    <phoneticPr fontId="2"/>
  </si>
  <si>
    <r>
      <t>0120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0122</t>
    </r>
    <phoneticPr fontId="2"/>
  </si>
  <si>
    <r>
      <t>0013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0015</t>
    </r>
    <phoneticPr fontId="2"/>
  </si>
  <si>
    <r>
      <t>0010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0012</t>
    </r>
    <phoneticPr fontId="2"/>
  </si>
  <si>
    <r>
      <t>0123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0125</t>
    </r>
    <phoneticPr fontId="2"/>
  </si>
  <si>
    <t>5AA-UB420TXCM2</t>
    <phoneticPr fontId="2"/>
  </si>
  <si>
    <r>
      <t>0120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0122</t>
    </r>
    <phoneticPr fontId="2"/>
  </si>
  <si>
    <r>
      <t>0013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0015</t>
    </r>
    <phoneticPr fontId="2"/>
  </si>
  <si>
    <r>
      <t>0010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0012</t>
    </r>
    <phoneticPr fontId="2"/>
  </si>
  <si>
    <t>ボルボ XC60</t>
    <phoneticPr fontId="2"/>
  </si>
  <si>
    <t>H,I,D,V,EP,B,AM, MC</t>
  </si>
  <si>
    <t>B420T5-3330</t>
  </si>
  <si>
    <t>3722</t>
  </si>
  <si>
    <t>5AA-XB420TXCM</t>
  </si>
  <si>
    <t>3721</t>
  </si>
  <si>
    <t>3712</t>
  </si>
  <si>
    <t>3711</t>
  </si>
  <si>
    <t>B420T4-3330</t>
  </si>
  <si>
    <t>3412</t>
  </si>
  <si>
    <t>3411</t>
  </si>
  <si>
    <t>3402</t>
  </si>
  <si>
    <t>3401</t>
  </si>
  <si>
    <t>2722</t>
  </si>
  <si>
    <t>2721</t>
  </si>
  <si>
    <t>2712</t>
  </si>
  <si>
    <t>2711</t>
  </si>
  <si>
    <t>2701</t>
  </si>
  <si>
    <t>2412</t>
  </si>
  <si>
    <t>2411</t>
  </si>
  <si>
    <t>2401</t>
  </si>
  <si>
    <t>1312</t>
  </si>
  <si>
    <t>1311</t>
  </si>
  <si>
    <t>1302</t>
  </si>
  <si>
    <t>1301</t>
  </si>
  <si>
    <t>B420T6-3330</t>
  </si>
  <si>
    <t>1212</t>
  </si>
  <si>
    <t>1211</t>
  </si>
  <si>
    <t>1202</t>
  </si>
  <si>
    <t>1201</t>
  </si>
  <si>
    <t>1022</t>
  </si>
  <si>
    <t>1021</t>
  </si>
  <si>
    <t>1012</t>
  </si>
  <si>
    <t>1011</t>
  </si>
  <si>
    <t>低燃費タイヤ装着</t>
  </si>
  <si>
    <t>0312</t>
  </si>
  <si>
    <t>0311</t>
  </si>
  <si>
    <t>0212</t>
  </si>
  <si>
    <t>0211</t>
  </si>
  <si>
    <t>0022</t>
  </si>
  <si>
    <t>0021</t>
  </si>
  <si>
    <t>B420T5-3303</t>
    <phoneticPr fontId="2"/>
  </si>
  <si>
    <t>0121</t>
    <phoneticPr fontId="2"/>
  </si>
  <si>
    <t>5AA-XB420TXCM2</t>
    <phoneticPr fontId="2"/>
  </si>
  <si>
    <t>0120</t>
    <phoneticPr fontId="2"/>
  </si>
  <si>
    <t>0111</t>
    <phoneticPr fontId="2"/>
  </si>
  <si>
    <t>0110</t>
    <phoneticPr fontId="2"/>
  </si>
  <si>
    <t>B420T4-3303</t>
    <phoneticPr fontId="2"/>
  </si>
  <si>
    <t>H,I,D,V,EP,B,AM, MC</t>
    <phoneticPr fontId="2"/>
  </si>
  <si>
    <t>0010</t>
    <phoneticPr fontId="2"/>
  </si>
  <si>
    <t>ボルボ XC40　</t>
    <phoneticPr fontId="2"/>
  </si>
  <si>
    <t>1482</t>
  </si>
  <si>
    <t>5AA-PB420TMA</t>
  </si>
  <si>
    <t>1481</t>
  </si>
  <si>
    <t>0482</t>
  </si>
  <si>
    <t>0481</t>
  </si>
  <si>
    <t>3392</t>
  </si>
  <si>
    <t>3391</t>
  </si>
  <si>
    <t>3382</t>
  </si>
  <si>
    <t>3381</t>
  </si>
  <si>
    <t>1392</t>
  </si>
  <si>
    <t>1391</t>
  </si>
  <si>
    <t>1382</t>
  </si>
  <si>
    <t>1381</t>
  </si>
  <si>
    <t>0392</t>
  </si>
  <si>
    <t>0391</t>
  </si>
  <si>
    <t>0382</t>
  </si>
  <si>
    <t>0381</t>
  </si>
  <si>
    <t>5AA-PB420TM</t>
  </si>
  <si>
    <t>ボルボ V90クロスカントリー</t>
    <phoneticPr fontId="2"/>
  </si>
  <si>
    <t>1221, 1223</t>
  </si>
  <si>
    <t>1202, 1204</t>
  </si>
  <si>
    <t>1201, 1203
1222, 1224</t>
  </si>
  <si>
    <t>0221, 0223</t>
  </si>
  <si>
    <t>0202, 0204</t>
  </si>
  <si>
    <t>0201, 0203
0222, 0224</t>
  </si>
  <si>
    <t>3123, 3124</t>
  </si>
  <si>
    <t>3121, 3122</t>
  </si>
  <si>
    <t>3113, 3114</t>
  </si>
  <si>
    <t>3103, 3104
3111, 3112</t>
  </si>
  <si>
    <t>3101, 3102</t>
  </si>
  <si>
    <t>1122, 1124</t>
  </si>
  <si>
    <t>1121, 1123</t>
  </si>
  <si>
    <t>1111, 1013</t>
  </si>
  <si>
    <t>1102, 1104</t>
  </si>
  <si>
    <t>1101, 1103
1112, 1114</t>
  </si>
  <si>
    <t>0122, 0124</t>
  </si>
  <si>
    <t>0121, 0123</t>
  </si>
  <si>
    <t>0111, 0013</t>
  </si>
  <si>
    <t>0102, 0104</t>
  </si>
  <si>
    <t>0101, 0103
0112, 0114</t>
  </si>
  <si>
    <t>5AA-PB420TM2A</t>
    <phoneticPr fontId="2"/>
  </si>
  <si>
    <t>0020, 0021</t>
    <phoneticPr fontId="2"/>
  </si>
  <si>
    <t>1111, 1113</t>
  </si>
  <si>
    <t>0111, 0113</t>
  </si>
  <si>
    <t>5AA-PB420TM2</t>
    <phoneticPr fontId="2"/>
  </si>
  <si>
    <t>ボルボ V90</t>
    <phoneticPr fontId="2"/>
  </si>
  <si>
    <t>2252, 2254</t>
  </si>
  <si>
    <t>2251, 2253</t>
  </si>
  <si>
    <t>ボルボ S90</t>
    <phoneticPr fontId="2"/>
  </si>
  <si>
    <t>低燃費タイヤ装着
48Vハイブリッド用バッテリ容量8Ah</t>
  </si>
  <si>
    <t>4382</t>
  </si>
  <si>
    <t>5AA-ZB420TM</t>
  </si>
  <si>
    <t>4381</t>
  </si>
  <si>
    <t>2322</t>
  </si>
  <si>
    <t>2312, 2321, 4392</t>
  </si>
  <si>
    <t>2311, 4391</t>
  </si>
  <si>
    <t>1322</t>
  </si>
  <si>
    <t>1312, 1321</t>
  </si>
  <si>
    <t>0322</t>
  </si>
  <si>
    <t>0312, 0321</t>
  </si>
  <si>
    <t>0221</t>
    <phoneticPr fontId="2"/>
  </si>
  <si>
    <t>5AA-ZB420TM2</t>
    <phoneticPr fontId="2"/>
  </si>
  <si>
    <t>0220</t>
    <phoneticPr fontId="2"/>
  </si>
  <si>
    <t>0211</t>
    <phoneticPr fontId="2"/>
  </si>
  <si>
    <t>0210</t>
    <phoneticPr fontId="2"/>
  </si>
  <si>
    <t>ボルボ V60クロスカントリー</t>
    <phoneticPr fontId="2"/>
  </si>
  <si>
    <t>4422</t>
  </si>
  <si>
    <t>3422</t>
  </si>
  <si>
    <t>3421</t>
  </si>
  <si>
    <t>3412, 4412, 4421</t>
  </si>
  <si>
    <t>3411, 4411</t>
  </si>
  <si>
    <t>2122, 2123, 2124</t>
  </si>
  <si>
    <t>2121</t>
  </si>
  <si>
    <t>2114</t>
  </si>
  <si>
    <t>2112, 2113</t>
  </si>
  <si>
    <t>2111</t>
  </si>
  <si>
    <t>2024</t>
  </si>
  <si>
    <t>2021</t>
  </si>
  <si>
    <t>2014, 2022, 2023</t>
  </si>
  <si>
    <t>2013</t>
  </si>
  <si>
    <t>2012</t>
  </si>
  <si>
    <t>2011</t>
  </si>
  <si>
    <t>1122, 1123, 1124</t>
  </si>
  <si>
    <t>1121</t>
  </si>
  <si>
    <t>1114</t>
  </si>
  <si>
    <t>1112, 1113</t>
  </si>
  <si>
    <t>1111</t>
  </si>
  <si>
    <t>0122, 0123, 0124</t>
  </si>
  <si>
    <t>0121</t>
  </si>
  <si>
    <t>0114</t>
  </si>
  <si>
    <t>0112, 0113</t>
  </si>
  <si>
    <t>0111</t>
  </si>
  <si>
    <t>0024</t>
  </si>
  <si>
    <t>0014, 0022, 0023</t>
  </si>
  <si>
    <t>1121</t>
    <phoneticPr fontId="2"/>
  </si>
  <si>
    <t>5AA-ZB420TM2</t>
  </si>
  <si>
    <t>1111, 1120</t>
    <phoneticPr fontId="2"/>
  </si>
  <si>
    <t>1110</t>
    <phoneticPr fontId="2"/>
  </si>
  <si>
    <t>0111, 0120</t>
    <phoneticPr fontId="2"/>
  </si>
  <si>
    <t>ボルボ V60</t>
    <phoneticPr fontId="2"/>
  </si>
  <si>
    <r>
      <rPr>
        <sz val="8"/>
        <rFont val="ＭＳ ゴシック"/>
        <family val="3"/>
        <charset val="128"/>
      </rPr>
      <t>低燃費タイヤ装着</t>
    </r>
    <r>
      <rPr>
        <sz val="8"/>
        <rFont val="Arial"/>
        <family val="2"/>
      </rPr>
      <t xml:space="preserve">
48V</t>
    </r>
    <r>
      <rPr>
        <sz val="8"/>
        <rFont val="ＭＳ Ｐゴシック"/>
        <family val="3"/>
        <charset val="128"/>
      </rPr>
      <t>ハイブリッド用バッテリ容量8</t>
    </r>
    <r>
      <rPr>
        <sz val="8"/>
        <rFont val="Arial"/>
        <family val="2"/>
      </rPr>
      <t>Ah</t>
    </r>
    <rPh sb="23" eb="25">
      <t>ヨウリョウ</t>
    </rPh>
    <phoneticPr fontId="24"/>
  </si>
  <si>
    <t>4472</t>
  </si>
  <si>
    <t>4462, 4471</t>
  </si>
  <si>
    <t>4461</t>
  </si>
  <si>
    <t>2154</t>
  </si>
  <si>
    <t>2152, 2153</t>
  </si>
  <si>
    <t>2151</t>
  </si>
  <si>
    <t>2054</t>
  </si>
  <si>
    <t>2044, 2052, 2053</t>
  </si>
  <si>
    <t>2043, 2051</t>
  </si>
  <si>
    <t>2042</t>
  </si>
  <si>
    <t>2041</t>
  </si>
  <si>
    <t>1154</t>
  </si>
  <si>
    <t>1152, 1153</t>
  </si>
  <si>
    <t>1151</t>
  </si>
  <si>
    <t>0154</t>
  </si>
  <si>
    <t>0152, 0153</t>
  </si>
  <si>
    <t>0151</t>
  </si>
  <si>
    <t>0054</t>
  </si>
  <si>
    <t>0044, 0052, 0053</t>
  </si>
  <si>
    <t>0042</t>
  </si>
  <si>
    <t>0041</t>
  </si>
  <si>
    <t>0021</t>
    <phoneticPr fontId="2"/>
  </si>
  <si>
    <t>0020</t>
    <phoneticPr fontId="2"/>
  </si>
  <si>
    <t>ボルボ S60</t>
    <phoneticPr fontId="2"/>
  </si>
  <si>
    <t>ボルボ</t>
    <phoneticPr fontId="2"/>
  </si>
  <si>
    <r>
      <rPr>
        <sz val="8"/>
        <rFont val="ＭＳ ゴシック"/>
        <family val="3"/>
        <charset val="128"/>
      </rP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  <r>
      <rPr>
        <sz val="8"/>
        <rFont val="ＭＳ Ｐゴシック"/>
        <family val="2"/>
        <charset val="128"/>
      </rPr>
      <t>ボルボ・カー・ジャパン株式会社</t>
    </r>
    <rPh sb="38" eb="40">
      <t>カブシキ</t>
    </rPh>
    <rPh sb="40" eb="42">
      <t>カイシャ</t>
    </rPh>
    <phoneticPr fontId="2"/>
  </si>
  <si>
    <t>ポルシェジャパン株式会社</t>
    <phoneticPr fontId="2"/>
  </si>
  <si>
    <t>フォルクスワーゲングループジャパン株式会社</t>
    <phoneticPr fontId="2"/>
  </si>
  <si>
    <t>DNU</t>
  </si>
  <si>
    <t>1001, 1002, 1101, 1102</t>
    <phoneticPr fontId="2"/>
  </si>
  <si>
    <t>3BA-3HDNUF</t>
  </si>
  <si>
    <t>Arteon 2.0 / 200kW (DSG)</t>
  </si>
  <si>
    <t>0001, 0002, 0101, 0102</t>
    <phoneticPr fontId="2"/>
  </si>
  <si>
    <t>3BA-5NDNFF</t>
  </si>
  <si>
    <t>Tiguan R 2.0 / 235kW (DSG)</t>
  </si>
  <si>
    <t>DNN</t>
  </si>
  <si>
    <t>3BA-5NDNNF</t>
  </si>
  <si>
    <t>Tiguan 2.0 / 140kW (DSG)</t>
  </si>
  <si>
    <t>ｻﾝﾙｰﾌ有</t>
    <rPh sb="5" eb="6">
      <t>ア</t>
    </rPh>
    <phoneticPr fontId="22"/>
  </si>
  <si>
    <t>I,D,V,CY,EP,B,AM</t>
  </si>
  <si>
    <t>DPC</t>
  </si>
  <si>
    <t>Tiguan 1.5 / 110kW (DSG)</t>
  </si>
  <si>
    <t>ｻﾝﾙｰﾌ無</t>
    <rPh sb="5" eb="6">
      <t>ナ</t>
    </rPh>
    <phoneticPr fontId="22"/>
  </si>
  <si>
    <t>ｳﾞｧﾘｱﾝﾄ</t>
  </si>
  <si>
    <t>3BA-3CDPC</t>
  </si>
  <si>
    <t>Passat 1.5 / 110kW (DSG)</t>
  </si>
  <si>
    <t>ｾﾀﾞﾝ</t>
  </si>
  <si>
    <t>3BA-A1DPC</t>
  </si>
  <si>
    <t>T-Roc 1.5 / 110kW (DSG)</t>
  </si>
  <si>
    <t>Golf Touran 1.5 / 110kW (DSG)</t>
  </si>
  <si>
    <t>3BA-CDDNP</t>
  </si>
  <si>
    <t>Golf GTI 2.0 / 180kW (DSG)</t>
  </si>
  <si>
    <t>DNF</t>
  </si>
  <si>
    <t>3BA-CDDNFV</t>
  </si>
  <si>
    <t>Golf R Variant 2.0 / 235kW (DSG)</t>
  </si>
  <si>
    <t>3BA-CDDNFF</t>
  </si>
  <si>
    <t>Golf R 2.0 / 235kW (DSG)</t>
  </si>
  <si>
    <t>H,I,D,V,CY,EP,B,AM</t>
  </si>
  <si>
    <t>3BA-AWDNN</t>
  </si>
  <si>
    <t>Polo GTI 2.0 / 152kW (DSG)</t>
  </si>
  <si>
    <t>3BA-AWDLA</t>
  </si>
  <si>
    <t>DWN</t>
    <phoneticPr fontId="2"/>
  </si>
  <si>
    <t>3AA-F1DHUA</t>
  </si>
  <si>
    <t>RSQ8</t>
  </si>
  <si>
    <t>DNW</t>
  </si>
  <si>
    <t>3BA-F3DNWF</t>
  </si>
  <si>
    <t>RSQ3 
RSQ3 Sportback (S-tronic)</t>
  </si>
  <si>
    <t>DYG</t>
  </si>
  <si>
    <t>3AA-F2DJPA</t>
  </si>
  <si>
    <t>RS7 Sportback air sus</t>
  </si>
  <si>
    <t>3AA-F2DJPS</t>
  </si>
  <si>
    <t>RS7 Sportback</t>
  </si>
  <si>
    <t>DYG</t>
    <phoneticPr fontId="2"/>
  </si>
  <si>
    <t>3AA-F2DJPL</t>
  </si>
  <si>
    <t>RS6 Avant air sus</t>
  </si>
  <si>
    <t>3AA-F2DJPF</t>
  </si>
  <si>
    <t>RS6 Avant</t>
  </si>
  <si>
    <t>DEC</t>
  </si>
  <si>
    <t>3BA-F5DECL</t>
  </si>
  <si>
    <t>RS5 Sportback</t>
  </si>
  <si>
    <t>3BA-F5DECF</t>
  </si>
  <si>
    <t xml:space="preserve">RS5 Coupe </t>
  </si>
  <si>
    <t>3BA-8WDECF</t>
  </si>
  <si>
    <t xml:space="preserve">RS4 Avant </t>
  </si>
  <si>
    <t>3BA-GYDNWF</t>
  </si>
  <si>
    <t>RS3 (S-tronic)</t>
  </si>
  <si>
    <t>I,D,V,CY,EP,B</t>
    <phoneticPr fontId="2"/>
  </si>
  <si>
    <t>DWR</t>
    <phoneticPr fontId="2"/>
  </si>
  <si>
    <t xml:space="preserve">3BA-F1DWRA </t>
  </si>
  <si>
    <t>SQ8</t>
    <phoneticPr fontId="2"/>
  </si>
  <si>
    <t xml:space="preserve">3BA-F7DWRA </t>
  </si>
  <si>
    <t>SQ7</t>
    <phoneticPr fontId="2"/>
  </si>
  <si>
    <t>CWG</t>
  </si>
  <si>
    <t>SQ5 Air-Sus</t>
  </si>
  <si>
    <t>SQ5</t>
  </si>
  <si>
    <t>3BA-GADNFF</t>
  </si>
  <si>
    <t xml:space="preserve">SQ2 (S-tronic) </t>
  </si>
  <si>
    <t>DWK</t>
    <phoneticPr fontId="2"/>
  </si>
  <si>
    <t>3AA-F8CWWF</t>
  </si>
  <si>
    <t>S8</t>
  </si>
  <si>
    <t>DKM</t>
    <phoneticPr fontId="2"/>
  </si>
  <si>
    <t>3AA-F2DKMA</t>
  </si>
  <si>
    <t>S7 Sportback</t>
  </si>
  <si>
    <t>3AA-F2DKML</t>
  </si>
  <si>
    <t>3BA-F5CWGL</t>
  </si>
  <si>
    <t>S5 Sportback</t>
  </si>
  <si>
    <t>3BA-F5CWGF</t>
  </si>
  <si>
    <t>S5 Coupe</t>
  </si>
  <si>
    <t>3BA-8WCWGF</t>
  </si>
  <si>
    <t>S4 / S4 Avant</t>
    <phoneticPr fontId="2"/>
  </si>
  <si>
    <t>3BA-GYDNFF</t>
  </si>
  <si>
    <t xml:space="preserve">S3  Sportback / Sedan (S-tronic) </t>
  </si>
  <si>
    <t>3BA-FVDNFF</t>
  </si>
  <si>
    <t>TTS (S-tronic)</t>
  </si>
  <si>
    <t>TT Coupé 45 TFSI quattro  (S-tronic)</t>
  </si>
  <si>
    <t>DKZ</t>
  </si>
  <si>
    <t>3BA-FVDKZ</t>
  </si>
  <si>
    <t>TT 40 Coupe TFSI (S-tronic)</t>
  </si>
  <si>
    <t>3AA-F1DCBS</t>
  </si>
  <si>
    <t xml:space="preserve">Q8 55 TFSI quattro </t>
  </si>
  <si>
    <t>3AA-F1DCBA</t>
  </si>
  <si>
    <t>Q8 55 TFSI quattro air sus</t>
  </si>
  <si>
    <t>3AA-4MDCBS</t>
  </si>
  <si>
    <t>Q7 55 TFSI quattro</t>
  </si>
  <si>
    <t>3AA-4MDCBA</t>
  </si>
  <si>
    <t>Q7 55 TFSI quattro air sus</t>
  </si>
  <si>
    <t>*5*4</t>
  </si>
  <si>
    <t>3BA-F3DPC</t>
  </si>
  <si>
    <t>Q3 35 TFSI Sportback (S-tronic)</t>
  </si>
  <si>
    <t>*5*2</t>
  </si>
  <si>
    <t>*0*4</t>
  </si>
  <si>
    <t>Q3 35 TFSI (S-tronic)</t>
  </si>
  <si>
    <t>*0*2</t>
  </si>
  <si>
    <t>3AA-F3DFY</t>
  </si>
  <si>
    <t>3BA-GADPC</t>
  </si>
  <si>
    <t xml:space="preserve">Q2 35 TFSI (S-tronic) </t>
  </si>
  <si>
    <t>4-5</t>
    <phoneticPr fontId="2"/>
  </si>
  <si>
    <t>DWP</t>
    <phoneticPr fontId="2"/>
  </si>
  <si>
    <t>3AA-F8CXYL</t>
  </si>
  <si>
    <t>A8L 60 TFSI quattro</t>
  </si>
  <si>
    <t>3AA-F8CXYF</t>
  </si>
  <si>
    <t>A8 60 TFSI quattro</t>
  </si>
  <si>
    <t>CZS</t>
  </si>
  <si>
    <t>3AA-F8CZSF</t>
  </si>
  <si>
    <t>A8 55 TFSI quattro</t>
  </si>
  <si>
    <t>DLZ</t>
  </si>
  <si>
    <t>3AA-F2DLZS</t>
  </si>
  <si>
    <t>A7 Sportback 55 TFSI quattro (S-tronic)</t>
  </si>
  <si>
    <t>3AA-F2DKNS</t>
  </si>
  <si>
    <t>A7 Sportback 45 TFSI quattro (S-tronic)</t>
  </si>
  <si>
    <t>3AA-F2DLZF</t>
  </si>
  <si>
    <t>DMT</t>
    <phoneticPr fontId="2"/>
  </si>
  <si>
    <t>3AA-F5DDWL</t>
  </si>
  <si>
    <t>A5 Sportback 45 TFSI quattro (S-tronic)</t>
  </si>
  <si>
    <t>3AA-F5DDWF</t>
  </si>
  <si>
    <t>A5 Coupe 45 TFSI quattro (S-tronic)</t>
  </si>
  <si>
    <t>3AA-8WDDWA</t>
  </si>
  <si>
    <t>A4 allroad quattro (S-tronic)</t>
    <phoneticPr fontId="2"/>
  </si>
  <si>
    <t>3AA-8WDDWF</t>
  </si>
  <si>
    <t>A4 45 TFSI quattro (S-tronic)</t>
    <phoneticPr fontId="2"/>
  </si>
  <si>
    <t>DMS</t>
    <phoneticPr fontId="2"/>
  </si>
  <si>
    <t>3AA-8WDEM</t>
  </si>
  <si>
    <t>A4 35 TFSI (S-tronic)</t>
  </si>
  <si>
    <t>3BA-GYDNNF</t>
  </si>
  <si>
    <t>A3 40 TFSI　(S-tronic)</t>
  </si>
  <si>
    <t>3AA-GYDLA</t>
  </si>
  <si>
    <t>A3  Sportback / Sedan 30 TFSI　(S-tronic)</t>
  </si>
  <si>
    <t>DAD</t>
  </si>
  <si>
    <t>3BA-GBDAD</t>
  </si>
  <si>
    <t>A1 Sportback 35 TFSI cylinder on demand (S-tronic)</t>
  </si>
  <si>
    <t>DKL</t>
  </si>
  <si>
    <t>3BA-GBDKL</t>
  </si>
  <si>
    <t>A1 Sportback 25 TFSI (S-tronic)</t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</si>
  <si>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1,780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1,840kg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58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</si>
  <si>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1,860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1,880kg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58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</si>
  <si>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1,810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1,830kg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58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</si>
  <si>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1,840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1,860kg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58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</si>
  <si>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2,030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2,160kg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58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</si>
  <si>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2,170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2,200kg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58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</si>
  <si>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2,190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2,250kg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58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</si>
  <si>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2,270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2,300kg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58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</si>
  <si>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2,170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2,250kg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58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</si>
  <si>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2,270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2,290kg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58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</si>
  <si>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2,150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2,160kg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58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</si>
  <si>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2,170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2,210kg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58"/>
  </si>
  <si>
    <r>
      <rPr>
        <sz val="8"/>
        <rFont val="ＭＳ Ｐゴシック"/>
        <family val="3"/>
        <charset val="128"/>
      </rPr>
      <t>車両重量1</t>
    </r>
    <r>
      <rPr>
        <sz val="8"/>
        <rFont val="Arial"/>
        <family val="2"/>
      </rPr>
      <t>,970</t>
    </r>
    <r>
      <rPr>
        <sz val="8"/>
        <rFont val="ＭＳ Ｐゴシック"/>
        <family val="3"/>
        <charset val="128"/>
      </rPr>
      <t>～1</t>
    </r>
    <r>
      <rPr>
        <sz val="8"/>
        <rFont val="Arial"/>
        <family val="2"/>
      </rPr>
      <t>,990kg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58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</si>
  <si>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2,000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2,090kg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58"/>
  </si>
  <si>
    <r>
      <rPr>
        <sz val="8"/>
        <rFont val="ＭＳ Ｐゴシック"/>
        <family val="3"/>
        <charset val="128"/>
      </rPr>
      <t>車両重量1</t>
    </r>
    <r>
      <rPr>
        <sz val="8"/>
        <rFont val="Arial"/>
        <family val="2"/>
      </rPr>
      <t>,990kg</t>
    </r>
    <r>
      <rPr>
        <sz val="8"/>
        <rFont val="ＭＳ Ｐゴシック"/>
        <family val="3"/>
        <charset val="128"/>
      </rPr>
      <t>の
全類別</t>
    </r>
    <rPh sb="0" eb="2">
      <t>シャリョウ</t>
    </rPh>
    <rPh sb="2" eb="4">
      <t>ジュウリョウ</t>
    </rPh>
    <rPh sb="13" eb="14">
      <t>ゼン</t>
    </rPh>
    <rPh sb="14" eb="16">
      <t>ルイベツ</t>
    </rPh>
    <phoneticPr fontId="58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</si>
  <si>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2,000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2,080kg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58"/>
  </si>
  <si>
    <r>
      <rPr>
        <sz val="8"/>
        <rFont val="ＭＳ Ｐゴシック"/>
        <family val="3"/>
        <charset val="128"/>
      </rPr>
      <t>車両重量2</t>
    </r>
    <r>
      <rPr>
        <sz val="8"/>
        <rFont val="Arial"/>
        <family val="2"/>
      </rPr>
      <t>,230</t>
    </r>
    <r>
      <rPr>
        <sz val="8"/>
        <rFont val="ＭＳ Ｐゴシック"/>
        <family val="3"/>
        <charset val="128"/>
      </rPr>
      <t>～2</t>
    </r>
    <r>
      <rPr>
        <sz val="8"/>
        <rFont val="Arial"/>
        <family val="2"/>
      </rPr>
      <t>,270kg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58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</si>
  <si>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2,280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2,290kg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5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</si>
</sst>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0"/>
    <numFmt numFmtId="177" formatCode="0.0"/>
    <numFmt numFmtId="178" formatCode="0_);[Red]\(0\)"/>
    <numFmt numFmtId="179" formatCode="0_ "/>
    <numFmt numFmtId="180" formatCode="0.0_ "/>
    <numFmt numFmtId="181" formatCode=".0"/>
    <numFmt numFmtId="182" formatCode="0.0_);[Red]\(0.0\)"/>
  </numFmts>
  <fonts count="59">
    <font>
      <sz val="11"/>
      <color theme="1"/>
      <name val="ＭＳ Ｐゴシック"/>
      <family val="3"/>
      <charset val="128"/>
    </font>
    <font>
      <b/>
      <u/>
      <sz val="12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sz val="12"/>
      <name val="Arial"/>
      <family val="2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11"/>
      <name val="ＭＳ Ｐゴシック"/>
      <family val="3"/>
      <charset val="128"/>
    </font>
    <font>
      <sz val="11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sz val="8"/>
      <name val="游ゴシック"/>
      <family val="2"/>
      <charset val="128"/>
    </font>
    <font>
      <sz val="8"/>
      <name val="Yu Gothic"/>
      <family val="2"/>
      <charset val="128"/>
    </font>
    <font>
      <b/>
      <sz val="10"/>
      <name val="Arial"/>
      <family val="2"/>
    </font>
    <font>
      <b/>
      <sz val="8"/>
      <name val="Arial"/>
      <family val="2"/>
    </font>
    <font>
      <sz val="8"/>
      <name val="ＭＳ Ｐゴシック"/>
      <family val="2"/>
      <charset val="128"/>
    </font>
    <font>
      <u/>
      <sz val="8"/>
      <name val="Arial"/>
      <family val="2"/>
    </font>
    <font>
      <u/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3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8"/>
      <name val="游ゴシック"/>
      <family val="3"/>
      <charset val="128"/>
    </font>
    <font>
      <sz val="8"/>
      <name val="Meiryo UI"/>
      <family val="2"/>
      <charset val="128"/>
    </font>
    <font>
      <sz val="8"/>
      <name val="Arial"/>
      <family val="2"/>
      <charset val="128"/>
    </font>
    <font>
      <vertAlign val="superscript"/>
      <sz val="8"/>
      <name val="Arial"/>
      <family val="2"/>
    </font>
    <font>
      <sz val="8"/>
      <name val="Arial"/>
      <family val="3"/>
      <charset val="128"/>
    </font>
    <font>
      <sz val="10"/>
      <name val="Arial"/>
      <family val="2"/>
    </font>
    <font>
      <sz val="8"/>
      <color theme="1"/>
      <name val="Arial"/>
      <family val="2"/>
    </font>
    <font>
      <sz val="8"/>
      <color theme="1"/>
      <name val="ＭＳ Ｐゴシック"/>
      <family val="3"/>
      <charset val="128"/>
    </font>
    <font>
      <u/>
      <sz val="8"/>
      <color theme="1"/>
      <name val="Arial"/>
      <family val="2"/>
    </font>
    <font>
      <u/>
      <sz val="8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ＭＳ Ｐゴシック"/>
      <family val="3"/>
      <charset val="128"/>
    </font>
    <font>
      <sz val="12"/>
      <color theme="1"/>
      <name val="Arial"/>
      <family val="2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u/>
      <sz val="8"/>
      <color rgb="FFFF0000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8"/>
      <name val="Yu Gothic"/>
      <family val="3"/>
      <charset val="128"/>
    </font>
    <font>
      <sz val="8"/>
      <color rgb="FFFF0000"/>
      <name val="ＭＳ Ｐゴシック"/>
      <family val="3"/>
      <charset val="128"/>
    </font>
    <font>
      <b/>
      <sz val="10"/>
      <color rgb="FFFF0000"/>
      <name val="Arial"/>
      <family val="2"/>
    </font>
    <font>
      <b/>
      <sz val="12"/>
      <color theme="1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8"/>
      <name val="游ゴシック Light"/>
      <family val="3"/>
      <charset val="128"/>
      <scheme val="major"/>
    </font>
    <font>
      <sz val="8"/>
      <name val="游ゴシック Light"/>
      <family val="3"/>
      <charset val="128"/>
    </font>
    <font>
      <sz val="11"/>
      <color indexed="8"/>
      <name val="ＭＳ Ｐゴシック"/>
      <family val="3"/>
      <charset val="128"/>
    </font>
    <font>
      <sz val="8"/>
      <color theme="1"/>
      <name val="あ"/>
      <family val="3"/>
      <charset val="128"/>
    </font>
    <font>
      <sz val="8"/>
      <color indexed="8"/>
      <name val="あ"/>
      <family val="3"/>
      <charset val="128"/>
    </font>
    <font>
      <b/>
      <u/>
      <sz val="12"/>
      <color theme="1"/>
      <name val="Arial"/>
      <family val="2"/>
    </font>
    <font>
      <sz val="8"/>
      <name val="Arial"/>
      <family val="3"/>
    </font>
    <font>
      <b/>
      <sz val="15"/>
      <color theme="3"/>
      <name val="ＤＦ平成ゴシック体 Std W3"/>
      <family val="2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">
    <xf numFmtId="0" fontId="0" fillId="0" borderId="0">
      <alignment vertical="center"/>
    </xf>
    <xf numFmtId="0" fontId="9" fillId="0" borderId="0"/>
    <xf numFmtId="0" fontId="41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53" fillId="0" borderId="0">
      <alignment vertical="center"/>
    </xf>
    <xf numFmtId="0" fontId="22" fillId="0" borderId="0">
      <alignment vertical="center"/>
    </xf>
    <xf numFmtId="0" fontId="9" fillId="0" borderId="0"/>
  </cellStyleXfs>
  <cellXfs count="857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/>
    <xf numFmtId="0" fontId="3" fillId="2" borderId="0" xfId="0" applyFont="1" applyFill="1" applyAlignment="1"/>
    <xf numFmtId="0" fontId="4" fillId="0" borderId="0" xfId="0" applyFont="1" applyAlignment="1">
      <alignment horizontal="right"/>
    </xf>
    <xf numFmtId="0" fontId="4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 applyProtection="1">
      <protection locked="0"/>
    </xf>
    <xf numFmtId="0" fontId="7" fillId="0" borderId="0" xfId="0" applyFont="1" applyAlignment="1"/>
    <xf numFmtId="0" fontId="8" fillId="0" borderId="0" xfId="0" applyFont="1" applyAlignment="1"/>
    <xf numFmtId="0" fontId="3" fillId="0" borderId="0" xfId="0" applyFont="1" applyAlignment="1">
      <alignment horizontal="right"/>
    </xf>
    <xf numFmtId="0" fontId="3" fillId="0" borderId="3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0" fontId="3" fillId="0" borderId="3" xfId="0" applyFont="1" applyBorder="1" applyAlignment="1">
      <alignment horizontal="centerContinuous" wrapText="1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/>
    <xf numFmtId="0" fontId="3" fillId="0" borderId="11" xfId="0" applyFont="1" applyBorder="1" applyAlignment="1">
      <alignment horizontal="center" vertical="center"/>
    </xf>
    <xf numFmtId="0" fontId="10" fillId="0" borderId="12" xfId="0" applyFont="1" applyBorder="1" applyAlignment="1"/>
    <xf numFmtId="0" fontId="3" fillId="0" borderId="24" xfId="0" applyFont="1" applyBorder="1" applyAlignment="1">
      <alignment horizontal="center" vertical="center"/>
    </xf>
    <xf numFmtId="0" fontId="10" fillId="0" borderId="14" xfId="0" applyFont="1" applyBorder="1" applyAlignment="1"/>
    <xf numFmtId="0" fontId="11" fillId="0" borderId="24" xfId="0" applyFont="1" applyBorder="1" applyAlignment="1">
      <alignment horizontal="center" vertical="center" wrapText="1"/>
    </xf>
    <xf numFmtId="179" fontId="13" fillId="2" borderId="31" xfId="0" applyNumberFormat="1" applyFont="1" applyFill="1" applyBorder="1" applyAlignment="1" applyProtection="1">
      <alignment horizontal="center" vertical="center"/>
      <protection locked="0"/>
    </xf>
    <xf numFmtId="179" fontId="13" fillId="2" borderId="28" xfId="0" applyNumberFormat="1" applyFont="1" applyFill="1" applyBorder="1" applyAlignment="1" applyProtection="1">
      <alignment horizontal="center" vertical="center"/>
      <protection locked="0"/>
    </xf>
    <xf numFmtId="179" fontId="13" fillId="2" borderId="28" xfId="0" quotePrefix="1" applyNumberFormat="1" applyFont="1" applyFill="1" applyBorder="1" applyAlignment="1" applyProtection="1">
      <alignment horizontal="center" vertical="center"/>
      <protection locked="0"/>
    </xf>
    <xf numFmtId="3" fontId="3" fillId="0" borderId="28" xfId="0" applyNumberFormat="1" applyFont="1" applyBorder="1" applyAlignment="1" applyProtection="1">
      <alignment horizontal="center" vertical="center"/>
      <protection locked="0"/>
    </xf>
    <xf numFmtId="180" fontId="14" fillId="0" borderId="28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4" borderId="0" xfId="0" applyFont="1" applyFill="1" applyAlignment="1"/>
    <xf numFmtId="0" fontId="15" fillId="0" borderId="5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16" fillId="0" borderId="22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49" fontId="3" fillId="0" borderId="28" xfId="0" quotePrefix="1" applyNumberFormat="1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176" fontId="3" fillId="0" borderId="28" xfId="0" applyNumberFormat="1" applyFont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177" fontId="17" fillId="2" borderId="20" xfId="0" quotePrefix="1" applyNumberFormat="1" applyFont="1" applyFill="1" applyBorder="1" applyAlignment="1" applyProtection="1">
      <alignment horizontal="center" vertical="center" wrapText="1"/>
      <protection locked="0"/>
    </xf>
    <xf numFmtId="178" fontId="17" fillId="2" borderId="21" xfId="0" applyNumberFormat="1" applyFont="1" applyFill="1" applyBorder="1" applyAlignment="1" applyProtection="1">
      <alignment horizontal="center" vertical="center" wrapText="1"/>
      <protection locked="0"/>
    </xf>
    <xf numFmtId="177" fontId="18" fillId="2" borderId="30" xfId="0" quotePrefix="1" applyNumberFormat="1" applyFont="1" applyFill="1" applyBorder="1" applyAlignment="1" applyProtection="1">
      <alignment horizontal="center" vertical="center" wrapText="1"/>
      <protection locked="0"/>
    </xf>
    <xf numFmtId="177" fontId="18" fillId="2" borderId="28" xfId="0" quotePrefix="1" applyNumberFormat="1" applyFont="1" applyFill="1" applyBorder="1" applyAlignment="1" applyProtection="1">
      <alignment horizontal="center" vertical="center" wrapText="1"/>
      <protection locked="0"/>
    </xf>
    <xf numFmtId="177" fontId="18" fillId="2" borderId="28" xfId="0" quotePrefix="1" applyNumberFormat="1" applyFont="1" applyFill="1" applyBorder="1" applyAlignment="1" applyProtection="1">
      <alignment horizontal="center" vertical="center"/>
      <protection locked="0"/>
    </xf>
    <xf numFmtId="0" fontId="3" fillId="2" borderId="28" xfId="0" quotePrefix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 wrapText="1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left" vertical="center"/>
      <protection locked="0"/>
    </xf>
    <xf numFmtId="0" fontId="20" fillId="2" borderId="28" xfId="1" applyFont="1" applyFill="1" applyBorder="1" applyAlignment="1">
      <alignment horizontal="center" vertical="center"/>
    </xf>
    <xf numFmtId="0" fontId="3" fillId="0" borderId="24" xfId="0" applyFont="1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177" fontId="17" fillId="2" borderId="32" xfId="0" quotePrefix="1" applyNumberFormat="1" applyFont="1" applyFill="1" applyBorder="1" applyAlignment="1" applyProtection="1">
      <alignment horizontal="center" vertical="center" wrapText="1"/>
      <protection locked="0"/>
    </xf>
    <xf numFmtId="178" fontId="17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indent="1"/>
    </xf>
    <xf numFmtId="0" fontId="3" fillId="0" borderId="0" xfId="1" applyFont="1" applyAlignment="1">
      <alignment horizontal="left" vertical="center" indent="1"/>
    </xf>
    <xf numFmtId="0" fontId="3" fillId="0" borderId="28" xfId="1" applyFont="1" applyBorder="1" applyAlignment="1">
      <alignment horizontal="center" vertical="center"/>
    </xf>
    <xf numFmtId="179" fontId="3" fillId="0" borderId="28" xfId="1" applyNumberFormat="1" applyFont="1" applyBorder="1" applyAlignment="1">
      <alignment horizontal="center" vertical="center"/>
    </xf>
    <xf numFmtId="179" fontId="3" fillId="0" borderId="31" xfId="1" applyNumberFormat="1" applyFont="1" applyBorder="1" applyAlignment="1">
      <alignment horizontal="center" vertical="center"/>
    </xf>
    <xf numFmtId="0" fontId="20" fillId="0" borderId="3" xfId="1" applyFont="1" applyBorder="1" applyAlignment="1" applyProtection="1">
      <alignment horizontal="center" vertical="center"/>
      <protection locked="0"/>
    </xf>
    <xf numFmtId="0" fontId="3" fillId="0" borderId="28" xfId="1" applyFont="1" applyBorder="1" applyAlignment="1" applyProtection="1">
      <alignment horizontal="left" vertical="center"/>
      <protection locked="0"/>
    </xf>
    <xf numFmtId="0" fontId="3" fillId="0" borderId="28" xfId="1" applyFont="1" applyBorder="1" applyAlignment="1" applyProtection="1">
      <alignment horizontal="center" vertical="center"/>
      <protection locked="0"/>
    </xf>
    <xf numFmtId="0" fontId="3" fillId="0" borderId="28" xfId="1" applyFont="1" applyBorder="1" applyAlignment="1" applyProtection="1">
      <alignment horizontal="center" vertical="center" wrapText="1"/>
      <protection locked="0"/>
    </xf>
    <xf numFmtId="177" fontId="17" fillId="0" borderId="28" xfId="1" quotePrefix="1" applyNumberFormat="1" applyFont="1" applyBorder="1" applyAlignment="1" applyProtection="1">
      <alignment horizontal="center" vertical="center" wrapText="1"/>
      <protection locked="0"/>
    </xf>
    <xf numFmtId="177" fontId="17" fillId="0" borderId="30" xfId="1" quotePrefix="1" applyNumberFormat="1" applyFont="1" applyBorder="1" applyAlignment="1" applyProtection="1">
      <alignment horizontal="center" vertical="center" wrapText="1"/>
      <protection locked="0"/>
    </xf>
    <xf numFmtId="178" fontId="17" fillId="0" borderId="29" xfId="1" applyNumberFormat="1" applyFont="1" applyBorder="1" applyAlignment="1">
      <alignment horizontal="center" vertical="center" wrapText="1"/>
    </xf>
    <xf numFmtId="0" fontId="3" fillId="0" borderId="4" xfId="1" applyFont="1" applyBorder="1" applyAlignment="1" applyProtection="1">
      <alignment horizontal="center" vertical="center"/>
      <protection locked="0"/>
    </xf>
    <xf numFmtId="176" fontId="3" fillId="0" borderId="28" xfId="1" applyNumberFormat="1" applyFont="1" applyBorder="1" applyAlignment="1" applyProtection="1">
      <alignment horizontal="center" vertical="center"/>
      <protection locked="0"/>
    </xf>
    <xf numFmtId="49" fontId="3" fillId="0" borderId="28" xfId="1" applyNumberFormat="1" applyFont="1" applyBorder="1" applyAlignment="1" applyProtection="1">
      <alignment horizontal="center" vertical="center"/>
      <protection locked="0"/>
    </xf>
    <xf numFmtId="0" fontId="3" fillId="0" borderId="28" xfId="1" applyFont="1" applyBorder="1" applyAlignment="1" applyProtection="1">
      <alignment horizontal="left" vertical="center" indent="1"/>
      <protection locked="0"/>
    </xf>
    <xf numFmtId="0" fontId="3" fillId="0" borderId="4" xfId="1" applyFont="1" applyBorder="1" applyAlignment="1" applyProtection="1">
      <alignment horizontal="left" vertical="center" indent="1"/>
      <protection locked="0"/>
    </xf>
    <xf numFmtId="0" fontId="3" fillId="0" borderId="3" xfId="1" applyFont="1" applyBorder="1" applyAlignment="1" applyProtection="1">
      <alignment horizontal="left" vertical="center"/>
      <protection locked="0"/>
    </xf>
    <xf numFmtId="49" fontId="3" fillId="0" borderId="28" xfId="1" applyNumberFormat="1" applyFont="1" applyBorder="1" applyAlignment="1" applyProtection="1">
      <alignment horizontal="center" vertical="center" wrapText="1"/>
      <protection locked="0"/>
    </xf>
    <xf numFmtId="0" fontId="3" fillId="0" borderId="28" xfId="1" applyFont="1" applyBorder="1" applyAlignment="1">
      <alignment horizontal="center" vertical="center" wrapText="1"/>
    </xf>
    <xf numFmtId="179" fontId="6" fillId="0" borderId="28" xfId="1" applyNumberFormat="1" applyFont="1" applyBorder="1" applyAlignment="1">
      <alignment horizontal="center" vertical="center"/>
    </xf>
    <xf numFmtId="180" fontId="17" fillId="0" borderId="28" xfId="1" applyNumberFormat="1" applyFont="1" applyBorder="1" applyAlignment="1">
      <alignment horizontal="center" vertical="center"/>
    </xf>
    <xf numFmtId="0" fontId="13" fillId="0" borderId="3" xfId="1" applyFont="1" applyBorder="1" applyAlignment="1" applyProtection="1">
      <alignment horizontal="left" vertical="center"/>
      <protection locked="0"/>
    </xf>
    <xf numFmtId="0" fontId="13" fillId="0" borderId="28" xfId="1" applyFont="1" applyBorder="1" applyAlignment="1" applyProtection="1">
      <alignment horizontal="left" vertical="center" indent="1"/>
      <protection locked="0"/>
    </xf>
    <xf numFmtId="178" fontId="3" fillId="0" borderId="28" xfId="1" applyNumberFormat="1" applyFont="1" applyBorder="1" applyAlignment="1">
      <alignment horizontal="center" vertical="center"/>
    </xf>
    <xf numFmtId="0" fontId="6" fillId="0" borderId="28" xfId="1" applyFont="1" applyBorder="1" applyAlignment="1" applyProtection="1">
      <alignment horizontal="left" vertical="center"/>
      <protection locked="0"/>
    </xf>
    <xf numFmtId="49" fontId="6" fillId="0" borderId="28" xfId="1" applyNumberFormat="1" applyFont="1" applyBorder="1" applyAlignment="1" applyProtection="1">
      <alignment horizontal="center" vertical="center" wrapText="1"/>
      <protection locked="0"/>
    </xf>
    <xf numFmtId="0" fontId="20" fillId="0" borderId="3" xfId="1" applyFont="1" applyBorder="1" applyAlignment="1">
      <alignment horizontal="center" vertical="center"/>
    </xf>
    <xf numFmtId="0" fontId="6" fillId="0" borderId="28" xfId="1" applyFont="1" applyBorder="1" applyAlignment="1">
      <alignment vertical="center" wrapText="1"/>
    </xf>
    <xf numFmtId="177" fontId="17" fillId="0" borderId="30" xfId="1" quotePrefix="1" applyNumberFormat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49" fontId="3" fillId="0" borderId="28" xfId="1" applyNumberFormat="1" applyFont="1" applyBorder="1" applyAlignment="1">
      <alignment horizontal="center" vertical="center"/>
    </xf>
    <xf numFmtId="0" fontId="3" fillId="0" borderId="28" xfId="1" applyFont="1" applyBorder="1" applyAlignment="1">
      <alignment horizontal="left" vertical="center" indent="1"/>
    </xf>
    <xf numFmtId="0" fontId="3" fillId="0" borderId="4" xfId="1" applyFont="1" applyBorder="1" applyAlignment="1">
      <alignment horizontal="left" vertical="center" indent="1"/>
    </xf>
    <xf numFmtId="0" fontId="3" fillId="0" borderId="3" xfId="1" applyFont="1" applyBorder="1" applyAlignment="1" applyProtection="1">
      <alignment vertical="center"/>
      <protection locked="0"/>
    </xf>
    <xf numFmtId="0" fontId="6" fillId="0" borderId="28" xfId="1" applyFont="1" applyBorder="1" applyAlignment="1">
      <alignment vertical="center"/>
    </xf>
    <xf numFmtId="177" fontId="17" fillId="0" borderId="4" xfId="1" quotePrefix="1" applyNumberFormat="1" applyFont="1" applyBorder="1" applyAlignment="1" applyProtection="1">
      <alignment horizontal="center" vertical="center" wrapText="1"/>
      <protection locked="0"/>
    </xf>
    <xf numFmtId="178" fontId="17" fillId="0" borderId="34" xfId="1" applyNumberFormat="1" applyFont="1" applyBorder="1" applyAlignment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3" fillId="0" borderId="13" xfId="1" applyFont="1" applyBorder="1"/>
    <xf numFmtId="0" fontId="3" fillId="0" borderId="13" xfId="1" applyFont="1" applyBorder="1" applyAlignment="1">
      <alignment horizontal="center"/>
    </xf>
    <xf numFmtId="0" fontId="27" fillId="0" borderId="13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/>
    </xf>
    <xf numFmtId="0" fontId="27" fillId="0" borderId="24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4" xfId="1" applyFont="1" applyBorder="1"/>
    <xf numFmtId="0" fontId="6" fillId="0" borderId="0" xfId="1" applyFont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29" fillId="0" borderId="22" xfId="1" applyFont="1" applyBorder="1" applyAlignment="1">
      <alignment horizontal="center"/>
    </xf>
    <xf numFmtId="0" fontId="3" fillId="0" borderId="1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3" fillId="0" borderId="12" xfId="1" applyFont="1" applyBorder="1"/>
    <xf numFmtId="0" fontId="19" fillId="0" borderId="22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/>
    </xf>
    <xf numFmtId="0" fontId="3" fillId="0" borderId="5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3" fillId="0" borderId="18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3" xfId="1" applyFont="1" applyBorder="1" applyAlignment="1">
      <alignment horizontal="center" vertical="center"/>
    </xf>
    <xf numFmtId="0" fontId="3" fillId="0" borderId="1" xfId="1" applyFont="1" applyBorder="1" applyAlignment="1">
      <alignment horizontal="left" indent="1"/>
    </xf>
    <xf numFmtId="0" fontId="3" fillId="0" borderId="9" xfId="1" applyFont="1" applyBorder="1" applyAlignment="1">
      <alignment horizontal="center"/>
    </xf>
    <xf numFmtId="0" fontId="3" fillId="0" borderId="8" xfId="1" applyFont="1" applyBorder="1" applyAlignment="1">
      <alignment horizontal="center" shrinkToFit="1"/>
    </xf>
    <xf numFmtId="0" fontId="3" fillId="0" borderId="7" xfId="1" applyFont="1" applyBorder="1" applyAlignment="1">
      <alignment horizontal="center" shrinkToFit="1"/>
    </xf>
    <xf numFmtId="0" fontId="3" fillId="0" borderId="6" xfId="1" applyFont="1" applyBorder="1" applyAlignment="1">
      <alignment horizontal="center" shrinkToFit="1"/>
    </xf>
    <xf numFmtId="0" fontId="3" fillId="0" borderId="8" xfId="1" applyFont="1" applyBorder="1" applyAlignment="1">
      <alignment horizontal="center"/>
    </xf>
    <xf numFmtId="0" fontId="3" fillId="0" borderId="6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3" fillId="0" borderId="5" xfId="1" applyFont="1" applyBorder="1" applyAlignment="1">
      <alignment wrapText="1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left" indent="1"/>
    </xf>
    <xf numFmtId="0" fontId="3" fillId="0" borderId="6" xfId="1" applyFont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3" fillId="0" borderId="1" xfId="1" applyFont="1" applyBorder="1"/>
    <xf numFmtId="0" fontId="30" fillId="0" borderId="0" xfId="1" applyFont="1" applyAlignment="1">
      <alignment horizontal="center" vertical="center"/>
    </xf>
    <xf numFmtId="0" fontId="4" fillId="0" borderId="0" xfId="1" applyFont="1"/>
    <xf numFmtId="0" fontId="6" fillId="0" borderId="1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179" fontId="3" fillId="2" borderId="28" xfId="0" quotePrefix="1" applyNumberFormat="1" applyFont="1" applyFill="1" applyBorder="1" applyAlignment="1" applyProtection="1">
      <alignment horizontal="center" vertical="center"/>
      <protection locked="0"/>
    </xf>
    <xf numFmtId="179" fontId="3" fillId="2" borderId="28" xfId="0" applyNumberFormat="1" applyFont="1" applyFill="1" applyBorder="1" applyAlignment="1" applyProtection="1">
      <alignment horizontal="center" vertical="center"/>
      <protection locked="0"/>
    </xf>
    <xf numFmtId="179" fontId="3" fillId="2" borderId="31" xfId="0" applyNumberFormat="1" applyFont="1" applyFill="1" applyBorder="1" applyAlignment="1" applyProtection="1">
      <alignment horizontal="center" vertical="center"/>
      <protection locked="0"/>
    </xf>
    <xf numFmtId="0" fontId="20" fillId="2" borderId="3" xfId="0" applyFont="1" applyFill="1" applyBorder="1" applyAlignment="1" applyProtection="1">
      <alignment horizontal="center" vertical="center"/>
      <protection locked="0"/>
    </xf>
    <xf numFmtId="177" fontId="17" fillId="2" borderId="28" xfId="0" quotePrefix="1" applyNumberFormat="1" applyFont="1" applyFill="1" applyBorder="1" applyAlignment="1" applyProtection="1">
      <alignment horizontal="center" vertical="center"/>
      <protection locked="0"/>
    </xf>
    <xf numFmtId="177" fontId="17" fillId="2" borderId="28" xfId="0" quotePrefix="1" applyNumberFormat="1" applyFont="1" applyFill="1" applyBorder="1" applyAlignment="1" applyProtection="1">
      <alignment horizontal="center" vertical="center" wrapText="1"/>
      <protection locked="0"/>
    </xf>
    <xf numFmtId="177" fontId="17" fillId="2" borderId="30" xfId="0" quotePrefix="1" applyNumberFormat="1" applyFont="1" applyFill="1" applyBorder="1" applyAlignment="1" applyProtection="1">
      <alignment horizontal="center" vertical="center" wrapText="1"/>
      <protection locked="0"/>
    </xf>
    <xf numFmtId="178" fontId="17" fillId="2" borderId="29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28" xfId="0" applyNumberFormat="1" applyFont="1" applyFill="1" applyBorder="1" applyAlignment="1" applyProtection="1">
      <alignment horizontal="center" vertical="center"/>
      <protection locked="0"/>
    </xf>
    <xf numFmtId="49" fontId="3" fillId="2" borderId="28" xfId="0" applyNumberFormat="1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3" fillId="2" borderId="24" xfId="0" applyFont="1" applyFill="1" applyBorder="1" applyProtection="1">
      <alignment vertical="center"/>
      <protection locked="0"/>
    </xf>
    <xf numFmtId="0" fontId="3" fillId="2" borderId="28" xfId="0" quotePrefix="1" applyFont="1" applyFill="1" applyBorder="1" applyAlignment="1" applyProtection="1">
      <alignment horizontal="left" vertical="center" wrapText="1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2" borderId="11" xfId="0" applyFont="1" applyFill="1" applyBorder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Protection="1">
      <alignment vertical="center"/>
      <protection locked="0"/>
    </xf>
    <xf numFmtId="0" fontId="3" fillId="2" borderId="28" xfId="0" applyFont="1" applyFill="1" applyBorder="1" applyAlignment="1" applyProtection="1">
      <alignment horizontal="left" vertical="center" wrapText="1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Protection="1">
      <alignment vertical="center"/>
      <protection locked="0"/>
    </xf>
    <xf numFmtId="0" fontId="3" fillId="2" borderId="12" xfId="0" applyFont="1" applyFill="1" applyBorder="1" applyProtection="1">
      <alignment vertical="center"/>
      <protection locked="0"/>
    </xf>
    <xf numFmtId="0" fontId="3" fillId="2" borderId="6" xfId="0" applyFont="1" applyFill="1" applyBorder="1" applyProtection="1">
      <alignment vertical="center"/>
      <protection locked="0"/>
    </xf>
    <xf numFmtId="0" fontId="3" fillId="0" borderId="24" xfId="0" applyFont="1" applyBorder="1" applyAlignment="1">
      <alignment horizontal="left" vertical="center"/>
    </xf>
    <xf numFmtId="0" fontId="31" fillId="0" borderId="24" xfId="0" applyFont="1" applyBorder="1" applyAlignment="1">
      <alignment horizontal="left" vertical="center"/>
    </xf>
    <xf numFmtId="0" fontId="31" fillId="0" borderId="0" xfId="0" applyFont="1" applyAlignment="1"/>
    <xf numFmtId="0" fontId="32" fillId="0" borderId="1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179" fontId="31" fillId="2" borderId="28" xfId="0" quotePrefix="1" applyNumberFormat="1" applyFont="1" applyFill="1" applyBorder="1" applyAlignment="1" applyProtection="1">
      <alignment horizontal="center" vertical="center"/>
      <protection locked="0"/>
    </xf>
    <xf numFmtId="179" fontId="31" fillId="2" borderId="28" xfId="0" applyNumberFormat="1" applyFont="1" applyFill="1" applyBorder="1" applyAlignment="1" applyProtection="1">
      <alignment horizontal="center" vertical="center"/>
      <protection locked="0"/>
    </xf>
    <xf numFmtId="179" fontId="31" fillId="2" borderId="31" xfId="0" applyNumberFormat="1" applyFont="1" applyFill="1" applyBorder="1" applyAlignment="1" applyProtection="1">
      <alignment horizontal="center" vertical="center"/>
      <protection locked="0"/>
    </xf>
    <xf numFmtId="0" fontId="33" fillId="2" borderId="3" xfId="0" applyFont="1" applyFill="1" applyBorder="1" applyAlignment="1" applyProtection="1">
      <alignment horizontal="center" vertical="center"/>
      <protection locked="0"/>
    </xf>
    <xf numFmtId="0" fontId="31" fillId="2" borderId="28" xfId="0" applyFont="1" applyFill="1" applyBorder="1" applyAlignment="1" applyProtection="1">
      <alignment horizontal="left" vertical="center"/>
      <protection locked="0"/>
    </xf>
    <xf numFmtId="0" fontId="31" fillId="2" borderId="28" xfId="0" applyFont="1" applyFill="1" applyBorder="1" applyAlignment="1" applyProtection="1">
      <alignment horizontal="center" vertical="center"/>
      <protection locked="0"/>
    </xf>
    <xf numFmtId="0" fontId="31" fillId="2" borderId="28" xfId="0" applyFont="1" applyFill="1" applyBorder="1" applyAlignment="1" applyProtection="1">
      <alignment horizontal="center" vertical="center" wrapText="1"/>
      <protection locked="0"/>
    </xf>
    <xf numFmtId="177" fontId="14" fillId="2" borderId="28" xfId="0" quotePrefix="1" applyNumberFormat="1" applyFont="1" applyFill="1" applyBorder="1" applyAlignment="1" applyProtection="1">
      <alignment horizontal="center" vertical="center"/>
      <protection locked="0"/>
    </xf>
    <xf numFmtId="177" fontId="14" fillId="2" borderId="28" xfId="0" quotePrefix="1" applyNumberFormat="1" applyFont="1" applyFill="1" applyBorder="1" applyAlignment="1" applyProtection="1">
      <alignment horizontal="center" vertical="center" wrapText="1"/>
      <protection locked="0"/>
    </xf>
    <xf numFmtId="177" fontId="14" fillId="2" borderId="30" xfId="0" quotePrefix="1" applyNumberFormat="1" applyFont="1" applyFill="1" applyBorder="1" applyAlignment="1" applyProtection="1">
      <alignment horizontal="center" vertical="center" wrapText="1"/>
      <protection locked="0"/>
    </xf>
    <xf numFmtId="178" fontId="14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31" fillId="2" borderId="29" xfId="0" applyFont="1" applyFill="1" applyBorder="1" applyAlignment="1" applyProtection="1">
      <alignment horizontal="center" vertical="center"/>
      <protection locked="0"/>
    </xf>
    <xf numFmtId="0" fontId="31" fillId="2" borderId="3" xfId="0" applyFont="1" applyFill="1" applyBorder="1" applyAlignment="1" applyProtection="1">
      <alignment horizontal="center" vertical="center" wrapText="1"/>
      <protection locked="0"/>
    </xf>
    <xf numFmtId="0" fontId="31" fillId="0" borderId="24" xfId="0" applyFont="1" applyBorder="1" applyAlignment="1">
      <alignment horizontal="center" vertical="center"/>
    </xf>
    <xf numFmtId="0" fontId="31" fillId="2" borderId="28" xfId="0" quotePrefix="1" applyFont="1" applyFill="1" applyBorder="1" applyAlignment="1" applyProtection="1">
      <alignment horizontal="left" vertical="center" wrapText="1"/>
      <protection locked="0"/>
    </xf>
    <xf numFmtId="0" fontId="31" fillId="2" borderId="22" xfId="0" applyFont="1" applyFill="1" applyBorder="1" applyAlignment="1" applyProtection="1">
      <alignment horizontal="left" vertical="center"/>
      <protection locked="0"/>
    </xf>
    <xf numFmtId="0" fontId="31" fillId="2" borderId="0" xfId="0" applyFont="1" applyFill="1" applyProtection="1">
      <alignment vertical="center"/>
      <protection locked="0"/>
    </xf>
    <xf numFmtId="0" fontId="31" fillId="2" borderId="11" xfId="0" applyFont="1" applyFill="1" applyBorder="1" applyProtection="1">
      <alignment vertical="center"/>
      <protection locked="0"/>
    </xf>
    <xf numFmtId="0" fontId="20" fillId="2" borderId="6" xfId="0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left" vertical="center" wrapText="1"/>
    </xf>
    <xf numFmtId="0" fontId="3" fillId="2" borderId="5" xfId="0" applyFont="1" applyFill="1" applyBorder="1" applyProtection="1">
      <alignment vertical="center"/>
      <protection locked="0"/>
    </xf>
    <xf numFmtId="0" fontId="6" fillId="0" borderId="3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 wrapText="1"/>
    </xf>
    <xf numFmtId="0" fontId="6" fillId="0" borderId="3" xfId="1" applyFont="1" applyBorder="1" applyAlignment="1">
      <alignment horizontal="centerContinuous"/>
    </xf>
    <xf numFmtId="0" fontId="31" fillId="2" borderId="13" xfId="0" applyFont="1" applyFill="1" applyBorder="1" applyAlignment="1" applyProtection="1">
      <alignment horizontal="left" vertical="center"/>
      <protection locked="0"/>
    </xf>
    <xf numFmtId="0" fontId="31" fillId="2" borderId="14" xfId="0" applyFont="1" applyFill="1" applyBorder="1" applyProtection="1">
      <alignment vertical="center"/>
      <protection locked="0"/>
    </xf>
    <xf numFmtId="0" fontId="32" fillId="2" borderId="14" xfId="0" applyFont="1" applyFill="1" applyBorder="1" applyProtection="1">
      <alignment vertical="center"/>
      <protection locked="0"/>
    </xf>
    <xf numFmtId="0" fontId="31" fillId="2" borderId="12" xfId="0" applyFont="1" applyFill="1" applyBorder="1" applyProtection="1">
      <alignment vertical="center"/>
      <protection locked="0"/>
    </xf>
    <xf numFmtId="0" fontId="32" fillId="2" borderId="12" xfId="0" applyFont="1" applyFill="1" applyBorder="1" applyProtection="1">
      <alignment vertical="center"/>
      <protection locked="0"/>
    </xf>
    <xf numFmtId="0" fontId="31" fillId="2" borderId="8" xfId="0" applyFont="1" applyFill="1" applyBorder="1" applyAlignment="1" applyProtection="1">
      <alignment horizontal="left" vertical="center"/>
      <protection locked="0"/>
    </xf>
    <xf numFmtId="0" fontId="31" fillId="2" borderId="6" xfId="0" applyFont="1" applyFill="1" applyBorder="1" applyProtection="1">
      <alignment vertical="center"/>
      <protection locked="0"/>
    </xf>
    <xf numFmtId="0" fontId="32" fillId="2" borderId="11" xfId="0" applyFont="1" applyFill="1" applyBorder="1" applyProtection="1">
      <alignment vertical="center"/>
      <protection locked="0"/>
    </xf>
    <xf numFmtId="0" fontId="31" fillId="2" borderId="1" xfId="0" applyFont="1" applyFill="1" applyBorder="1" applyProtection="1">
      <alignment vertical="center"/>
      <protection locked="0"/>
    </xf>
    <xf numFmtId="0" fontId="31" fillId="2" borderId="7" xfId="0" applyFont="1" applyFill="1" applyBorder="1" applyProtection="1">
      <alignment vertical="center"/>
      <protection locked="0"/>
    </xf>
    <xf numFmtId="0" fontId="32" fillId="2" borderId="5" xfId="0" applyFont="1" applyFill="1" applyBorder="1" applyProtection="1">
      <alignment vertical="center"/>
      <protection locked="0"/>
    </xf>
    <xf numFmtId="0" fontId="3" fillId="4" borderId="0" xfId="1" applyFont="1" applyFill="1"/>
    <xf numFmtId="0" fontId="3" fillId="0" borderId="0" xfId="1" applyFont="1" applyAlignment="1">
      <alignment vertical="center"/>
    </xf>
    <xf numFmtId="179" fontId="31" fillId="0" borderId="28" xfId="1" applyNumberFormat="1" applyFont="1" applyBorder="1" applyAlignment="1">
      <alignment horizontal="center" vertical="center"/>
    </xf>
    <xf numFmtId="0" fontId="31" fillId="0" borderId="24" xfId="1" applyFont="1" applyBorder="1" applyAlignment="1">
      <alignment horizontal="center" vertical="center"/>
    </xf>
    <xf numFmtId="179" fontId="31" fillId="0" borderId="31" xfId="1" applyNumberFormat="1" applyFont="1" applyBorder="1" applyAlignment="1">
      <alignment horizontal="center" vertical="center"/>
    </xf>
    <xf numFmtId="0" fontId="34" fillId="0" borderId="37" xfId="1" applyFont="1" applyBorder="1" applyAlignment="1" applyProtection="1">
      <alignment horizontal="center" vertical="center" wrapText="1"/>
      <protection locked="0"/>
    </xf>
    <xf numFmtId="0" fontId="31" fillId="0" borderId="28" xfId="1" applyFont="1" applyBorder="1" applyAlignment="1" applyProtection="1">
      <alignment horizontal="left" vertical="center"/>
      <protection locked="0"/>
    </xf>
    <xf numFmtId="0" fontId="31" fillId="0" borderId="28" xfId="1" applyFont="1" applyBorder="1" applyAlignment="1" applyProtection="1">
      <alignment horizontal="center" vertical="center"/>
      <protection locked="0"/>
    </xf>
    <xf numFmtId="0" fontId="31" fillId="0" borderId="28" xfId="1" applyFont="1" applyBorder="1" applyAlignment="1" applyProtection="1">
      <alignment horizontal="center" vertical="center" wrapText="1"/>
      <protection locked="0"/>
    </xf>
    <xf numFmtId="177" fontId="14" fillId="0" borderId="28" xfId="1" quotePrefix="1" applyNumberFormat="1" applyFont="1" applyBorder="1" applyAlignment="1" applyProtection="1">
      <alignment horizontal="center" vertical="center" wrapText="1"/>
      <protection locked="0"/>
    </xf>
    <xf numFmtId="177" fontId="14" fillId="0" borderId="30" xfId="1" quotePrefix="1" applyNumberFormat="1" applyFont="1" applyBorder="1" applyAlignment="1" applyProtection="1">
      <alignment horizontal="center" vertical="center" wrapText="1"/>
      <protection locked="0"/>
    </xf>
    <xf numFmtId="178" fontId="14" fillId="0" borderId="29" xfId="1" applyNumberFormat="1" applyFont="1" applyBorder="1" applyAlignment="1">
      <alignment horizontal="center" vertical="center" wrapText="1"/>
    </xf>
    <xf numFmtId="49" fontId="31" fillId="0" borderId="4" xfId="1" applyNumberFormat="1" applyFont="1" applyBorder="1" applyAlignment="1" applyProtection="1">
      <alignment horizontal="center" vertical="center"/>
      <protection locked="0"/>
    </xf>
    <xf numFmtId="176" fontId="31" fillId="0" borderId="28" xfId="1" applyNumberFormat="1" applyFont="1" applyBorder="1" applyAlignment="1" applyProtection="1">
      <alignment horizontal="center" vertical="center"/>
      <protection locked="0"/>
    </xf>
    <xf numFmtId="49" fontId="31" fillId="0" borderId="28" xfId="1" quotePrefix="1" applyNumberFormat="1" applyFont="1" applyBorder="1" applyAlignment="1" applyProtection="1">
      <alignment horizontal="left" vertical="center" wrapText="1"/>
      <protection locked="0"/>
    </xf>
    <xf numFmtId="0" fontId="31" fillId="0" borderId="4" xfId="1" applyFont="1" applyBorder="1" applyAlignment="1" applyProtection="1">
      <alignment horizontal="left" vertical="center"/>
      <protection locked="0"/>
    </xf>
    <xf numFmtId="0" fontId="31" fillId="0" borderId="14" xfId="1" applyFont="1" applyBorder="1" applyAlignment="1" applyProtection="1">
      <alignment vertical="center"/>
      <protection locked="0"/>
    </xf>
    <xf numFmtId="0" fontId="31" fillId="0" borderId="24" xfId="1" applyFont="1" applyBorder="1" applyAlignment="1" applyProtection="1">
      <alignment vertical="center"/>
      <protection locked="0"/>
    </xf>
    <xf numFmtId="0" fontId="32" fillId="0" borderId="24" xfId="1" applyFont="1" applyBorder="1" applyAlignment="1">
      <alignment horizontal="center" vertical="center" wrapText="1"/>
    </xf>
    <xf numFmtId="0" fontId="31" fillId="0" borderId="27" xfId="1" applyFont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31" fillId="0" borderId="13" xfId="1" applyFont="1" applyBorder="1"/>
    <xf numFmtId="0" fontId="31" fillId="0" borderId="3" xfId="1" applyFont="1" applyBorder="1" applyAlignment="1" applyProtection="1">
      <alignment vertical="center"/>
      <protection locked="0"/>
    </xf>
    <xf numFmtId="0" fontId="31" fillId="0" borderId="11" xfId="1" applyFont="1" applyBorder="1" applyAlignment="1" applyProtection="1">
      <alignment vertical="center"/>
      <protection locked="0"/>
    </xf>
    <xf numFmtId="0" fontId="31" fillId="0" borderId="5" xfId="1" applyFont="1" applyBorder="1" applyAlignment="1" applyProtection="1">
      <alignment horizontal="center" vertical="center" wrapText="1"/>
      <protection locked="0"/>
    </xf>
    <xf numFmtId="176" fontId="31" fillId="0" borderId="5" xfId="1" applyNumberFormat="1" applyFont="1" applyBorder="1" applyAlignment="1" applyProtection="1">
      <alignment horizontal="center" vertical="center"/>
      <protection locked="0"/>
    </xf>
    <xf numFmtId="0" fontId="31" fillId="0" borderId="28" xfId="1" applyFont="1" applyBorder="1" applyAlignment="1" applyProtection="1">
      <alignment horizontal="left" vertical="center" wrapText="1"/>
      <protection locked="0"/>
    </xf>
    <xf numFmtId="0" fontId="31" fillId="0" borderId="5" xfId="1" applyFont="1" applyBorder="1" applyAlignment="1" applyProtection="1">
      <alignment horizontal="left" vertical="center"/>
      <protection locked="0"/>
    </xf>
    <xf numFmtId="0" fontId="31" fillId="0" borderId="4" xfId="1" applyFont="1" applyBorder="1" applyAlignment="1" applyProtection="1">
      <alignment horizontal="center" vertical="center"/>
      <protection locked="0"/>
    </xf>
    <xf numFmtId="0" fontId="37" fillId="0" borderId="14" xfId="1" applyFont="1" applyBorder="1"/>
    <xf numFmtId="0" fontId="34" fillId="0" borderId="38" xfId="1" applyFont="1" applyBorder="1" applyAlignment="1" applyProtection="1">
      <alignment horizontal="center" vertical="center" wrapText="1"/>
      <protection locked="0"/>
    </xf>
    <xf numFmtId="0" fontId="31" fillId="0" borderId="23" xfId="1" applyFont="1" applyBorder="1" applyAlignment="1">
      <alignment horizontal="center"/>
    </xf>
    <xf numFmtId="177" fontId="14" fillId="0" borderId="30" xfId="1" applyNumberFormat="1" applyFont="1" applyBorder="1" applyAlignment="1" applyProtection="1">
      <alignment horizontal="center" vertical="center" wrapText="1"/>
      <protection locked="0"/>
    </xf>
    <xf numFmtId="49" fontId="31" fillId="0" borderId="28" xfId="1" applyNumberFormat="1" applyFont="1" applyBorder="1" applyAlignment="1" applyProtection="1">
      <alignment horizontal="left" vertical="center" wrapText="1"/>
      <protection locked="0"/>
    </xf>
    <xf numFmtId="0" fontId="31" fillId="0" borderId="22" xfId="1" applyFont="1" applyBorder="1" applyAlignment="1" applyProtection="1">
      <alignment vertical="center" wrapText="1"/>
      <protection locked="0"/>
    </xf>
    <xf numFmtId="0" fontId="31" fillId="0" borderId="12" xfId="1" applyFont="1" applyBorder="1" applyAlignment="1" applyProtection="1">
      <alignment vertical="center"/>
      <protection locked="0"/>
    </xf>
    <xf numFmtId="49" fontId="31" fillId="0" borderId="5" xfId="1" applyNumberFormat="1" applyFont="1" applyBorder="1" applyAlignment="1" applyProtection="1">
      <alignment horizontal="left" vertical="center" wrapText="1"/>
      <protection locked="0"/>
    </xf>
    <xf numFmtId="0" fontId="31" fillId="0" borderId="22" xfId="1" applyFont="1" applyBorder="1" applyAlignment="1" applyProtection="1">
      <alignment horizontal="left" vertical="center"/>
      <protection locked="0"/>
    </xf>
    <xf numFmtId="0" fontId="31" fillId="0" borderId="39" xfId="1" applyFont="1" applyBorder="1" applyAlignment="1">
      <alignment horizontal="center"/>
    </xf>
    <xf numFmtId="0" fontId="31" fillId="0" borderId="5" xfId="1" applyFont="1" applyBorder="1" applyAlignment="1" applyProtection="1">
      <alignment vertical="center"/>
      <protection locked="0"/>
    </xf>
    <xf numFmtId="0" fontId="31" fillId="0" borderId="1" xfId="1" applyFont="1" applyBorder="1" applyAlignment="1">
      <alignment horizontal="center"/>
    </xf>
    <xf numFmtId="0" fontId="31" fillId="0" borderId="13" xfId="1" applyFont="1" applyBorder="1" applyAlignment="1">
      <alignment horizontal="center"/>
    </xf>
    <xf numFmtId="0" fontId="31" fillId="0" borderId="22" xfId="1" applyFont="1" applyBorder="1" applyAlignment="1">
      <alignment horizontal="center"/>
    </xf>
    <xf numFmtId="0" fontId="31" fillId="0" borderId="18" xfId="1" applyFont="1" applyBorder="1" applyAlignment="1">
      <alignment horizontal="center"/>
    </xf>
    <xf numFmtId="0" fontId="31" fillId="0" borderId="11" xfId="1" applyFont="1" applyBorder="1" applyAlignment="1">
      <alignment horizontal="center"/>
    </xf>
    <xf numFmtId="0" fontId="31" fillId="0" borderId="9" xfId="1" applyFont="1" applyBorder="1" applyAlignment="1">
      <alignment horizontal="center"/>
    </xf>
    <xf numFmtId="0" fontId="31" fillId="0" borderId="8" xfId="1" applyFont="1" applyBorder="1" applyAlignment="1">
      <alignment horizontal="center"/>
    </xf>
    <xf numFmtId="0" fontId="31" fillId="0" borderId="0" xfId="1" applyFont="1" applyAlignment="1">
      <alignment horizontal="right"/>
    </xf>
    <xf numFmtId="0" fontId="31" fillId="0" borderId="0" xfId="1" applyFont="1"/>
    <xf numFmtId="0" fontId="31" fillId="0" borderId="1" xfId="1" applyFont="1" applyBorder="1" applyAlignment="1">
      <alignment horizontal="center" vertical="center"/>
    </xf>
    <xf numFmtId="180" fontId="31" fillId="0" borderId="1" xfId="1" applyNumberFormat="1" applyFont="1" applyBorder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38" fillId="0" borderId="0" xfId="1" applyFont="1"/>
    <xf numFmtId="0" fontId="31" fillId="0" borderId="1" xfId="1" applyFont="1" applyBorder="1"/>
    <xf numFmtId="0" fontId="40" fillId="0" borderId="0" xfId="1" applyFont="1"/>
    <xf numFmtId="0" fontId="4" fillId="0" borderId="0" xfId="1" applyFont="1" applyAlignment="1">
      <alignment horizontal="right"/>
    </xf>
    <xf numFmtId="0" fontId="1" fillId="0" borderId="0" xfId="1" applyFont="1"/>
    <xf numFmtId="0" fontId="6" fillId="0" borderId="0" xfId="1" applyFont="1"/>
    <xf numFmtId="0" fontId="6" fillId="0" borderId="0" xfId="1" applyFont="1" applyAlignment="1">
      <alignment vertical="center"/>
    </xf>
    <xf numFmtId="56" fontId="3" fillId="0" borderId="0" xfId="1" applyNumberFormat="1" applyFont="1" applyAlignment="1">
      <alignment horizontal="center" vertical="center"/>
    </xf>
    <xf numFmtId="0" fontId="6" fillId="0" borderId="28" xfId="2" applyFont="1" applyBorder="1" applyAlignment="1">
      <alignment horizontal="center" vertical="center" wrapText="1"/>
    </xf>
    <xf numFmtId="0" fontId="6" fillId="0" borderId="40" xfId="2" applyFont="1" applyBorder="1" applyAlignment="1">
      <alignment horizontal="center" vertical="center" wrapText="1"/>
    </xf>
    <xf numFmtId="0" fontId="6" fillId="0" borderId="41" xfId="2" applyFont="1" applyBorder="1" applyAlignment="1">
      <alignment horizontal="center" vertical="center" wrapText="1"/>
    </xf>
    <xf numFmtId="0" fontId="21" fillId="0" borderId="42" xfId="1" applyFont="1" applyBorder="1" applyAlignment="1" applyProtection="1">
      <alignment horizontal="center" vertical="center" wrapText="1"/>
      <protection locked="0"/>
    </xf>
    <xf numFmtId="0" fontId="6" fillId="0" borderId="43" xfId="2" applyFont="1" applyBorder="1" applyAlignment="1">
      <alignment horizontal="center" vertical="center" wrapText="1"/>
    </xf>
    <xf numFmtId="181" fontId="43" fillId="0" borderId="43" xfId="2" applyNumberFormat="1" applyFont="1" applyBorder="1" applyAlignment="1">
      <alignment horizontal="center" vertical="center" wrapText="1"/>
    </xf>
    <xf numFmtId="181" fontId="43" fillId="0" borderId="41" xfId="2" applyNumberFormat="1" applyFont="1" applyBorder="1" applyAlignment="1">
      <alignment horizontal="center" vertical="center" wrapText="1"/>
    </xf>
    <xf numFmtId="1" fontId="43" fillId="0" borderId="44" xfId="2" applyNumberFormat="1" applyFont="1" applyBorder="1" applyAlignment="1">
      <alignment horizontal="center" vertical="center" wrapText="1"/>
    </xf>
    <xf numFmtId="181" fontId="43" fillId="0" borderId="45" xfId="2" applyNumberFormat="1" applyFont="1" applyBorder="1" applyAlignment="1">
      <alignment horizontal="center" vertical="center" wrapText="1"/>
    </xf>
    <xf numFmtId="0" fontId="6" fillId="0" borderId="46" xfId="2" applyFont="1" applyBorder="1" applyAlignment="1">
      <alignment horizontal="center" vertical="center" wrapText="1"/>
    </xf>
    <xf numFmtId="49" fontId="6" fillId="0" borderId="43" xfId="2" applyNumberFormat="1" applyFont="1" applyBorder="1" applyAlignment="1">
      <alignment horizontal="center" vertical="center" wrapText="1"/>
    </xf>
    <xf numFmtId="0" fontId="6" fillId="0" borderId="43" xfId="2" applyFont="1" applyBorder="1" applyAlignment="1">
      <alignment horizontal="left" vertical="center" wrapText="1"/>
    </xf>
    <xf numFmtId="0" fontId="6" fillId="0" borderId="47" xfId="2" applyFont="1" applyBorder="1" applyAlignment="1">
      <alignment horizontal="left" vertical="center" wrapText="1"/>
    </xf>
    <xf numFmtId="0" fontId="6" fillId="0" borderId="48" xfId="2" applyFont="1" applyBorder="1" applyAlignment="1">
      <alignment horizontal="left" vertical="center" wrapText="1"/>
    </xf>
    <xf numFmtId="0" fontId="6" fillId="0" borderId="24" xfId="1" applyFont="1" applyBorder="1" applyAlignment="1" applyProtection="1">
      <alignment vertical="center"/>
      <protection locked="0"/>
    </xf>
    <xf numFmtId="56" fontId="3" fillId="0" borderId="0" xfId="1" applyNumberFormat="1" applyFont="1"/>
    <xf numFmtId="0" fontId="6" fillId="0" borderId="49" xfId="2" applyFont="1" applyBorder="1" applyAlignment="1">
      <alignment horizontal="center" vertical="center" wrapText="1"/>
    </xf>
    <xf numFmtId="0" fontId="6" fillId="0" borderId="50" xfId="2" applyFont="1" applyBorder="1" applyAlignment="1">
      <alignment horizontal="center" vertical="center" wrapText="1"/>
    </xf>
    <xf numFmtId="0" fontId="21" fillId="0" borderId="37" xfId="1" applyFont="1" applyBorder="1" applyAlignment="1" applyProtection="1">
      <alignment horizontal="center" vertical="center" wrapText="1"/>
      <protection locked="0"/>
    </xf>
    <xf numFmtId="0" fontId="6" fillId="0" borderId="51" xfId="2" applyFont="1" applyBorder="1" applyAlignment="1">
      <alignment horizontal="center" vertical="center" wrapText="1"/>
    </xf>
    <xf numFmtId="181" fontId="43" fillId="0" borderId="51" xfId="2" applyNumberFormat="1" applyFont="1" applyBorder="1" applyAlignment="1">
      <alignment horizontal="center" vertical="center" wrapText="1"/>
    </xf>
    <xf numFmtId="181" fontId="43" fillId="0" borderId="50" xfId="2" applyNumberFormat="1" applyFont="1" applyBorder="1" applyAlignment="1">
      <alignment horizontal="center" vertical="center" wrapText="1"/>
    </xf>
    <xf numFmtId="1" fontId="43" fillId="0" borderId="52" xfId="2" applyNumberFormat="1" applyFont="1" applyBorder="1" applyAlignment="1">
      <alignment horizontal="center" vertical="center" wrapText="1"/>
    </xf>
    <xf numFmtId="181" fontId="43" fillId="0" borderId="53" xfId="2" applyNumberFormat="1" applyFont="1" applyBorder="1" applyAlignment="1">
      <alignment horizontal="center" vertical="center" wrapText="1"/>
    </xf>
    <xf numFmtId="0" fontId="6" fillId="0" borderId="54" xfId="2" applyFont="1" applyBorder="1" applyAlignment="1">
      <alignment horizontal="center" vertical="center" wrapText="1"/>
    </xf>
    <xf numFmtId="49" fontId="6" fillId="0" borderId="51" xfId="2" applyNumberFormat="1" applyFont="1" applyBorder="1" applyAlignment="1">
      <alignment horizontal="center" vertical="center" wrapText="1"/>
    </xf>
    <xf numFmtId="0" fontId="6" fillId="0" borderId="51" xfId="2" applyFont="1" applyBorder="1" applyAlignment="1">
      <alignment horizontal="left" vertical="center" wrapText="1"/>
    </xf>
    <xf numFmtId="0" fontId="6" fillId="0" borderId="55" xfId="2" applyFont="1" applyBorder="1" applyAlignment="1">
      <alignment horizontal="left" vertical="center" wrapText="1"/>
    </xf>
    <xf numFmtId="0" fontId="6" fillId="0" borderId="56" xfId="2" applyFont="1" applyBorder="1" applyAlignment="1">
      <alignment horizontal="left" vertical="center" wrapText="1"/>
    </xf>
    <xf numFmtId="0" fontId="6" fillId="0" borderId="11" xfId="1" applyFont="1" applyBorder="1" applyAlignment="1" applyProtection="1">
      <alignment vertical="center"/>
      <protection locked="0"/>
    </xf>
    <xf numFmtId="1" fontId="43" fillId="0" borderId="57" xfId="2" applyNumberFormat="1" applyFont="1" applyBorder="1" applyAlignment="1">
      <alignment horizontal="center" vertical="center" wrapText="1"/>
    </xf>
    <xf numFmtId="181" fontId="43" fillId="0" borderId="58" xfId="2" applyNumberFormat="1" applyFont="1" applyBorder="1" applyAlignment="1">
      <alignment horizontal="center" vertical="center" wrapText="1"/>
    </xf>
    <xf numFmtId="0" fontId="6" fillId="0" borderId="59" xfId="2" applyFont="1" applyBorder="1" applyAlignment="1">
      <alignment horizontal="center" vertical="center" wrapText="1"/>
    </xf>
    <xf numFmtId="0" fontId="6" fillId="0" borderId="60" xfId="2" applyFont="1" applyBorder="1" applyAlignment="1">
      <alignment horizontal="center" vertical="center" wrapText="1"/>
    </xf>
    <xf numFmtId="0" fontId="21" fillId="0" borderId="61" xfId="1" applyFont="1" applyBorder="1" applyAlignment="1" applyProtection="1">
      <alignment horizontal="center" vertical="center" wrapText="1"/>
      <protection locked="0"/>
    </xf>
    <xf numFmtId="0" fontId="6" fillId="0" borderId="62" xfId="2" applyFont="1" applyBorder="1" applyAlignment="1">
      <alignment horizontal="center" vertical="center" wrapText="1"/>
    </xf>
    <xf numFmtId="181" fontId="43" fillId="0" borderId="62" xfId="2" applyNumberFormat="1" applyFont="1" applyBorder="1" applyAlignment="1">
      <alignment horizontal="center" vertical="center" wrapText="1"/>
    </xf>
    <xf numFmtId="181" fontId="43" fillId="0" borderId="60" xfId="2" applyNumberFormat="1" applyFont="1" applyBorder="1" applyAlignment="1">
      <alignment horizontal="center" vertical="center" wrapText="1"/>
    </xf>
    <xf numFmtId="1" fontId="43" fillId="0" borderId="63" xfId="2" applyNumberFormat="1" applyFont="1" applyBorder="1" applyAlignment="1">
      <alignment horizontal="center" vertical="center" wrapText="1"/>
    </xf>
    <xf numFmtId="181" fontId="43" fillId="0" borderId="64" xfId="2" applyNumberFormat="1" applyFont="1" applyBorder="1" applyAlignment="1">
      <alignment horizontal="center" vertical="center" wrapText="1"/>
    </xf>
    <xf numFmtId="0" fontId="6" fillId="0" borderId="65" xfId="2" applyFont="1" applyBorder="1" applyAlignment="1">
      <alignment horizontal="center" vertical="center" wrapText="1"/>
    </xf>
    <xf numFmtId="49" fontId="6" fillId="0" borderId="62" xfId="2" applyNumberFormat="1" applyFont="1" applyBorder="1" applyAlignment="1">
      <alignment horizontal="center" vertical="center" wrapText="1"/>
    </xf>
    <xf numFmtId="0" fontId="6" fillId="0" borderId="62" xfId="2" applyFont="1" applyBorder="1" applyAlignment="1">
      <alignment horizontal="left" vertical="center" wrapText="1"/>
    </xf>
    <xf numFmtId="0" fontId="6" fillId="0" borderId="66" xfId="2" applyFont="1" applyBorder="1" applyAlignment="1">
      <alignment horizontal="left" vertical="center" wrapText="1"/>
    </xf>
    <xf numFmtId="0" fontId="10" fillId="0" borderId="0" xfId="1" applyFont="1"/>
    <xf numFmtId="0" fontId="10" fillId="0" borderId="12" xfId="1" applyFont="1" applyBorder="1"/>
    <xf numFmtId="0" fontId="3" fillId="0" borderId="12" xfId="1" applyFont="1" applyBorder="1" applyAlignment="1">
      <alignment horizontal="center" vertical="center"/>
    </xf>
    <xf numFmtId="0" fontId="6" fillId="0" borderId="67" xfId="2" applyFont="1" applyBorder="1" applyAlignment="1">
      <alignment horizontal="left" vertical="center" wrapText="1"/>
    </xf>
    <xf numFmtId="0" fontId="6" fillId="0" borderId="6" xfId="2" applyFont="1" applyBorder="1" applyAlignment="1">
      <alignment horizontal="left" vertical="center" wrapText="1"/>
    </xf>
    <xf numFmtId="0" fontId="3" fillId="0" borderId="0" xfId="1" applyFont="1" applyAlignment="1">
      <alignment horizontal="center"/>
    </xf>
    <xf numFmtId="0" fontId="3" fillId="0" borderId="22" xfId="1" applyFont="1" applyBorder="1" applyAlignment="1">
      <alignment horizontal="center"/>
    </xf>
    <xf numFmtId="0" fontId="8" fillId="0" borderId="0" xfId="1" applyFont="1"/>
    <xf numFmtId="0" fontId="7" fillId="0" borderId="0" xfId="1" applyFont="1"/>
    <xf numFmtId="0" fontId="3" fillId="0" borderId="0" xfId="1" applyFont="1" applyProtection="1">
      <protection locked="0"/>
    </xf>
    <xf numFmtId="0" fontId="6" fillId="0" borderId="1" xfId="1" applyFont="1" applyBorder="1"/>
    <xf numFmtId="0" fontId="3" fillId="7" borderId="0" xfId="1" applyFont="1" applyFill="1"/>
    <xf numFmtId="180" fontId="14" fillId="0" borderId="28" xfId="1" applyNumberFormat="1" applyFont="1" applyBorder="1" applyAlignment="1">
      <alignment horizontal="center" vertical="center"/>
    </xf>
    <xf numFmtId="0" fontId="3" fillId="0" borderId="28" xfId="1" applyFont="1" applyBorder="1"/>
    <xf numFmtId="0" fontId="27" fillId="0" borderId="28" xfId="1" applyFont="1" applyBorder="1" applyAlignment="1">
      <alignment horizontal="center" vertical="center"/>
    </xf>
    <xf numFmtId="179" fontId="3" fillId="2" borderId="28" xfId="1" quotePrefix="1" applyNumberFormat="1" applyFont="1" applyFill="1" applyBorder="1" applyAlignment="1" applyProtection="1">
      <alignment horizontal="center" vertical="center"/>
      <protection locked="0"/>
    </xf>
    <xf numFmtId="179" fontId="3" fillId="2" borderId="28" xfId="1" applyNumberFormat="1" applyFont="1" applyFill="1" applyBorder="1" applyAlignment="1" applyProtection="1">
      <alignment horizontal="center" vertical="center"/>
      <protection locked="0"/>
    </xf>
    <xf numFmtId="179" fontId="3" fillId="2" borderId="31" xfId="1" applyNumberFormat="1" applyFont="1" applyFill="1" applyBorder="1" applyAlignment="1" applyProtection="1">
      <alignment horizontal="center" vertical="center"/>
      <protection locked="0"/>
    </xf>
    <xf numFmtId="0" fontId="20" fillId="2" borderId="3" xfId="1" applyFont="1" applyFill="1" applyBorder="1" applyAlignment="1" applyProtection="1">
      <alignment horizontal="center" vertical="center"/>
      <protection locked="0"/>
    </xf>
    <xf numFmtId="0" fontId="27" fillId="2" borderId="28" xfId="1" applyFont="1" applyFill="1" applyBorder="1" applyAlignment="1" applyProtection="1">
      <alignment horizontal="left" vertical="center"/>
      <protection locked="0"/>
    </xf>
    <xf numFmtId="0" fontId="27" fillId="0" borderId="28" xfId="1" applyFont="1" applyBorder="1" applyAlignment="1" applyProtection="1">
      <alignment horizontal="center" vertical="center" wrapText="1"/>
      <protection locked="0"/>
    </xf>
    <xf numFmtId="177" fontId="17" fillId="2" borderId="28" xfId="1" quotePrefix="1" applyNumberFormat="1" applyFont="1" applyFill="1" applyBorder="1" applyAlignment="1" applyProtection="1">
      <alignment horizontal="center" vertical="center"/>
      <protection locked="0"/>
    </xf>
    <xf numFmtId="177" fontId="17" fillId="2" borderId="28" xfId="1" quotePrefix="1" applyNumberFormat="1" applyFont="1" applyFill="1" applyBorder="1" applyAlignment="1" applyProtection="1">
      <alignment horizontal="center" vertical="center" wrapText="1"/>
      <protection locked="0"/>
    </xf>
    <xf numFmtId="177" fontId="17" fillId="2" borderId="30" xfId="1" quotePrefix="1" applyNumberFormat="1" applyFont="1" applyFill="1" applyBorder="1" applyAlignment="1" applyProtection="1">
      <alignment horizontal="center" vertical="center" wrapText="1"/>
      <protection locked="0"/>
    </xf>
    <xf numFmtId="178" fontId="17" fillId="2" borderId="33" xfId="1" applyNumberFormat="1" applyFont="1" applyFill="1" applyBorder="1" applyAlignment="1" applyProtection="1">
      <alignment horizontal="center" vertical="center" wrapText="1"/>
      <protection locked="0"/>
    </xf>
    <xf numFmtId="182" fontId="17" fillId="0" borderId="68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 applyProtection="1">
      <alignment horizontal="center" vertical="center" wrapText="1"/>
      <protection locked="0"/>
    </xf>
    <xf numFmtId="178" fontId="17" fillId="2" borderId="29" xfId="1" applyNumberFormat="1" applyFont="1" applyFill="1" applyBorder="1" applyAlignment="1" applyProtection="1">
      <alignment horizontal="center" vertical="center" wrapText="1"/>
      <protection locked="0"/>
    </xf>
    <xf numFmtId="182" fontId="17" fillId="0" borderId="25" xfId="1" applyNumberFormat="1" applyFont="1" applyBorder="1" applyAlignment="1">
      <alignment horizontal="center" vertical="center"/>
    </xf>
    <xf numFmtId="182" fontId="17" fillId="0" borderId="30" xfId="1" applyNumberFormat="1" applyFont="1" applyBorder="1" applyAlignment="1">
      <alignment horizontal="center" vertical="center"/>
    </xf>
    <xf numFmtId="0" fontId="3" fillId="0" borderId="28" xfId="1" quotePrefix="1" applyFont="1" applyBorder="1" applyAlignment="1" applyProtection="1">
      <alignment horizontal="center" vertical="center" wrapText="1"/>
      <protection locked="0"/>
    </xf>
    <xf numFmtId="49" fontId="3" fillId="0" borderId="24" xfId="1" applyNumberFormat="1" applyFont="1" applyBorder="1" applyAlignment="1">
      <alignment horizontal="center" vertical="center" wrapText="1"/>
    </xf>
    <xf numFmtId="49" fontId="3" fillId="0" borderId="28" xfId="1" applyNumberFormat="1" applyFont="1" applyBorder="1" applyAlignment="1">
      <alignment horizontal="center" vertical="center" wrapText="1"/>
    </xf>
    <xf numFmtId="49" fontId="3" fillId="0" borderId="24" xfId="1" applyNumberFormat="1" applyFont="1" applyBorder="1" applyAlignment="1">
      <alignment horizontal="center" vertical="center"/>
    </xf>
    <xf numFmtId="3" fontId="3" fillId="0" borderId="28" xfId="1" applyNumberFormat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>
      <alignment horizontal="centerContinuous"/>
    </xf>
    <xf numFmtId="0" fontId="6" fillId="0" borderId="3" xfId="1" applyFont="1" applyBorder="1" applyAlignment="1">
      <alignment horizontal="centerContinuous" wrapText="1"/>
    </xf>
    <xf numFmtId="180" fontId="17" fillId="0" borderId="28" xfId="0" applyNumberFormat="1" applyFont="1" applyBorder="1" applyAlignment="1">
      <alignment horizontal="center" vertical="center"/>
    </xf>
    <xf numFmtId="0" fontId="21" fillId="2" borderId="37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/>
    </xf>
    <xf numFmtId="177" fontId="17" fillId="0" borderId="30" xfId="0" quotePrefix="1" applyNumberFormat="1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44" fillId="2" borderId="37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quotePrefix="1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2" xfId="0" applyFont="1" applyBorder="1">
      <alignment vertical="center"/>
    </xf>
    <xf numFmtId="0" fontId="3" fillId="0" borderId="11" xfId="0" applyFont="1" applyBorder="1" applyProtection="1">
      <alignment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177" fontId="17" fillId="0" borderId="30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3" fontId="3" fillId="0" borderId="24" xfId="0" applyNumberFormat="1" applyFont="1" applyBorder="1" applyAlignment="1">
      <alignment horizontal="center" vertical="center"/>
    </xf>
    <xf numFmtId="0" fontId="3" fillId="0" borderId="28" xfId="0" quotePrefix="1" applyFont="1" applyBorder="1" applyAlignment="1">
      <alignment horizontal="center" vertical="center" wrapText="1"/>
    </xf>
    <xf numFmtId="0" fontId="3" fillId="0" borderId="13" xfId="0" applyFont="1" applyBorder="1">
      <alignment vertical="center"/>
    </xf>
    <xf numFmtId="0" fontId="3" fillId="0" borderId="8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/>
    <xf numFmtId="0" fontId="3" fillId="0" borderId="22" xfId="0" applyFont="1" applyBorder="1" applyAlignment="1" applyProtection="1">
      <alignment horizontal="left" vertical="center"/>
      <protection locked="0"/>
    </xf>
    <xf numFmtId="3" fontId="31" fillId="0" borderId="28" xfId="0" applyNumberFormat="1" applyFont="1" applyBorder="1" applyAlignment="1" applyProtection="1">
      <alignment horizontal="center" vertical="center"/>
      <protection locked="0"/>
    </xf>
    <xf numFmtId="179" fontId="31" fillId="0" borderId="28" xfId="0" quotePrefix="1" applyNumberFormat="1" applyFont="1" applyBorder="1" applyAlignment="1" applyProtection="1">
      <alignment horizontal="center" vertical="center"/>
      <protection locked="0"/>
    </xf>
    <xf numFmtId="179" fontId="31" fillId="0" borderId="28" xfId="0" applyNumberFormat="1" applyFont="1" applyBorder="1" applyAlignment="1" applyProtection="1">
      <alignment horizontal="center" vertical="center"/>
      <protection locked="0"/>
    </xf>
    <xf numFmtId="179" fontId="31" fillId="0" borderId="31" xfId="0" applyNumberFormat="1" applyFont="1" applyBorder="1" applyAlignment="1" applyProtection="1">
      <alignment horizontal="center" vertical="center"/>
      <protection locked="0"/>
    </xf>
    <xf numFmtId="0" fontId="34" fillId="0" borderId="37" xfId="0" applyFont="1" applyBorder="1" applyAlignment="1" applyProtection="1">
      <alignment horizontal="center" vertical="center" wrapText="1"/>
      <protection locked="0"/>
    </xf>
    <xf numFmtId="0" fontId="31" fillId="0" borderId="28" xfId="0" applyFont="1" applyBorder="1" applyAlignment="1" applyProtection="1">
      <alignment horizontal="left" vertical="center"/>
      <protection locked="0"/>
    </xf>
    <xf numFmtId="0" fontId="31" fillId="0" borderId="4" xfId="0" applyFont="1" applyBorder="1" applyAlignment="1">
      <alignment horizontal="center" vertical="center"/>
    </xf>
    <xf numFmtId="177" fontId="14" fillId="0" borderId="28" xfId="0" quotePrefix="1" applyNumberFormat="1" applyFont="1" applyBorder="1" applyAlignment="1" applyProtection="1">
      <alignment horizontal="center" vertical="center"/>
      <protection locked="0"/>
    </xf>
    <xf numFmtId="177" fontId="14" fillId="0" borderId="28" xfId="0" quotePrefix="1" applyNumberFormat="1" applyFont="1" applyBorder="1" applyAlignment="1" applyProtection="1">
      <alignment horizontal="center" vertical="center" wrapText="1"/>
      <protection locked="0"/>
    </xf>
    <xf numFmtId="177" fontId="14" fillId="0" borderId="30" xfId="0" quotePrefix="1" applyNumberFormat="1" applyFont="1" applyBorder="1" applyAlignment="1" applyProtection="1">
      <alignment horizontal="center" vertical="center" wrapText="1"/>
      <protection locked="0"/>
    </xf>
    <xf numFmtId="178" fontId="14" fillId="0" borderId="29" xfId="0" applyNumberFormat="1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>
      <alignment horizontal="center" vertical="center"/>
    </xf>
    <xf numFmtId="3" fontId="31" fillId="0" borderId="24" xfId="0" applyNumberFormat="1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0" borderId="28" xfId="0" quotePrefix="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31" fillId="0" borderId="13" xfId="0" applyFont="1" applyBorder="1">
      <alignment vertical="center"/>
    </xf>
    <xf numFmtId="0" fontId="37" fillId="0" borderId="14" xfId="0" applyFont="1" applyBorder="1" applyAlignment="1"/>
    <xf numFmtId="0" fontId="31" fillId="0" borderId="11" xfId="0" applyFont="1" applyBorder="1" applyProtection="1">
      <alignment vertical="center"/>
      <protection locked="0"/>
    </xf>
    <xf numFmtId="0" fontId="31" fillId="0" borderId="5" xfId="0" applyFont="1" applyBorder="1" applyAlignment="1" applyProtection="1">
      <alignment horizontal="center" vertical="center"/>
      <protection locked="0"/>
    </xf>
    <xf numFmtId="0" fontId="31" fillId="0" borderId="8" xfId="0" applyFont="1" applyBorder="1">
      <alignment vertical="center"/>
    </xf>
    <xf numFmtId="0" fontId="37" fillId="0" borderId="6" xfId="0" applyFont="1" applyBorder="1" applyAlignment="1"/>
    <xf numFmtId="0" fontId="31" fillId="0" borderId="5" xfId="0" applyFont="1" applyBorder="1" applyAlignment="1">
      <alignment horizontal="center" vertical="center"/>
    </xf>
    <xf numFmtId="0" fontId="31" fillId="0" borderId="8" xfId="0" applyFont="1" applyBorder="1" applyAlignment="1" applyProtection="1">
      <alignment horizontal="left" vertical="center"/>
      <protection locked="0"/>
    </xf>
    <xf numFmtId="0" fontId="37" fillId="0" borderId="12" xfId="0" applyFont="1" applyBorder="1" applyAlignment="1"/>
    <xf numFmtId="0" fontId="3" fillId="0" borderId="28" xfId="0" quotePrefix="1" applyFont="1" applyBorder="1" applyAlignment="1">
      <alignment horizontal="center" vertical="center"/>
    </xf>
    <xf numFmtId="3" fontId="3" fillId="0" borderId="28" xfId="0" quotePrefix="1" applyNumberFormat="1" applyFont="1" applyBorder="1" applyAlignment="1">
      <alignment horizontal="center" vertical="center" wrapText="1"/>
    </xf>
    <xf numFmtId="0" fontId="3" fillId="0" borderId="5" xfId="0" applyFont="1" applyBorder="1" applyProtection="1">
      <alignment vertical="center"/>
      <protection locked="0"/>
    </xf>
    <xf numFmtId="0" fontId="6" fillId="2" borderId="24" xfId="0" applyFont="1" applyFill="1" applyBorder="1" applyProtection="1">
      <alignment vertical="center"/>
      <protection locked="0"/>
    </xf>
    <xf numFmtId="0" fontId="6" fillId="2" borderId="11" xfId="0" applyFont="1" applyFill="1" applyBorder="1" applyProtection="1">
      <alignment vertical="center"/>
      <protection locked="0"/>
    </xf>
    <xf numFmtId="0" fontId="32" fillId="2" borderId="5" xfId="0" applyFont="1" applyFill="1" applyBorder="1" applyAlignment="1" applyProtection="1">
      <alignment horizontal="center" vertical="center"/>
      <protection locked="0"/>
    </xf>
    <xf numFmtId="0" fontId="6" fillId="2" borderId="0" xfId="1" applyFont="1" applyFill="1"/>
    <xf numFmtId="0" fontId="3" fillId="2" borderId="0" xfId="1" applyFont="1" applyFill="1" applyAlignment="1">
      <alignment horizontal="left"/>
    </xf>
    <xf numFmtId="0" fontId="13" fillId="0" borderId="0" xfId="1" applyFont="1"/>
    <xf numFmtId="49" fontId="3" fillId="0" borderId="28" xfId="1" quotePrefix="1" applyNumberFormat="1" applyFont="1" applyBorder="1" applyAlignment="1" applyProtection="1">
      <alignment horizontal="left" vertical="center" wrapText="1"/>
      <protection locked="0"/>
    </xf>
    <xf numFmtId="0" fontId="3" fillId="0" borderId="24" xfId="1" applyFont="1" applyBorder="1" applyAlignment="1" applyProtection="1">
      <alignment horizontal="left" vertical="center"/>
      <protection locked="0"/>
    </xf>
    <xf numFmtId="0" fontId="3" fillId="0" borderId="13" xfId="1" applyFont="1" applyBorder="1" applyAlignment="1" applyProtection="1">
      <alignment horizontal="left" vertical="center"/>
      <protection locked="0"/>
    </xf>
    <xf numFmtId="0" fontId="3" fillId="0" borderId="14" xfId="1" applyFont="1" applyBorder="1" applyAlignment="1" applyProtection="1">
      <alignment vertical="center"/>
      <protection locked="0"/>
    </xf>
    <xf numFmtId="0" fontId="3" fillId="0" borderId="24" xfId="1" applyFont="1" applyBorder="1" applyAlignment="1" applyProtection="1">
      <alignment vertical="center"/>
      <protection locked="0"/>
    </xf>
    <xf numFmtId="0" fontId="3" fillId="0" borderId="11" xfId="1" applyFont="1" applyBorder="1" applyAlignment="1" applyProtection="1">
      <alignment horizontal="left" vertical="center"/>
      <protection locked="0"/>
    </xf>
    <xf numFmtId="0" fontId="3" fillId="0" borderId="22" xfId="1" applyFont="1" applyBorder="1" applyAlignment="1" applyProtection="1">
      <alignment horizontal="left" vertical="center"/>
      <protection locked="0"/>
    </xf>
    <xf numFmtId="0" fontId="3" fillId="0" borderId="12" xfId="1" applyFont="1" applyBorder="1" applyAlignment="1" applyProtection="1">
      <alignment vertical="center"/>
      <protection locked="0"/>
    </xf>
    <xf numFmtId="0" fontId="3" fillId="0" borderId="11" xfId="1" applyFont="1" applyBorder="1" applyAlignment="1" applyProtection="1">
      <alignment vertical="center"/>
      <protection locked="0"/>
    </xf>
    <xf numFmtId="0" fontId="3" fillId="0" borderId="5" xfId="1" applyFont="1" applyBorder="1" applyAlignment="1" applyProtection="1">
      <alignment horizontal="left" vertical="center"/>
      <protection locked="0"/>
    </xf>
    <xf numFmtId="0" fontId="6" fillId="0" borderId="8" xfId="1" applyFont="1" applyBorder="1" applyAlignment="1" applyProtection="1">
      <alignment horizontal="left" vertical="center"/>
      <protection locked="0"/>
    </xf>
    <xf numFmtId="0" fontId="3" fillId="0" borderId="6" xfId="1" applyFont="1" applyBorder="1" applyAlignment="1" applyProtection="1">
      <alignment vertical="center"/>
      <protection locked="0"/>
    </xf>
    <xf numFmtId="0" fontId="6" fillId="0" borderId="13" xfId="1" applyFont="1" applyBorder="1" applyAlignment="1" applyProtection="1">
      <alignment horizontal="left" vertical="center"/>
      <protection locked="0"/>
    </xf>
    <xf numFmtId="0" fontId="6" fillId="0" borderId="22" xfId="1" applyFont="1" applyBorder="1" applyAlignment="1" applyProtection="1">
      <alignment horizontal="left" vertical="center"/>
      <protection locked="0"/>
    </xf>
    <xf numFmtId="49" fontId="3" fillId="2" borderId="28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1" applyFont="1" applyBorder="1" applyAlignment="1" applyProtection="1">
      <alignment vertical="center"/>
      <protection locked="0"/>
    </xf>
    <xf numFmtId="3" fontId="31" fillId="0" borderId="28" xfId="1" applyNumberFormat="1" applyFont="1" applyBorder="1" applyAlignment="1" applyProtection="1">
      <alignment horizontal="center" vertical="center"/>
      <protection locked="0"/>
    </xf>
    <xf numFmtId="178" fontId="14" fillId="0" borderId="34" xfId="1" applyNumberFormat="1" applyFont="1" applyBorder="1" applyAlignment="1">
      <alignment horizontal="center" vertical="center" wrapText="1"/>
    </xf>
    <xf numFmtId="177" fontId="14" fillId="0" borderId="17" xfId="1" quotePrefix="1" applyNumberFormat="1" applyFont="1" applyBorder="1" applyAlignment="1" applyProtection="1">
      <alignment horizontal="center" vertical="center" wrapText="1"/>
      <protection locked="0"/>
    </xf>
    <xf numFmtId="0" fontId="20" fillId="0" borderId="28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/>
    <xf numFmtId="177" fontId="17" fillId="0" borderId="28" xfId="0" quotePrefix="1" applyNumberFormat="1" applyFont="1" applyBorder="1" applyAlignment="1" applyProtection="1">
      <alignment horizontal="center" vertical="center"/>
      <protection locked="0"/>
    </xf>
    <xf numFmtId="0" fontId="3" fillId="0" borderId="28" xfId="0" applyFont="1" applyBorder="1" applyProtection="1">
      <alignment vertical="center"/>
      <protection locked="0"/>
    </xf>
    <xf numFmtId="0" fontId="6" fillId="0" borderId="14" xfId="0" applyFont="1" applyBorder="1" applyAlignment="1">
      <alignment horizontal="center" vertical="center" wrapText="1"/>
    </xf>
    <xf numFmtId="0" fontId="21" fillId="2" borderId="70" xfId="0" applyFont="1" applyFill="1" applyBorder="1" applyAlignment="1" applyProtection="1">
      <alignment horizontal="center" vertical="center" wrapText="1"/>
      <protection locked="0"/>
    </xf>
    <xf numFmtId="0" fontId="31" fillId="0" borderId="13" xfId="0" applyFont="1" applyBorder="1" applyAlignment="1">
      <alignment horizontal="center" vertical="center"/>
    </xf>
    <xf numFmtId="3" fontId="31" fillId="0" borderId="28" xfId="0" applyNumberFormat="1" applyFont="1" applyBorder="1" applyAlignment="1">
      <alignment horizontal="center" vertical="center"/>
    </xf>
    <xf numFmtId="0" fontId="31" fillId="0" borderId="13" xfId="0" applyFont="1" applyBorder="1" applyAlignment="1" applyProtection="1">
      <alignment horizontal="left" vertical="center"/>
      <protection locked="0"/>
    </xf>
    <xf numFmtId="0" fontId="3" fillId="0" borderId="5" xfId="0" quotePrefix="1" applyFont="1" applyBorder="1" applyAlignment="1">
      <alignment horizontal="center" vertical="center"/>
    </xf>
    <xf numFmtId="0" fontId="31" fillId="0" borderId="4" xfId="0" applyFont="1" applyBorder="1" applyAlignment="1" applyProtection="1">
      <alignment horizontal="left" vertical="center"/>
      <protection locked="0"/>
    </xf>
    <xf numFmtId="0" fontId="19" fillId="0" borderId="11" xfId="0" applyFont="1" applyBorder="1" applyProtection="1">
      <alignment vertical="center"/>
      <protection locked="0"/>
    </xf>
    <xf numFmtId="0" fontId="3" fillId="0" borderId="0" xfId="2" applyFont="1">
      <alignment vertical="center"/>
    </xf>
    <xf numFmtId="0" fontId="30" fillId="0" borderId="28" xfId="2" applyFont="1" applyBorder="1" applyAlignment="1">
      <alignment horizontal="center" vertical="center" wrapText="1"/>
    </xf>
    <xf numFmtId="0" fontId="3" fillId="0" borderId="28" xfId="4" applyFont="1" applyBorder="1" applyAlignment="1">
      <alignment horizontal="center" vertical="center" wrapText="1"/>
    </xf>
    <xf numFmtId="0" fontId="3" fillId="0" borderId="71" xfId="4" applyFont="1" applyBorder="1" applyAlignment="1">
      <alignment horizontal="center" vertical="center" wrapText="1"/>
    </xf>
    <xf numFmtId="0" fontId="20" fillId="0" borderId="69" xfId="4" applyFont="1" applyBorder="1" applyAlignment="1">
      <alignment horizontal="center" vertical="center" wrapText="1"/>
    </xf>
    <xf numFmtId="177" fontId="3" fillId="0" borderId="28" xfId="2" applyNumberFormat="1" applyFont="1" applyBorder="1" applyAlignment="1">
      <alignment horizontal="center" vertical="center" wrapText="1"/>
    </xf>
    <xf numFmtId="182" fontId="3" fillId="0" borderId="4" xfId="4" applyNumberFormat="1" applyFont="1" applyBorder="1" applyAlignment="1">
      <alignment horizontal="center" vertical="center" wrapText="1"/>
    </xf>
    <xf numFmtId="0" fontId="17" fillId="0" borderId="29" xfId="4" applyFont="1" applyBorder="1" applyAlignment="1">
      <alignment horizontal="center" vertical="center" wrapText="1"/>
    </xf>
    <xf numFmtId="182" fontId="17" fillId="0" borderId="30" xfId="4" applyNumberFormat="1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vertical="center" wrapText="1"/>
    </xf>
    <xf numFmtId="0" fontId="3" fillId="0" borderId="28" xfId="2" applyFont="1" applyBorder="1" applyAlignment="1">
      <alignment horizontal="center" vertical="center" wrapText="1"/>
    </xf>
    <xf numFmtId="0" fontId="3" fillId="0" borderId="28" xfId="4" quotePrefix="1" applyFont="1" applyBorder="1" applyAlignment="1">
      <alignment horizontal="left" vertical="center" wrapText="1"/>
    </xf>
    <xf numFmtId="0" fontId="3" fillId="0" borderId="28" xfId="4" applyFont="1" applyBorder="1" applyAlignment="1">
      <alignment vertical="center" wrapText="1"/>
    </xf>
    <xf numFmtId="0" fontId="3" fillId="0" borderId="13" xfId="4" applyFont="1" applyBorder="1" applyAlignment="1">
      <alignment vertical="center" wrapText="1"/>
    </xf>
    <xf numFmtId="0" fontId="3" fillId="0" borderId="14" xfId="4" applyFont="1" applyBorder="1" applyAlignment="1">
      <alignment vertical="center" wrapText="1"/>
    </xf>
    <xf numFmtId="0" fontId="3" fillId="0" borderId="24" xfId="4" applyFont="1" applyBorder="1" applyAlignment="1">
      <alignment vertical="center" wrapText="1"/>
    </xf>
    <xf numFmtId="0" fontId="3" fillId="0" borderId="22" xfId="4" applyFont="1" applyBorder="1" applyAlignment="1">
      <alignment vertical="center" wrapText="1"/>
    </xf>
    <xf numFmtId="0" fontId="3" fillId="0" borderId="12" xfId="4" applyFont="1" applyBorder="1" applyAlignment="1">
      <alignment vertical="center" wrapText="1"/>
    </xf>
    <xf numFmtId="0" fontId="3" fillId="0" borderId="11" xfId="4" applyFont="1" applyBorder="1" applyAlignment="1">
      <alignment vertical="center" wrapText="1"/>
    </xf>
    <xf numFmtId="0" fontId="3" fillId="0" borderId="8" xfId="4" applyFont="1" applyBorder="1" applyAlignment="1">
      <alignment vertical="center" wrapText="1"/>
    </xf>
    <xf numFmtId="0" fontId="3" fillId="0" borderId="6" xfId="4" applyFont="1" applyBorder="1" applyAlignment="1">
      <alignment vertical="center" wrapText="1"/>
    </xf>
    <xf numFmtId="0" fontId="3" fillId="0" borderId="5" xfId="4" applyFont="1" applyBorder="1" applyAlignment="1">
      <alignment vertical="center" wrapText="1"/>
    </xf>
    <xf numFmtId="177" fontId="3" fillId="0" borderId="0" xfId="1" applyNumberFormat="1" applyFont="1"/>
    <xf numFmtId="0" fontId="3" fillId="2" borderId="28" xfId="1" applyFont="1" applyFill="1" applyBorder="1" applyAlignment="1" applyProtection="1">
      <alignment horizontal="left" vertical="center"/>
      <protection locked="0"/>
    </xf>
    <xf numFmtId="0" fontId="17" fillId="0" borderId="4" xfId="1" applyFont="1" applyBorder="1" applyAlignment="1">
      <alignment horizontal="center" vertical="center"/>
    </xf>
    <xf numFmtId="178" fontId="17" fillId="0" borderId="33" xfId="1" applyNumberFormat="1" applyFont="1" applyBorder="1" applyAlignment="1">
      <alignment horizontal="center" vertical="center" wrapText="1"/>
    </xf>
    <xf numFmtId="0" fontId="17" fillId="0" borderId="32" xfId="1" applyFont="1" applyBorder="1" applyAlignment="1">
      <alignment horizontal="center" vertical="center"/>
    </xf>
    <xf numFmtId="49" fontId="3" fillId="0" borderId="28" xfId="1" quotePrefix="1" applyNumberFormat="1" applyFont="1" applyBorder="1" applyAlignment="1">
      <alignment horizontal="center" vertical="center" wrapText="1"/>
    </xf>
    <xf numFmtId="0" fontId="3" fillId="2" borderId="28" xfId="1" applyFont="1" applyFill="1" applyBorder="1" applyAlignment="1">
      <alignment vertical="center"/>
    </xf>
    <xf numFmtId="0" fontId="17" fillId="0" borderId="30" xfId="1" applyFont="1" applyBorder="1" applyAlignment="1">
      <alignment horizontal="center" vertical="center"/>
    </xf>
    <xf numFmtId="0" fontId="20" fillId="2" borderId="6" xfId="1" applyFont="1" applyFill="1" applyBorder="1" applyAlignment="1" applyProtection="1">
      <alignment horizontal="center" vertical="center"/>
      <protection locked="0"/>
    </xf>
    <xf numFmtId="3" fontId="51" fillId="0" borderId="28" xfId="1" applyNumberFormat="1" applyFont="1" applyBorder="1" applyAlignment="1">
      <alignment horizontal="center" vertical="center"/>
    </xf>
    <xf numFmtId="179" fontId="31" fillId="0" borderId="0" xfId="1" applyNumberFormat="1" applyFont="1" applyAlignment="1">
      <alignment horizontal="center" vertical="center"/>
    </xf>
    <xf numFmtId="177" fontId="14" fillId="0" borderId="32" xfId="1" quotePrefix="1" applyNumberFormat="1" applyFont="1" applyBorder="1" applyAlignment="1" applyProtection="1">
      <alignment horizontal="center" vertical="center" wrapText="1"/>
      <protection locked="0"/>
    </xf>
    <xf numFmtId="0" fontId="31" fillId="0" borderId="24" xfId="1" applyFont="1" applyBorder="1" applyAlignment="1" applyProtection="1">
      <alignment horizontal="left" vertical="center"/>
      <protection locked="0"/>
    </xf>
    <xf numFmtId="177" fontId="14" fillId="0" borderId="25" xfId="1" quotePrefix="1" applyNumberFormat="1" applyFont="1" applyBorder="1" applyAlignment="1" applyProtection="1">
      <alignment horizontal="center" vertical="center" wrapText="1"/>
      <protection locked="0"/>
    </xf>
    <xf numFmtId="0" fontId="51" fillId="0" borderId="28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2" fillId="0" borderId="0" xfId="1" applyFont="1" applyAlignment="1">
      <alignment horizontal="center" vertical="center" wrapText="1"/>
    </xf>
    <xf numFmtId="0" fontId="31" fillId="0" borderId="0" xfId="1" applyFont="1" applyProtection="1">
      <protection locked="0"/>
    </xf>
    <xf numFmtId="0" fontId="31" fillId="0" borderId="0" xfId="1" applyFont="1" applyAlignment="1">
      <alignment vertical="center"/>
    </xf>
    <xf numFmtId="0" fontId="31" fillId="0" borderId="7" xfId="1" applyFont="1" applyBorder="1"/>
    <xf numFmtId="0" fontId="31" fillId="0" borderId="7" xfId="1" applyFont="1" applyBorder="1" applyAlignment="1">
      <alignment vertical="center"/>
    </xf>
    <xf numFmtId="0" fontId="33" fillId="0" borderId="0" xfId="1" applyFont="1" applyAlignment="1" applyProtection="1">
      <alignment horizontal="center" vertical="center"/>
      <protection locked="0"/>
    </xf>
    <xf numFmtId="0" fontId="31" fillId="0" borderId="0" xfId="1" applyFont="1" applyAlignment="1" applyProtection="1">
      <alignment horizontal="left" vertical="center"/>
      <protection locked="0"/>
    </xf>
    <xf numFmtId="0" fontId="31" fillId="0" borderId="0" xfId="1" applyFont="1" applyAlignment="1" applyProtection="1">
      <alignment horizontal="center" vertical="center"/>
      <protection locked="0"/>
    </xf>
    <xf numFmtId="0" fontId="31" fillId="0" borderId="0" xfId="1" applyFont="1" applyAlignment="1" applyProtection="1">
      <alignment horizontal="center" vertical="center" wrapText="1"/>
      <protection locked="0"/>
    </xf>
    <xf numFmtId="177" fontId="14" fillId="0" borderId="0" xfId="1" quotePrefix="1" applyNumberFormat="1" applyFont="1" applyAlignment="1" applyProtection="1">
      <alignment horizontal="center" vertical="center" wrapText="1"/>
      <protection locked="0"/>
    </xf>
    <xf numFmtId="178" fontId="14" fillId="0" borderId="0" xfId="1" applyNumberFormat="1" applyFont="1" applyAlignment="1">
      <alignment horizontal="center" vertical="center" wrapText="1"/>
    </xf>
    <xf numFmtId="49" fontId="31" fillId="0" borderId="0" xfId="5" applyNumberFormat="1" applyFont="1" applyAlignment="1" applyProtection="1">
      <alignment horizontal="center" vertical="center"/>
      <protection locked="0"/>
    </xf>
    <xf numFmtId="0" fontId="31" fillId="0" borderId="0" xfId="5" applyFont="1" applyAlignment="1" applyProtection="1">
      <alignment horizontal="center" vertical="center"/>
      <protection locked="0"/>
    </xf>
    <xf numFmtId="0" fontId="31" fillId="0" borderId="0" xfId="5" applyFont="1" applyAlignment="1" applyProtection="1">
      <alignment horizontal="center" vertical="center" wrapText="1"/>
      <protection locked="0"/>
    </xf>
    <xf numFmtId="176" fontId="31" fillId="0" borderId="0" xfId="5" applyNumberFormat="1" applyFont="1" applyAlignment="1" applyProtection="1">
      <alignment horizontal="center" vertical="center"/>
      <protection locked="0"/>
    </xf>
    <xf numFmtId="49" fontId="31" fillId="0" borderId="0" xfId="5" applyNumberFormat="1" applyFont="1" applyAlignment="1" applyProtection="1">
      <alignment horizontal="left" vertical="center" wrapText="1"/>
      <protection locked="0"/>
    </xf>
    <xf numFmtId="0" fontId="31" fillId="0" borderId="0" xfId="5" applyFont="1" applyAlignment="1" applyProtection="1">
      <alignment horizontal="left" vertical="center"/>
      <protection locked="0"/>
    </xf>
    <xf numFmtId="0" fontId="31" fillId="0" borderId="0" xfId="1" applyFont="1" applyAlignment="1" applyProtection="1">
      <alignment vertical="center"/>
      <protection locked="0"/>
    </xf>
    <xf numFmtId="0" fontId="31" fillId="0" borderId="28" xfId="1" applyFont="1" applyBorder="1" applyAlignment="1">
      <alignment horizontal="center" vertical="center"/>
    </xf>
    <xf numFmtId="0" fontId="31" fillId="0" borderId="28" xfId="5" applyFont="1" applyBorder="1" applyAlignment="1" applyProtection="1">
      <alignment horizontal="center" vertical="center"/>
      <protection locked="0"/>
    </xf>
    <xf numFmtId="0" fontId="31" fillId="0" borderId="11" xfId="5" applyFont="1" applyBorder="1" applyAlignment="1" applyProtection="1">
      <alignment horizontal="center" vertical="center"/>
      <protection locked="0"/>
    </xf>
    <xf numFmtId="0" fontId="31" fillId="0" borderId="71" xfId="1" applyFont="1" applyBorder="1" applyAlignment="1" applyProtection="1">
      <alignment horizontal="center" vertical="center"/>
      <protection locked="0"/>
    </xf>
    <xf numFmtId="0" fontId="33" fillId="0" borderId="69" xfId="1" applyFont="1" applyBorder="1" applyAlignment="1" applyProtection="1">
      <alignment horizontal="center" vertical="center"/>
      <protection locked="0"/>
    </xf>
    <xf numFmtId="0" fontId="31" fillId="0" borderId="28" xfId="1" applyFont="1" applyBorder="1"/>
    <xf numFmtId="177" fontId="31" fillId="0" borderId="28" xfId="1" quotePrefix="1" applyNumberFormat="1" applyFont="1" applyBorder="1" applyAlignment="1" applyProtection="1">
      <alignment horizontal="center" vertical="center" wrapText="1"/>
      <protection locked="0"/>
    </xf>
    <xf numFmtId="177" fontId="14" fillId="0" borderId="4" xfId="1" quotePrefix="1" applyNumberFormat="1" applyFont="1" applyBorder="1" applyAlignment="1" applyProtection="1">
      <alignment horizontal="center" vertical="center" wrapText="1"/>
      <protection locked="0"/>
    </xf>
    <xf numFmtId="49" fontId="31" fillId="0" borderId="3" xfId="5" applyNumberFormat="1" applyFont="1" applyBorder="1" applyAlignment="1" applyProtection="1">
      <alignment horizontal="center" vertical="center"/>
      <protection locked="0"/>
    </xf>
    <xf numFmtId="0" fontId="31" fillId="0" borderId="28" xfId="5" applyFont="1" applyBorder="1" applyAlignment="1" applyProtection="1">
      <alignment horizontal="center" vertical="center" wrapText="1"/>
      <protection locked="0"/>
    </xf>
    <xf numFmtId="176" fontId="31" fillId="0" borderId="28" xfId="5" applyNumberFormat="1" applyFont="1" applyBorder="1" applyAlignment="1" applyProtection="1">
      <alignment horizontal="center" vertical="center"/>
      <protection locked="0"/>
    </xf>
    <xf numFmtId="49" fontId="31" fillId="0" borderId="28" xfId="5" applyNumberFormat="1" applyFont="1" applyBorder="1" applyAlignment="1" applyProtection="1">
      <alignment horizontal="left" vertical="center" wrapText="1"/>
      <protection locked="0"/>
    </xf>
    <xf numFmtId="0" fontId="31" fillId="0" borderId="28" xfId="5" applyFont="1" applyBorder="1" applyAlignment="1" applyProtection="1">
      <alignment horizontal="left" vertical="center"/>
      <protection locked="0"/>
    </xf>
    <xf numFmtId="0" fontId="31" fillId="0" borderId="13" xfId="5" applyFont="1" applyBorder="1" applyAlignment="1" applyProtection="1">
      <alignment horizontal="left" vertical="center"/>
      <protection locked="0"/>
    </xf>
    <xf numFmtId="0" fontId="31" fillId="0" borderId="13" xfId="1" applyFont="1" applyBorder="1" applyAlignment="1" applyProtection="1">
      <alignment vertical="center"/>
      <protection locked="0"/>
    </xf>
    <xf numFmtId="0" fontId="54" fillId="0" borderId="8" xfId="5" applyFont="1" applyBorder="1" applyAlignment="1" applyProtection="1">
      <alignment horizontal="left" vertical="center"/>
      <protection locked="0"/>
    </xf>
    <xf numFmtId="0" fontId="31" fillId="0" borderId="6" xfId="1" applyFont="1" applyBorder="1" applyAlignment="1" applyProtection="1">
      <alignment vertical="center"/>
      <protection locked="0"/>
    </xf>
    <xf numFmtId="0" fontId="31" fillId="0" borderId="22" xfId="1" applyFont="1" applyBorder="1" applyAlignment="1" applyProtection="1">
      <alignment vertical="center"/>
      <protection locked="0"/>
    </xf>
    <xf numFmtId="0" fontId="55" fillId="0" borderId="13" xfId="5" applyFont="1" applyBorder="1" applyAlignment="1" applyProtection="1">
      <alignment horizontal="left" vertical="center"/>
      <protection locked="0"/>
    </xf>
    <xf numFmtId="0" fontId="55" fillId="0" borderId="8" xfId="5" applyFont="1" applyBorder="1" applyAlignment="1" applyProtection="1">
      <alignment horizontal="left" vertical="center"/>
      <protection locked="0"/>
    </xf>
    <xf numFmtId="0" fontId="31" fillId="0" borderId="4" xfId="7" applyFont="1" applyBorder="1" applyAlignment="1">
      <alignment horizontal="centerContinuous"/>
    </xf>
    <xf numFmtId="0" fontId="32" fillId="0" borderId="3" xfId="7" applyFont="1" applyBorder="1" applyAlignment="1">
      <alignment horizontal="centerContinuous"/>
    </xf>
    <xf numFmtId="0" fontId="49" fillId="0" borderId="0" xfId="1" applyFont="1"/>
    <xf numFmtId="0" fontId="40" fillId="0" borderId="0" xfId="1" applyFont="1" applyAlignment="1">
      <alignment horizontal="right"/>
    </xf>
    <xf numFmtId="0" fontId="56" fillId="0" borderId="0" xfId="1" applyFont="1"/>
    <xf numFmtId="179" fontId="3" fillId="0" borderId="28" xfId="0" quotePrefix="1" applyNumberFormat="1" applyFont="1" applyBorder="1" applyAlignment="1" applyProtection="1">
      <alignment horizontal="center" vertical="center"/>
      <protection locked="0"/>
    </xf>
    <xf numFmtId="179" fontId="3" fillId="0" borderId="28" xfId="0" applyNumberFormat="1" applyFont="1" applyBorder="1" applyAlignment="1" applyProtection="1">
      <alignment horizontal="center" vertical="center"/>
      <protection locked="0"/>
    </xf>
    <xf numFmtId="179" fontId="3" fillId="0" borderId="31" xfId="0" applyNumberFormat="1" applyFont="1" applyBorder="1" applyAlignment="1" applyProtection="1">
      <alignment horizontal="center" vertical="center"/>
      <protection locked="0"/>
    </xf>
    <xf numFmtId="0" fontId="20" fillId="0" borderId="37" xfId="0" applyFont="1" applyBorder="1" applyAlignment="1" applyProtection="1">
      <alignment horizontal="center" vertical="center" wrapText="1"/>
      <protection locked="0"/>
    </xf>
    <xf numFmtId="2" fontId="17" fillId="0" borderId="28" xfId="0" quotePrefix="1" applyNumberFormat="1" applyFont="1" applyBorder="1" applyAlignment="1" applyProtection="1">
      <alignment horizontal="center" vertical="center" wrapText="1"/>
      <protection locked="0"/>
    </xf>
    <xf numFmtId="2" fontId="17" fillId="0" borderId="30" xfId="0" quotePrefix="1" applyNumberFormat="1" applyFont="1" applyBorder="1" applyAlignment="1" applyProtection="1">
      <alignment horizontal="center" vertical="center" wrapText="1"/>
      <protection locked="0"/>
    </xf>
    <xf numFmtId="178" fontId="17" fillId="0" borderId="29" xfId="0" applyNumberFormat="1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9" fillId="0" borderId="4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Protection="1">
      <alignment vertical="center"/>
      <protection locked="0"/>
    </xf>
    <xf numFmtId="0" fontId="3" fillId="2" borderId="12" xfId="0" applyFont="1" applyFill="1" applyBorder="1" applyAlignment="1">
      <alignment horizontal="center" vertical="center"/>
    </xf>
    <xf numFmtId="0" fontId="29" fillId="0" borderId="8" xfId="0" applyFont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>
      <alignment horizontal="center" vertical="center" wrapText="1"/>
    </xf>
    <xf numFmtId="0" fontId="57" fillId="0" borderId="8" xfId="0" applyFont="1" applyBorder="1" applyAlignment="1" applyProtection="1">
      <alignment horizontal="left" vertical="center"/>
      <protection locked="0"/>
    </xf>
    <xf numFmtId="0" fontId="29" fillId="0" borderId="22" xfId="0" applyFont="1" applyBorder="1" applyAlignment="1" applyProtection="1">
      <alignment horizontal="left" vertical="center"/>
      <protection locked="0"/>
    </xf>
    <xf numFmtId="0" fontId="30" fillId="0" borderId="0" xfId="1" applyFont="1"/>
    <xf numFmtId="0" fontId="30" fillId="0" borderId="28" xfId="1" applyFont="1" applyBorder="1"/>
    <xf numFmtId="177" fontId="17" fillId="0" borderId="32" xfId="1" quotePrefix="1" applyNumberFormat="1" applyFont="1" applyBorder="1" applyAlignment="1" applyProtection="1">
      <alignment horizontal="center" vertical="center" wrapText="1"/>
      <protection locked="0"/>
    </xf>
    <xf numFmtId="0" fontId="31" fillId="0" borderId="28" xfId="1" quotePrefix="1" applyFont="1" applyBorder="1" applyAlignment="1" applyProtection="1">
      <alignment horizontal="center" vertical="center" wrapText="1"/>
      <protection locked="0"/>
    </xf>
    <xf numFmtId="0" fontId="31" fillId="0" borderId="28" xfId="1" quotePrefix="1" applyFont="1" applyBorder="1" applyAlignment="1" applyProtection="1">
      <alignment horizontal="center" vertical="center"/>
      <protection locked="0"/>
    </xf>
    <xf numFmtId="179" fontId="13" fillId="2" borderId="28" xfId="1" quotePrefix="1" applyNumberFormat="1" applyFont="1" applyFill="1" applyBorder="1" applyAlignment="1" applyProtection="1">
      <alignment horizontal="center" vertical="center"/>
      <protection locked="0"/>
    </xf>
    <xf numFmtId="3" fontId="3" fillId="0" borderId="28" xfId="1" quotePrefix="1" applyNumberFormat="1" applyFont="1" applyBorder="1" applyAlignment="1" applyProtection="1">
      <alignment horizontal="center" vertical="center" wrapText="1"/>
      <protection locked="0"/>
    </xf>
    <xf numFmtId="0" fontId="27" fillId="0" borderId="24" xfId="1" applyFont="1" applyBorder="1" applyAlignment="1">
      <alignment horizontal="center" vertical="center"/>
    </xf>
    <xf numFmtId="0" fontId="27" fillId="0" borderId="28" xfId="1" applyFont="1" applyBorder="1" applyAlignment="1" applyProtection="1">
      <alignment horizontal="left"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50" fillId="0" borderId="22" xfId="0" applyFont="1" applyBorder="1" applyAlignment="1" applyProtection="1">
      <alignment horizontal="left" vertical="center"/>
      <protection locked="0"/>
    </xf>
    <xf numFmtId="0" fontId="29" fillId="2" borderId="28" xfId="0" applyFont="1" applyFill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3" fillId="0" borderId="1" xfId="0" applyFont="1" applyBorder="1" applyProtection="1">
      <alignment vertical="center"/>
      <protection locked="0"/>
    </xf>
    <xf numFmtId="0" fontId="3" fillId="0" borderId="72" xfId="0" applyFont="1" applyBorder="1" applyProtection="1">
      <alignment vertical="center"/>
      <protection locked="0"/>
    </xf>
    <xf numFmtId="0" fontId="6" fillId="2" borderId="28" xfId="0" applyFont="1" applyFill="1" applyBorder="1" applyAlignment="1" applyProtection="1">
      <alignment horizontal="left" vertical="center"/>
      <protection locked="0"/>
    </xf>
    <xf numFmtId="0" fontId="3" fillId="0" borderId="73" xfId="0" applyFont="1" applyBorder="1" applyProtection="1">
      <alignment vertical="center"/>
      <protection locked="0"/>
    </xf>
    <xf numFmtId="0" fontId="13" fillId="0" borderId="0" xfId="0" applyFont="1" applyAlignment="1"/>
    <xf numFmtId="0" fontId="47" fillId="0" borderId="12" xfId="0" applyFont="1" applyBorder="1" applyAlignment="1">
      <alignment horizontal="center" vertical="center" wrapText="1"/>
    </xf>
    <xf numFmtId="0" fontId="47" fillId="0" borderId="24" xfId="0" applyFont="1" applyBorder="1" applyAlignment="1">
      <alignment horizontal="center" vertical="center" wrapText="1"/>
    </xf>
    <xf numFmtId="180" fontId="48" fillId="0" borderId="28" xfId="0" applyNumberFormat="1" applyFont="1" applyBorder="1" applyAlignment="1">
      <alignment horizontal="center" vertical="center"/>
    </xf>
    <xf numFmtId="3" fontId="13" fillId="0" borderId="28" xfId="0" applyNumberFormat="1" applyFont="1" applyBorder="1" applyAlignment="1" applyProtection="1">
      <alignment horizontal="center" vertical="center"/>
      <protection locked="0"/>
    </xf>
    <xf numFmtId="0" fontId="3" fillId="0" borderId="74" xfId="0" applyFont="1" applyBorder="1" applyProtection="1">
      <alignment vertical="center"/>
      <protection locked="0"/>
    </xf>
    <xf numFmtId="0" fontId="6" fillId="0" borderId="1" xfId="0" applyFont="1" applyBorder="1" applyAlignment="1"/>
    <xf numFmtId="0" fontId="3" fillId="0" borderId="13" xfId="0" applyFont="1" applyBorder="1" applyAlignment="1" applyProtection="1">
      <alignment horizontal="left" vertical="center" wrapText="1"/>
      <protection locked="0"/>
    </xf>
    <xf numFmtId="56" fontId="3" fillId="2" borderId="29" xfId="0" quotePrefix="1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6" fillId="0" borderId="1" xfId="0" applyFont="1" applyBorder="1" applyAlignment="1" applyProtection="1">
      <protection locked="0"/>
    </xf>
    <xf numFmtId="0" fontId="3" fillId="0" borderId="1" xfId="0" applyFont="1" applyBorder="1" applyAlignment="1" applyProtection="1">
      <protection locked="0"/>
    </xf>
    <xf numFmtId="0" fontId="3" fillId="0" borderId="2" xfId="0" applyFont="1" applyBorder="1" applyAlignment="1">
      <alignment horizontal="right"/>
    </xf>
    <xf numFmtId="0" fontId="6" fillId="0" borderId="1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shrinkToFit="1"/>
    </xf>
    <xf numFmtId="0" fontId="3" fillId="0" borderId="7" xfId="0" applyFont="1" applyBorder="1" applyAlignment="1">
      <alignment horizontal="center" shrinkToFit="1"/>
    </xf>
    <xf numFmtId="0" fontId="3" fillId="0" borderId="8" xfId="0" applyFont="1" applyBorder="1" applyAlignment="1">
      <alignment horizontal="center" shrinkToFit="1"/>
    </xf>
    <xf numFmtId="0" fontId="3" fillId="0" borderId="14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3" fillId="0" borderId="13" xfId="0" applyFont="1" applyBorder="1" applyAlignment="1">
      <alignment horizontal="center" shrinkToFi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0" fillId="0" borderId="7" xfId="0" applyFont="1" applyBorder="1" applyAlignment="1"/>
    <xf numFmtId="0" fontId="10" fillId="0" borderId="12" xfId="0" applyFont="1" applyBorder="1" applyAlignment="1"/>
    <xf numFmtId="0" fontId="10" fillId="0" borderId="0" xfId="0" applyFont="1" applyAlignment="1"/>
    <xf numFmtId="0" fontId="10" fillId="0" borderId="14" xfId="0" applyFont="1" applyBorder="1" applyAlignment="1"/>
    <xf numFmtId="0" fontId="10" fillId="0" borderId="1" xfId="0" applyFont="1" applyBorder="1" applyAlignment="1"/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1" applyFont="1" applyBorder="1"/>
    <xf numFmtId="0" fontId="6" fillId="0" borderId="1" xfId="1" applyFont="1" applyBorder="1" applyAlignment="1" applyProtection="1">
      <alignment horizontal="left"/>
      <protection locked="0"/>
    </xf>
    <xf numFmtId="0" fontId="7" fillId="0" borderId="1" xfId="1" applyFont="1" applyBorder="1" applyAlignment="1">
      <alignment horizontal="left" indent="1"/>
    </xf>
    <xf numFmtId="0" fontId="3" fillId="0" borderId="2" xfId="1" applyFont="1" applyBorder="1" applyAlignment="1">
      <alignment horizontal="right"/>
    </xf>
    <xf numFmtId="0" fontId="3" fillId="0" borderId="5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5" borderId="6" xfId="1" applyFont="1" applyFill="1" applyBorder="1" applyAlignment="1">
      <alignment horizontal="center"/>
    </xf>
    <xf numFmtId="0" fontId="3" fillId="5" borderId="7" xfId="1" applyFont="1" applyFill="1" applyBorder="1" applyAlignment="1">
      <alignment horizontal="center"/>
    </xf>
    <xf numFmtId="0" fontId="3" fillId="5" borderId="8" xfId="1" applyFont="1" applyFill="1" applyBorder="1" applyAlignment="1">
      <alignment horizontal="center"/>
    </xf>
    <xf numFmtId="0" fontId="6" fillId="0" borderId="36" xfId="1" applyFont="1" applyBorder="1" applyAlignment="1">
      <alignment horizontal="center" vertical="center" wrapText="1"/>
    </xf>
    <xf numFmtId="0" fontId="6" fillId="0" borderId="3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0" xfId="1" applyFont="1"/>
    <xf numFmtId="0" fontId="29" fillId="0" borderId="17" xfId="1" applyFont="1" applyBorder="1" applyAlignment="1">
      <alignment horizontal="center" vertical="center" wrapText="1"/>
    </xf>
    <xf numFmtId="0" fontId="29" fillId="0" borderId="5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shrinkToFit="1"/>
    </xf>
    <xf numFmtId="0" fontId="3" fillId="0" borderId="1" xfId="1" applyFont="1" applyBorder="1" applyAlignment="1">
      <alignment horizontal="center" shrinkToFit="1"/>
    </xf>
    <xf numFmtId="0" fontId="3" fillId="0" borderId="13" xfId="1" applyFont="1" applyBorder="1" applyAlignment="1">
      <alignment horizontal="center" shrinkToFit="1"/>
    </xf>
    <xf numFmtId="0" fontId="11" fillId="0" borderId="11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31" fillId="0" borderId="5" xfId="1" applyFont="1" applyBorder="1" applyAlignment="1">
      <alignment horizontal="center" vertical="center"/>
    </xf>
    <xf numFmtId="0" fontId="31" fillId="0" borderId="11" xfId="1" applyFont="1" applyBorder="1" applyAlignment="1">
      <alignment horizontal="center" vertical="center"/>
    </xf>
    <xf numFmtId="0" fontId="31" fillId="0" borderId="24" xfId="1" applyFont="1" applyBorder="1" applyAlignment="1">
      <alignment horizontal="center" vertical="center"/>
    </xf>
    <xf numFmtId="0" fontId="31" fillId="0" borderId="6" xfId="1" applyFont="1" applyBorder="1" applyAlignment="1">
      <alignment horizontal="center" vertical="center"/>
    </xf>
    <xf numFmtId="0" fontId="37" fillId="0" borderId="7" xfId="1" applyFont="1" applyBorder="1"/>
    <xf numFmtId="0" fontId="37" fillId="0" borderId="12" xfId="1" applyFont="1" applyBorder="1"/>
    <xf numFmtId="0" fontId="37" fillId="0" borderId="0" xfId="1" applyFont="1"/>
    <xf numFmtId="0" fontId="37" fillId="0" borderId="14" xfId="1" applyFont="1" applyBorder="1"/>
    <xf numFmtId="0" fontId="37" fillId="0" borderId="1" xfId="1" applyFont="1" applyBorder="1"/>
    <xf numFmtId="0" fontId="31" fillId="0" borderId="7" xfId="1" applyFont="1" applyBorder="1" applyAlignment="1">
      <alignment horizontal="center"/>
    </xf>
    <xf numFmtId="0" fontId="31" fillId="0" borderId="1" xfId="1" applyFont="1" applyBorder="1" applyAlignment="1">
      <alignment horizontal="center"/>
    </xf>
    <xf numFmtId="0" fontId="31" fillId="0" borderId="8" xfId="1" applyFont="1" applyBorder="1" applyAlignment="1">
      <alignment horizontal="center" vertical="center"/>
    </xf>
    <xf numFmtId="0" fontId="31" fillId="0" borderId="14" xfId="1" applyFont="1" applyBorder="1" applyAlignment="1">
      <alignment horizontal="center" vertical="center"/>
    </xf>
    <xf numFmtId="0" fontId="31" fillId="0" borderId="13" xfId="1" applyFont="1" applyBorder="1" applyAlignment="1">
      <alignment horizontal="center" vertical="center"/>
    </xf>
    <xf numFmtId="0" fontId="31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1" fillId="0" borderId="1" xfId="1" applyFont="1" applyBorder="1" applyAlignment="1">
      <alignment horizontal="left"/>
    </xf>
    <xf numFmtId="0" fontId="32" fillId="0" borderId="1" xfId="1" applyFont="1" applyBorder="1" applyAlignment="1" applyProtection="1">
      <alignment horizontal="left"/>
      <protection locked="0"/>
    </xf>
    <xf numFmtId="0" fontId="31" fillId="0" borderId="1" xfId="1" applyFont="1" applyBorder="1" applyAlignment="1" applyProtection="1">
      <alignment horizontal="left"/>
      <protection locked="0"/>
    </xf>
    <xf numFmtId="0" fontId="6" fillId="0" borderId="0" xfId="1" applyFont="1" applyAlignment="1">
      <alignment horizontal="right"/>
    </xf>
    <xf numFmtId="0" fontId="31" fillId="0" borderId="6" xfId="1" applyFont="1" applyBorder="1" applyAlignment="1">
      <alignment horizontal="center" vertical="center" wrapText="1"/>
    </xf>
    <xf numFmtId="0" fontId="31" fillId="0" borderId="1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31" fillId="0" borderId="15" xfId="1" applyFont="1" applyBorder="1" applyAlignment="1">
      <alignment horizontal="center" vertical="center" wrapText="1"/>
    </xf>
    <xf numFmtId="0" fontId="31" fillId="0" borderId="20" xfId="1" applyFont="1" applyBorder="1" applyAlignment="1">
      <alignment horizontal="center" vertical="center"/>
    </xf>
    <xf numFmtId="0" fontId="31" fillId="0" borderId="25" xfId="1" applyFont="1" applyBorder="1" applyAlignment="1">
      <alignment horizontal="center" vertical="center"/>
    </xf>
    <xf numFmtId="0" fontId="31" fillId="0" borderId="16" xfId="1" applyFont="1" applyBorder="1" applyAlignment="1">
      <alignment horizontal="center" vertical="center" wrapText="1"/>
    </xf>
    <xf numFmtId="0" fontId="31" fillId="0" borderId="21" xfId="1" applyFont="1" applyBorder="1" applyAlignment="1">
      <alignment horizontal="center" vertical="center" wrapText="1"/>
    </xf>
    <xf numFmtId="0" fontId="31" fillId="0" borderId="26" xfId="1" applyFont="1" applyBorder="1" applyAlignment="1">
      <alignment horizontal="center" vertical="center" wrapText="1"/>
    </xf>
    <xf numFmtId="0" fontId="31" fillId="0" borderId="17" xfId="1" applyFont="1" applyBorder="1" applyAlignment="1">
      <alignment horizontal="center" vertical="center" wrapText="1"/>
    </xf>
    <xf numFmtId="0" fontId="36" fillId="0" borderId="8" xfId="1" applyFont="1" applyBorder="1" applyAlignment="1">
      <alignment horizontal="center" vertical="center" wrapText="1"/>
    </xf>
    <xf numFmtId="0" fontId="31" fillId="0" borderId="22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shrinkToFit="1"/>
    </xf>
    <xf numFmtId="0" fontId="3" fillId="0" borderId="7" xfId="1" applyFont="1" applyBorder="1" applyAlignment="1">
      <alignment horizontal="center" shrinkToFit="1"/>
    </xf>
    <xf numFmtId="0" fontId="3" fillId="0" borderId="8" xfId="1" applyFont="1" applyBorder="1" applyAlignment="1">
      <alignment horizontal="center" shrinkToFit="1"/>
    </xf>
    <xf numFmtId="0" fontId="3" fillId="0" borderId="9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6" fillId="0" borderId="10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31" fillId="0" borderId="6" xfId="1" applyFont="1" applyBorder="1" applyAlignment="1" applyProtection="1">
      <alignment horizontal="center" vertical="center"/>
      <protection locked="0"/>
    </xf>
    <xf numFmtId="0" fontId="31" fillId="0" borderId="12" xfId="1" applyFont="1" applyBorder="1" applyAlignment="1" applyProtection="1">
      <alignment horizontal="center" vertical="center"/>
      <protection locked="0"/>
    </xf>
    <xf numFmtId="0" fontId="31" fillId="0" borderId="5" xfId="1" applyFont="1" applyBorder="1" applyAlignment="1" applyProtection="1">
      <alignment horizontal="center" vertical="center" wrapText="1"/>
      <protection locked="0"/>
    </xf>
    <xf numFmtId="0" fontId="31" fillId="0" borderId="11" xfId="1" applyFont="1" applyBorder="1" applyAlignment="1" applyProtection="1">
      <alignment horizontal="center" vertical="center" wrapText="1"/>
      <protection locked="0"/>
    </xf>
    <xf numFmtId="0" fontId="31" fillId="0" borderId="24" xfId="1" applyFont="1" applyBorder="1" applyAlignment="1" applyProtection="1">
      <alignment horizontal="center" vertical="center" wrapText="1"/>
      <protection locked="0"/>
    </xf>
    <xf numFmtId="0" fontId="3" fillId="0" borderId="6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1" fillId="0" borderId="8" xfId="1" applyFont="1" applyBorder="1" applyAlignment="1" applyProtection="1">
      <alignment horizontal="center" vertical="center"/>
      <protection locked="0"/>
    </xf>
    <xf numFmtId="0" fontId="31" fillId="0" borderId="22" xfId="1" applyFont="1" applyBorder="1" applyAlignment="1" applyProtection="1">
      <alignment horizontal="center" vertical="center"/>
      <protection locked="0"/>
    </xf>
    <xf numFmtId="0" fontId="31" fillId="0" borderId="14" xfId="1" applyFont="1" applyBorder="1" applyAlignment="1" applyProtection="1">
      <alignment horizontal="center" vertical="center"/>
      <protection locked="0"/>
    </xf>
    <xf numFmtId="0" fontId="31" fillId="0" borderId="13" xfId="1" applyFont="1" applyBorder="1" applyAlignment="1" applyProtection="1">
      <alignment horizontal="center" vertical="center"/>
      <protection locked="0"/>
    </xf>
    <xf numFmtId="0" fontId="31" fillId="0" borderId="5" xfId="1" applyFont="1" applyBorder="1" applyAlignment="1" applyProtection="1">
      <alignment horizontal="center" vertical="center"/>
      <protection locked="0"/>
    </xf>
    <xf numFmtId="0" fontId="31" fillId="0" borderId="11" xfId="1" applyFont="1" applyBorder="1" applyAlignment="1" applyProtection="1">
      <alignment horizontal="center" vertical="center"/>
      <protection locked="0"/>
    </xf>
    <xf numFmtId="0" fontId="31" fillId="0" borderId="24" xfId="1" applyFont="1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 applyProtection="1">
      <alignment horizontal="center" vertical="center"/>
      <protection locked="0"/>
    </xf>
    <xf numFmtId="0" fontId="3" fillId="0" borderId="24" xfId="1" applyFont="1" applyBorder="1" applyAlignment="1" applyProtection="1">
      <alignment horizontal="center" vertical="center"/>
      <protection locked="0"/>
    </xf>
    <xf numFmtId="176" fontId="3" fillId="0" borderId="5" xfId="1" applyNumberFormat="1" applyFont="1" applyBorder="1" applyAlignment="1" applyProtection="1">
      <alignment horizontal="center" vertical="center"/>
      <protection locked="0"/>
    </xf>
    <xf numFmtId="176" fontId="3" fillId="0" borderId="11" xfId="1" applyNumberFormat="1" applyFont="1" applyBorder="1" applyAlignment="1" applyProtection="1">
      <alignment horizontal="center" vertical="center"/>
      <protection locked="0"/>
    </xf>
    <xf numFmtId="176" fontId="3" fillId="0" borderId="24" xfId="1" applyNumberFormat="1" applyFont="1" applyBorder="1" applyAlignment="1" applyProtection="1">
      <alignment horizontal="center" vertical="center"/>
      <protection locked="0"/>
    </xf>
    <xf numFmtId="0" fontId="27" fillId="0" borderId="6" xfId="1" applyFont="1" applyBorder="1" applyAlignment="1">
      <alignment horizontal="center" vertical="center"/>
    </xf>
    <xf numFmtId="0" fontId="27" fillId="0" borderId="12" xfId="1" applyFont="1" applyBorder="1" applyAlignment="1">
      <alignment horizontal="center" vertical="center"/>
    </xf>
    <xf numFmtId="0" fontId="27" fillId="0" borderId="14" xfId="1" applyFont="1" applyBorder="1" applyAlignment="1">
      <alignment horizontal="center" vertical="center"/>
    </xf>
    <xf numFmtId="176" fontId="31" fillId="0" borderId="5" xfId="1" applyNumberFormat="1" applyFont="1" applyBorder="1" applyAlignment="1" applyProtection="1">
      <alignment horizontal="center" vertical="center"/>
      <protection locked="0"/>
    </xf>
    <xf numFmtId="176" fontId="31" fillId="0" borderId="11" xfId="1" applyNumberFormat="1" applyFont="1" applyBorder="1" applyAlignment="1" applyProtection="1">
      <alignment horizontal="center" vertical="center"/>
      <protection locked="0"/>
    </xf>
    <xf numFmtId="176" fontId="31" fillId="0" borderId="24" xfId="1" applyNumberFormat="1" applyFont="1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horizontal="center" vertical="center" wrapText="1"/>
      <protection locked="0"/>
    </xf>
    <xf numFmtId="0" fontId="3" fillId="0" borderId="11" xfId="1" applyFont="1" applyBorder="1" applyAlignment="1" applyProtection="1">
      <alignment horizontal="center" vertical="center" wrapText="1"/>
      <protection locked="0"/>
    </xf>
    <xf numFmtId="0" fontId="3" fillId="0" borderId="24" xfId="1" applyFont="1" applyBorder="1" applyAlignment="1" applyProtection="1">
      <alignment horizontal="center" vertical="center" wrapText="1"/>
      <protection locked="0"/>
    </xf>
    <xf numFmtId="0" fontId="3" fillId="0" borderId="34" xfId="1" applyFont="1" applyBorder="1" applyAlignment="1" applyProtection="1">
      <alignment horizontal="center" vertical="center"/>
      <protection locked="0"/>
    </xf>
    <xf numFmtId="0" fontId="3" fillId="0" borderId="21" xfId="1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 applyProtection="1">
      <alignment horizontal="center" vertical="center"/>
      <protection locked="0"/>
    </xf>
    <xf numFmtId="0" fontId="6" fillId="2" borderId="0" xfId="1" applyFont="1" applyFill="1" applyAlignment="1">
      <alignment horizontal="right"/>
    </xf>
    <xf numFmtId="0" fontId="3" fillId="0" borderId="2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/>
    </xf>
    <xf numFmtId="176" fontId="3" fillId="0" borderId="24" xfId="1" applyNumberFormat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1" fillId="0" borderId="28" xfId="1" applyFont="1" applyBorder="1" applyAlignment="1">
      <alignment horizontal="center" vertical="center"/>
    </xf>
    <xf numFmtId="0" fontId="37" fillId="0" borderId="3" xfId="1" applyFont="1" applyBorder="1"/>
    <xf numFmtId="0" fontId="37" fillId="0" borderId="28" xfId="1" applyFont="1" applyBorder="1"/>
    <xf numFmtId="0" fontId="31" fillId="0" borderId="2" xfId="1" applyFont="1" applyBorder="1" applyAlignment="1">
      <alignment horizontal="center"/>
    </xf>
    <xf numFmtId="0" fontId="31" fillId="0" borderId="4" xfId="1" applyFont="1" applyBorder="1" applyAlignment="1">
      <alignment horizontal="center"/>
    </xf>
    <xf numFmtId="0" fontId="6" fillId="0" borderId="28" xfId="1" applyFont="1" applyBorder="1" applyAlignment="1">
      <alignment horizontal="center" vertical="center"/>
    </xf>
    <xf numFmtId="0" fontId="31" fillId="0" borderId="28" xfId="1" applyFont="1" applyBorder="1" applyAlignment="1">
      <alignment horizontal="center" vertical="center" wrapText="1"/>
    </xf>
    <xf numFmtId="0" fontId="32" fillId="0" borderId="1" xfId="1" applyFont="1" applyBorder="1" applyAlignment="1" applyProtection="1">
      <alignment horizontal="right"/>
      <protection locked="0"/>
    </xf>
    <xf numFmtId="0" fontId="31" fillId="0" borderId="1" xfId="1" applyFont="1" applyBorder="1" applyAlignment="1" applyProtection="1">
      <alignment horizontal="right"/>
      <protection locked="0"/>
    </xf>
    <xf numFmtId="0" fontId="6" fillId="0" borderId="28" xfId="1" applyFont="1" applyBorder="1" applyAlignment="1">
      <alignment horizontal="center" vertical="center" wrapText="1"/>
    </xf>
    <xf numFmtId="0" fontId="32" fillId="0" borderId="28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 wrapText="1"/>
    </xf>
    <xf numFmtId="0" fontId="31" fillId="0" borderId="3" xfId="1" applyFont="1" applyBorder="1" applyAlignment="1">
      <alignment horizontal="center" vertical="center"/>
    </xf>
    <xf numFmtId="0" fontId="29" fillId="0" borderId="1" xfId="0" applyFont="1" applyBorder="1" applyAlignment="1">
      <alignment horizontal="left"/>
    </xf>
    <xf numFmtId="0" fontId="0" fillId="0" borderId="1" xfId="0" applyBorder="1" applyAlignment="1"/>
    <xf numFmtId="0" fontId="50" fillId="0" borderId="8" xfId="0" applyFont="1" applyBorder="1" applyAlignment="1">
      <alignment horizontal="center" vertical="center" wrapText="1"/>
    </xf>
    <xf numFmtId="0" fontId="50" fillId="0" borderId="22" xfId="0" applyFont="1" applyBorder="1" applyAlignment="1">
      <alignment horizontal="center" vertical="center"/>
    </xf>
    <xf numFmtId="0" fontId="50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6" fillId="0" borderId="1" xfId="1" applyFont="1" applyBorder="1" applyProtection="1">
      <protection locked="0"/>
    </xf>
    <xf numFmtId="0" fontId="3" fillId="0" borderId="1" xfId="1" applyFont="1" applyBorder="1" applyProtection="1">
      <protection locked="0"/>
    </xf>
    <xf numFmtId="0" fontId="3" fillId="0" borderId="7" xfId="1" applyFont="1" applyBorder="1" applyAlignment="1">
      <alignment horizontal="right"/>
    </xf>
    <xf numFmtId="0" fontId="10" fillId="0" borderId="7" xfId="1" applyFont="1" applyBorder="1"/>
    <xf numFmtId="0" fontId="10" fillId="0" borderId="12" xfId="1" applyFont="1" applyBorder="1"/>
    <xf numFmtId="0" fontId="10" fillId="0" borderId="0" xfId="1" applyFont="1"/>
    <xf numFmtId="0" fontId="10" fillId="0" borderId="14" xfId="1" applyFont="1" applyBorder="1"/>
    <xf numFmtId="0" fontId="10" fillId="0" borderId="1" xfId="1" applyFont="1" applyBorder="1"/>
    <xf numFmtId="0" fontId="3" fillId="0" borderId="7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3" borderId="6" xfId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0" fontId="3" fillId="0" borderId="1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2" borderId="5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27" fillId="0" borderId="5" xfId="1" applyFont="1" applyBorder="1" applyAlignment="1">
      <alignment horizontal="center" vertical="center"/>
    </xf>
    <xf numFmtId="0" fontId="27" fillId="0" borderId="11" xfId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 wrapText="1"/>
    </xf>
    <xf numFmtId="49" fontId="3" fillId="0" borderId="11" xfId="1" applyNumberFormat="1" applyFont="1" applyBorder="1" applyAlignment="1">
      <alignment horizontal="center" vertical="center" wrapText="1"/>
    </xf>
    <xf numFmtId="49" fontId="3" fillId="0" borderId="24" xfId="1" applyNumberFormat="1" applyFont="1" applyBorder="1" applyAlignment="1">
      <alignment horizontal="center" vertical="center" wrapText="1"/>
    </xf>
    <xf numFmtId="0" fontId="27" fillId="0" borderId="24" xfId="1" applyFont="1" applyBorder="1" applyAlignment="1">
      <alignment horizontal="center" vertical="center"/>
    </xf>
    <xf numFmtId="179" fontId="3" fillId="0" borderId="28" xfId="1" applyNumberFormat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 wrapText="1"/>
    </xf>
    <xf numFmtId="0" fontId="32" fillId="0" borderId="1" xfId="1" applyFont="1" applyBorder="1" applyProtection="1">
      <protection locked="0"/>
    </xf>
    <xf numFmtId="0" fontId="31" fillId="0" borderId="1" xfId="1" applyFont="1" applyBorder="1" applyProtection="1">
      <protection locked="0"/>
    </xf>
    <xf numFmtId="0" fontId="31" fillId="0" borderId="2" xfId="1" applyFont="1" applyBorder="1" applyAlignment="1">
      <alignment horizontal="right"/>
    </xf>
    <xf numFmtId="0" fontId="31" fillId="6" borderId="6" xfId="1" applyFont="1" applyFill="1" applyBorder="1" applyAlignment="1">
      <alignment horizontal="center"/>
    </xf>
    <xf numFmtId="0" fontId="31" fillId="6" borderId="7" xfId="1" applyFont="1" applyFill="1" applyBorder="1" applyAlignment="1">
      <alignment horizontal="center"/>
    </xf>
    <xf numFmtId="0" fontId="31" fillId="6" borderId="8" xfId="1" applyFont="1" applyFill="1" applyBorder="1" applyAlignment="1">
      <alignment horizontal="center"/>
    </xf>
    <xf numFmtId="0" fontId="31" fillId="0" borderId="6" xfId="1" applyFont="1" applyBorder="1" applyAlignment="1">
      <alignment horizontal="center" shrinkToFit="1"/>
    </xf>
    <xf numFmtId="0" fontId="31" fillId="0" borderId="7" xfId="1" applyFont="1" applyBorder="1" applyAlignment="1">
      <alignment horizontal="center" shrinkToFit="1"/>
    </xf>
    <xf numFmtId="0" fontId="31" fillId="0" borderId="8" xfId="1" applyFont="1" applyBorder="1" applyAlignment="1">
      <alignment horizontal="center" shrinkToFit="1"/>
    </xf>
    <xf numFmtId="0" fontId="32" fillId="0" borderId="10" xfId="1" applyFont="1" applyBorder="1" applyAlignment="1">
      <alignment horizontal="center" vertical="center" wrapText="1"/>
    </xf>
    <xf numFmtId="0" fontId="31" fillId="0" borderId="19" xfId="1" applyFont="1" applyBorder="1" applyAlignment="1">
      <alignment horizontal="center" vertical="center"/>
    </xf>
    <xf numFmtId="0" fontId="31" fillId="0" borderId="27" xfId="1" applyFont="1" applyBorder="1" applyAlignment="1">
      <alignment horizontal="center" vertical="center"/>
    </xf>
    <xf numFmtId="0" fontId="32" fillId="0" borderId="5" xfId="1" applyFont="1" applyBorder="1" applyAlignment="1">
      <alignment horizontal="center" vertical="center" wrapText="1"/>
    </xf>
    <xf numFmtId="0" fontId="32" fillId="0" borderId="3" xfId="1" applyFont="1" applyBorder="1" applyAlignment="1">
      <alignment horizontal="center" vertical="center" wrapText="1"/>
    </xf>
    <xf numFmtId="0" fontId="32" fillId="0" borderId="4" xfId="1" applyFont="1" applyBorder="1" applyAlignment="1">
      <alignment horizontal="center" vertical="center" wrapText="1"/>
    </xf>
    <xf numFmtId="0" fontId="32" fillId="0" borderId="11" xfId="1" applyFont="1" applyBorder="1" applyAlignment="1">
      <alignment horizontal="center" vertical="center" wrapText="1"/>
    </xf>
    <xf numFmtId="0" fontId="32" fillId="0" borderId="24" xfId="1" applyFont="1" applyBorder="1" applyAlignment="1">
      <alignment horizontal="center" vertical="center" wrapText="1"/>
    </xf>
    <xf numFmtId="0" fontId="32" fillId="0" borderId="5" xfId="1" applyFont="1" applyBorder="1" applyAlignment="1">
      <alignment horizontal="center" vertical="center"/>
    </xf>
    <xf numFmtId="0" fontId="31" fillId="0" borderId="8" xfId="1" applyFont="1" applyBorder="1" applyAlignment="1">
      <alignment horizontal="center" vertical="center" wrapText="1"/>
    </xf>
    <xf numFmtId="0" fontId="31" fillId="0" borderId="14" xfId="1" applyFont="1" applyBorder="1" applyAlignment="1">
      <alignment horizontal="center" shrinkToFit="1"/>
    </xf>
    <xf numFmtId="0" fontId="31" fillId="0" borderId="1" xfId="1" applyFont="1" applyBorder="1" applyAlignment="1">
      <alignment horizontal="center" shrinkToFit="1"/>
    </xf>
    <xf numFmtId="0" fontId="31" fillId="0" borderId="13" xfId="1" applyFont="1" applyBorder="1" applyAlignment="1">
      <alignment horizontal="center" shrinkToFit="1"/>
    </xf>
    <xf numFmtId="0" fontId="31" fillId="0" borderId="5" xfId="6" applyFont="1" applyBorder="1" applyAlignment="1">
      <alignment horizontal="center" vertical="center" wrapText="1"/>
    </xf>
    <xf numFmtId="0" fontId="31" fillId="0" borderId="11" xfId="6" applyFont="1" applyBorder="1" applyAlignment="1">
      <alignment horizontal="center" vertical="center" wrapText="1"/>
    </xf>
    <xf numFmtId="0" fontId="31" fillId="0" borderId="24" xfId="6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9" fillId="0" borderId="1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3" fillId="6" borderId="6" xfId="1" applyFont="1" applyFill="1" applyBorder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3" fillId="6" borderId="8" xfId="1" applyFont="1" applyFill="1" applyBorder="1" applyAlignment="1">
      <alignment horizontal="center"/>
    </xf>
  </cellXfs>
  <cellStyles count="8">
    <cellStyle name="桁区切り 2" xfId="3" xr:uid="{3D3A9618-28F1-4CAC-BF32-B7D56F7420E7}"/>
    <cellStyle name="標準" xfId="0" builtinId="0"/>
    <cellStyle name="標準 2" xfId="1" xr:uid="{B2C5D0DD-36A9-493B-BB48-413C938617A8}"/>
    <cellStyle name="標準 2 2" xfId="2" xr:uid="{5AB7EAAC-E4A7-4E77-986E-C6E23ABFF597}"/>
    <cellStyle name="標準 2 3" xfId="4" xr:uid="{24971A90-6B57-4306-8933-976B9AF9425D}"/>
    <cellStyle name="標準 2 3 2" xfId="7" xr:uid="{31D5982B-5460-4080-82D5-C85907C95CF0}"/>
    <cellStyle name="標準 2 4" xfId="5" xr:uid="{2F92193C-5E9F-4671-B684-CD1B8622D5FA}"/>
    <cellStyle name="標準 3" xfId="6" xr:uid="{95463FF2-9999-4522-94C3-8F9C961C0C82}"/>
  </cellStyles>
  <dxfs count="2">
    <dxf>
      <font>
        <strike val="0"/>
        <color theme="0"/>
      </font>
      <border>
        <top style="thin">
          <color theme="0"/>
        </top>
        <vertical/>
        <horizontal/>
      </border>
    </dxf>
    <dxf>
      <font>
        <strike val="0"/>
        <color theme="0"/>
      </font>
      <border>
        <top style="thin">
          <color theme="0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externalLinks/externalLink1.xml" Type="http://schemas.openxmlformats.org/officeDocument/2006/relationships/externalLink"/><Relationship Id="rId24" Target="externalLinks/externalLink2.xml" Type="http://schemas.openxmlformats.org/officeDocument/2006/relationships/externalLink"/><Relationship Id="rId25" Target="externalLinks/externalLink3.xml" Type="http://schemas.openxmlformats.org/officeDocument/2006/relationships/externalLink"/><Relationship Id="rId26" Target="theme/theme1.xml" Type="http://schemas.openxmlformats.org/officeDocument/2006/relationships/theme"/><Relationship Id="rId27" Target="styles.xml" Type="http://schemas.openxmlformats.org/officeDocument/2006/relationships/styles"/><Relationship Id="rId28" Target="sharedStrings.xml" Type="http://schemas.openxmlformats.org/officeDocument/2006/relationships/sharedStrings"/><Relationship Id="rId29" Target="calcChain.xml" Type="http://schemas.openxmlformats.org/officeDocument/2006/relationships/calcChain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381000</xdr:colOff>
      <xdr:row>1</xdr:row>
      <xdr:rowOff>63500</xdr:rowOff>
    </xdr:from>
    <xdr:to>
      <xdr:col>23</xdr:col>
      <xdr:colOff>359083</xdr:colOff>
      <xdr:row>2</xdr:row>
      <xdr:rowOff>114065</xdr:rowOff>
    </xdr:to>
    <xdr:sp macro="" textlink="">
      <xdr:nvSpPr>
        <xdr:cNvPr id="2" name="Text Box 23">
          <a:extLst>
            <a:ext uri="{FF2B5EF4-FFF2-40B4-BE49-F238E27FC236}">
              <a16:creationId xmlns:a16="http://schemas.microsoft.com/office/drawing/2014/main" id="{25BF98B5-836C-4D98-8660-CB6CCAEE1106}"/>
            </a:ext>
          </a:extLst>
        </xdr:cNvPr>
        <xdr:cNvSpPr txBox="1">
          <a:spLocks noChangeArrowheads="1"/>
        </xdr:cNvSpPr>
      </xdr:nvSpPr>
      <xdr:spPr bwMode="auto">
        <a:xfrm>
          <a:off x="14211300" y="228600"/>
          <a:ext cx="606733" cy="2093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別添</a:t>
          </a:r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 refersTo="#REF!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 refersTo="#REF!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21.bin" Type="http://schemas.openxmlformats.org/officeDocument/2006/relationships/printerSettings"/></Relationships>
</file>

<file path=xl/worksheets/_rels/sheet22.xml.rels><?xml version="1.0" encoding="UTF-8" standalone="yes"?><Relationships xmlns="http://schemas.openxmlformats.org/package/2006/relationships"><Relationship Id="rId1" Target="../printerSettings/printerSettings2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2E71E-0BAE-43C4-809B-145217F50CED}">
  <sheetPr>
    <tabColor rgb="FFFFFF00"/>
  </sheetPr>
  <dimension ref="A1:AH78"/>
  <sheetViews>
    <sheetView view="pageBreakPreview" zoomScaleNormal="100" zoomScaleSheetLayoutView="100" workbookViewId="0">
      <pane ySplit="8" topLeftCell="A17" activePane="bottomLeft" state="frozen"/>
      <selection pane="bottomLeft" sqref="A1:XFD1048576"/>
    </sheetView>
  </sheetViews>
  <sheetFormatPr defaultColWidth="9" defaultRowHeight="10"/>
  <cols>
    <col min="1" max="1" width="15.90625" style="31" customWidth="1"/>
    <col min="2" max="2" width="3.90625" style="2" bestFit="1" customWidth="1"/>
    <col min="3" max="3" width="38.26953125" style="2" customWidth="1"/>
    <col min="4" max="4" width="13.90625" style="2" bestFit="1" customWidth="1"/>
    <col min="5" max="5" width="16.90625" style="32" customWidth="1"/>
    <col min="6" max="6" width="13.08984375" style="2" bestFit="1" customWidth="1"/>
    <col min="7" max="7" width="7.36328125" style="2" customWidth="1"/>
    <col min="8" max="8" width="12.08984375" style="2" bestFit="1" customWidth="1"/>
    <col min="9" max="9" width="10.6328125" style="2" customWidth="1"/>
    <col min="10" max="10" width="7" style="2" bestFit="1" customWidth="1"/>
    <col min="11" max="11" width="6.36328125" style="2" bestFit="1" customWidth="1"/>
    <col min="12" max="12" width="8.7265625" style="2" bestFit="1" customWidth="1"/>
    <col min="13" max="13" width="8.453125" style="2" bestFit="1" customWidth="1"/>
    <col min="14" max="14" width="8.6328125" style="2" bestFit="1" customWidth="1"/>
    <col min="15" max="15" width="9.453125" style="2" bestFit="1" customWidth="1"/>
    <col min="16" max="16" width="16.90625" style="2" customWidth="1"/>
    <col min="17" max="17" width="10" style="2" bestFit="1" customWidth="1"/>
    <col min="18" max="18" width="6" style="2" customWidth="1"/>
    <col min="19" max="19" width="25.26953125" style="2" bestFit="1" customWidth="1"/>
    <col min="20" max="20" width="11" style="2" bestFit="1" customWidth="1"/>
    <col min="21" max="22" width="8.26953125" style="2" bestFit="1" customWidth="1"/>
    <col min="23" max="24" width="9" style="2"/>
    <col min="25" max="25" width="9" style="2" customWidth="1"/>
    <col min="26" max="27" width="10.6328125" style="2" customWidth="1"/>
    <col min="28" max="34" width="9" style="2" customWidth="1"/>
    <col min="35" max="16384" width="9" style="2"/>
  </cols>
  <sheetData>
    <row r="1" spans="1:34" ht="15.5">
      <c r="A1" s="1"/>
      <c r="B1" s="1"/>
      <c r="E1" s="3"/>
      <c r="R1" s="4"/>
    </row>
    <row r="2" spans="1:34" ht="15.5">
      <c r="A2" s="2"/>
      <c r="E2" s="2"/>
      <c r="F2" s="5"/>
      <c r="J2" s="591" t="s">
        <v>632</v>
      </c>
      <c r="K2" s="591"/>
      <c r="L2" s="591"/>
      <c r="M2" s="591"/>
      <c r="N2" s="591"/>
      <c r="O2" s="591"/>
      <c r="P2" s="591"/>
      <c r="Q2" s="568"/>
      <c r="R2" s="592" t="s">
        <v>1798</v>
      </c>
      <c r="S2" s="593"/>
      <c r="T2" s="593"/>
      <c r="U2" s="593"/>
      <c r="V2" s="593"/>
    </row>
    <row r="3" spans="1:34" ht="15.75" customHeight="1">
      <c r="A3" s="9" t="s">
        <v>630</v>
      </c>
      <c r="B3" s="9"/>
      <c r="E3" s="2"/>
      <c r="J3" s="6"/>
      <c r="R3" s="10"/>
      <c r="S3" s="594" t="s">
        <v>2</v>
      </c>
      <c r="T3" s="594"/>
      <c r="U3" s="594"/>
      <c r="V3" s="594"/>
      <c r="W3" s="594"/>
      <c r="X3" s="594"/>
      <c r="Z3" s="197" t="s">
        <v>629</v>
      </c>
      <c r="AA3" s="12"/>
      <c r="AB3" s="196" t="s">
        <v>628</v>
      </c>
      <c r="AC3" s="14"/>
      <c r="AD3" s="14"/>
      <c r="AE3" s="195" t="s">
        <v>627</v>
      </c>
      <c r="AF3" s="14"/>
      <c r="AG3" s="16"/>
    </row>
    <row r="4" spans="1:34" ht="14.25" customHeight="1" thickBot="1">
      <c r="A4" s="600" t="s">
        <v>6</v>
      </c>
      <c r="B4" s="616" t="s">
        <v>7</v>
      </c>
      <c r="C4" s="617"/>
      <c r="D4" s="622"/>
      <c r="E4" s="624"/>
      <c r="F4" s="616" t="s">
        <v>8</v>
      </c>
      <c r="G4" s="626"/>
      <c r="H4" s="585" t="s">
        <v>626</v>
      </c>
      <c r="I4" s="588" t="s">
        <v>10</v>
      </c>
      <c r="J4" s="607" t="s">
        <v>11</v>
      </c>
      <c r="K4" s="610" t="s">
        <v>12</v>
      </c>
      <c r="L4" s="611"/>
      <c r="M4" s="611"/>
      <c r="N4" s="611"/>
      <c r="O4" s="612"/>
      <c r="P4" s="585" t="s">
        <v>624</v>
      </c>
      <c r="Q4" s="601" t="s">
        <v>14</v>
      </c>
      <c r="R4" s="602"/>
      <c r="S4" s="603"/>
      <c r="T4" s="571" t="s">
        <v>15</v>
      </c>
      <c r="U4" s="573" t="s">
        <v>584</v>
      </c>
      <c r="V4" s="585" t="s">
        <v>583</v>
      </c>
      <c r="W4" s="597" t="s">
        <v>582</v>
      </c>
      <c r="X4" s="598"/>
      <c r="Z4" s="589" t="s">
        <v>990</v>
      </c>
      <c r="AA4" s="589" t="s">
        <v>989</v>
      </c>
      <c r="AB4" s="588" t="s">
        <v>21</v>
      </c>
      <c r="AC4" s="585" t="s">
        <v>571</v>
      </c>
      <c r="AD4" s="585" t="s">
        <v>570</v>
      </c>
      <c r="AE4" s="588" t="s">
        <v>21</v>
      </c>
      <c r="AF4" s="585" t="s">
        <v>571</v>
      </c>
      <c r="AG4" s="585" t="s">
        <v>622</v>
      </c>
      <c r="AH4" s="18"/>
    </row>
    <row r="5" spans="1:34" ht="11.25" customHeight="1">
      <c r="A5" s="586"/>
      <c r="B5" s="618"/>
      <c r="C5" s="619"/>
      <c r="D5" s="623"/>
      <c r="E5" s="625"/>
      <c r="F5" s="609"/>
      <c r="G5" s="581"/>
      <c r="H5" s="586"/>
      <c r="I5" s="589"/>
      <c r="J5" s="608"/>
      <c r="K5" s="599" t="s">
        <v>25</v>
      </c>
      <c r="L5" s="613" t="s">
        <v>26</v>
      </c>
      <c r="M5" s="576" t="s">
        <v>27</v>
      </c>
      <c r="N5" s="579" t="s">
        <v>28</v>
      </c>
      <c r="O5" s="579" t="s">
        <v>21</v>
      </c>
      <c r="P5" s="595"/>
      <c r="Q5" s="604"/>
      <c r="R5" s="605"/>
      <c r="S5" s="606"/>
      <c r="T5" s="572"/>
      <c r="U5" s="574"/>
      <c r="V5" s="586"/>
      <c r="W5" s="585" t="s">
        <v>571</v>
      </c>
      <c r="X5" s="585" t="s">
        <v>570</v>
      </c>
      <c r="Z5" s="589"/>
      <c r="AA5" s="589"/>
      <c r="AB5" s="589"/>
      <c r="AC5" s="628"/>
      <c r="AD5" s="628"/>
      <c r="AE5" s="589"/>
      <c r="AF5" s="628"/>
      <c r="AG5" s="628"/>
      <c r="AH5" s="630"/>
    </row>
    <row r="6" spans="1:34">
      <c r="A6" s="586"/>
      <c r="B6" s="618"/>
      <c r="C6" s="619"/>
      <c r="D6" s="600" t="s">
        <v>29</v>
      </c>
      <c r="E6" s="627" t="s">
        <v>563</v>
      </c>
      <c r="F6" s="600" t="s">
        <v>29</v>
      </c>
      <c r="G6" s="588" t="s">
        <v>31</v>
      </c>
      <c r="H6" s="586"/>
      <c r="I6" s="589"/>
      <c r="J6" s="608"/>
      <c r="K6" s="577"/>
      <c r="L6" s="614"/>
      <c r="M6" s="577"/>
      <c r="N6" s="580"/>
      <c r="O6" s="580"/>
      <c r="P6" s="595"/>
      <c r="Q6" s="585" t="s">
        <v>619</v>
      </c>
      <c r="R6" s="585" t="s">
        <v>618</v>
      </c>
      <c r="S6" s="600" t="s">
        <v>34</v>
      </c>
      <c r="T6" s="582" t="s">
        <v>617</v>
      </c>
      <c r="U6" s="574"/>
      <c r="V6" s="586"/>
      <c r="W6" s="628"/>
      <c r="X6" s="628"/>
      <c r="Z6" s="589"/>
      <c r="AA6" s="589"/>
      <c r="AB6" s="589"/>
      <c r="AC6" s="628"/>
      <c r="AD6" s="628"/>
      <c r="AE6" s="589"/>
      <c r="AF6" s="628"/>
      <c r="AG6" s="628"/>
      <c r="AH6" s="630"/>
    </row>
    <row r="7" spans="1:34">
      <c r="A7" s="586"/>
      <c r="B7" s="618"/>
      <c r="C7" s="619"/>
      <c r="D7" s="586"/>
      <c r="E7" s="586"/>
      <c r="F7" s="586"/>
      <c r="G7" s="586"/>
      <c r="H7" s="586"/>
      <c r="I7" s="589"/>
      <c r="J7" s="608"/>
      <c r="K7" s="577"/>
      <c r="L7" s="614"/>
      <c r="M7" s="577"/>
      <c r="N7" s="580"/>
      <c r="O7" s="580"/>
      <c r="P7" s="595"/>
      <c r="Q7" s="595"/>
      <c r="R7" s="595"/>
      <c r="S7" s="586"/>
      <c r="T7" s="583"/>
      <c r="U7" s="574"/>
      <c r="V7" s="586"/>
      <c r="W7" s="628"/>
      <c r="X7" s="628"/>
      <c r="Z7" s="589"/>
      <c r="AA7" s="589"/>
      <c r="AB7" s="589"/>
      <c r="AC7" s="628"/>
      <c r="AD7" s="628"/>
      <c r="AE7" s="589"/>
      <c r="AF7" s="628"/>
      <c r="AG7" s="628"/>
      <c r="AH7" s="630"/>
    </row>
    <row r="8" spans="1:34">
      <c r="A8" s="587"/>
      <c r="B8" s="620"/>
      <c r="C8" s="621"/>
      <c r="D8" s="587"/>
      <c r="E8" s="587"/>
      <c r="F8" s="587"/>
      <c r="G8" s="587"/>
      <c r="H8" s="587"/>
      <c r="I8" s="590"/>
      <c r="J8" s="609"/>
      <c r="K8" s="578"/>
      <c r="L8" s="615"/>
      <c r="M8" s="578"/>
      <c r="N8" s="581"/>
      <c r="O8" s="581"/>
      <c r="P8" s="596"/>
      <c r="Q8" s="596"/>
      <c r="R8" s="596"/>
      <c r="S8" s="587"/>
      <c r="T8" s="584"/>
      <c r="U8" s="575"/>
      <c r="V8" s="587"/>
      <c r="W8" s="629"/>
      <c r="X8" s="629"/>
      <c r="Z8" s="590"/>
      <c r="AA8" s="590"/>
      <c r="AB8" s="590"/>
      <c r="AC8" s="629"/>
      <c r="AD8" s="629"/>
      <c r="AE8" s="590"/>
      <c r="AF8" s="629"/>
      <c r="AG8" s="629"/>
      <c r="AH8" s="630"/>
    </row>
    <row r="9" spans="1:34" ht="24" customHeight="1">
      <c r="A9" s="52" t="s">
        <v>1107</v>
      </c>
      <c r="B9" s="53"/>
      <c r="C9" s="54" t="s">
        <v>1943</v>
      </c>
      <c r="D9" s="36" t="s">
        <v>1942</v>
      </c>
      <c r="E9" s="37" t="s">
        <v>1074</v>
      </c>
      <c r="F9" s="38" t="s">
        <v>1941</v>
      </c>
      <c r="G9" s="357">
        <v>0.999</v>
      </c>
      <c r="H9" s="38" t="s">
        <v>1095</v>
      </c>
      <c r="I9" s="40" t="str">
        <f t="shared" ref="I9:I40" si="0">IF(Z9="","",(IF(AA9-Z9&gt;0,CONCATENATE(TEXT(Z9,"#,##0"),"~",TEXT(AA9,"#,##0")),TEXT(Z9,"#,##0"))))</f>
        <v>1,170~1,180</v>
      </c>
      <c r="J9" s="41">
        <v>5</v>
      </c>
      <c r="K9" s="149">
        <v>15.2</v>
      </c>
      <c r="L9" s="150">
        <f t="shared" ref="L9:L40" si="1">IF(K9&gt;0,1/K9*34.6*67.1,"")</f>
        <v>152.74078947368417</v>
      </c>
      <c r="M9" s="149">
        <f t="shared" ref="M9:M40" si="2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18.7</v>
      </c>
      <c r="N9" s="148">
        <f t="shared" ref="N9:N40" si="3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21.8</v>
      </c>
      <c r="O9" s="147" t="str">
        <f t="shared" ref="O9:O40" si="4">IF(Z9="","",IF(AE9="",TEXT(AB9,"#,##0.0"),IF(AB9-AE9&gt;0,CONCATENATE(TEXT(AE9,"#,##0.0"),"~",TEXT(AB9,"#,##0.0")),TEXT(AB9,"#,##0.0"))))</f>
        <v>26.2~26.3</v>
      </c>
      <c r="P9" s="49" t="s">
        <v>670</v>
      </c>
      <c r="Q9" s="48" t="s">
        <v>60</v>
      </c>
      <c r="R9" s="49" t="s">
        <v>231</v>
      </c>
      <c r="S9" s="50"/>
      <c r="T9" s="351"/>
      <c r="U9" s="145" t="str">
        <f t="shared" ref="U9:U40" si="5">IFERROR(IF(K9&lt;M9,"",(ROUNDDOWN(K9/M9*100,0))),"")</f>
        <v/>
      </c>
      <c r="V9" s="144" t="str">
        <f t="shared" ref="V9:V40" si="6">IFERROR(IF(K9&lt;N9,"",(ROUNDDOWN(K9/N9*100,0))),"")</f>
        <v/>
      </c>
      <c r="W9" s="144" t="str">
        <f t="shared" ref="W9:W40" si="7">IF(AC9&lt;55,"",IF(AA9="",AC9,IF(AF9-AC9&gt;0,CONCATENATE(AC9,"~",AF9),AC9)))</f>
        <v>57~58</v>
      </c>
      <c r="X9" s="143" t="str">
        <f t="shared" ref="X9:X40" si="8">IF(AC9&lt;55,"",AD9)</f>
        <v>★0.5</v>
      </c>
      <c r="Z9" s="27">
        <v>1170</v>
      </c>
      <c r="AA9" s="27">
        <v>1180</v>
      </c>
      <c r="AB9" s="350">
        <f t="shared" ref="AB9:AB40" si="9">IF(Z9="","",(ROUND(IF(Z9&gt;=2759,9.5,IF(Z9&lt;2759,(-2.47/1000000*Z9*Z9)-(8.52/10000*Z9)+30.65)),1)))</f>
        <v>26.3</v>
      </c>
      <c r="AC9" s="557">
        <f t="shared" ref="AC9:AC40" si="10">IF(K9="","",ROUNDDOWN(K9/AB9*100,0))</f>
        <v>57</v>
      </c>
      <c r="AD9" s="557" t="str">
        <f t="shared" ref="AD9:AD40" si="11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★0.5</v>
      </c>
      <c r="AE9" s="350">
        <f t="shared" ref="AE9:AE40" si="12">IF(AA9="","",(ROUND(IF(AA9&gt;=2759,9.5,IF(AA9&lt;2759,(-2.47/1000000*AA9*AA9)-(8.52/10000*AA9)+30.65)),1)))</f>
        <v>26.2</v>
      </c>
      <c r="AF9" s="557">
        <f t="shared" ref="AF9:AF40" si="13">IF(AE9="","",IF(K9="","",ROUNDDOWN(K9/AE9*100,0)))</f>
        <v>58</v>
      </c>
      <c r="AG9" s="557" t="str">
        <f t="shared" ref="AG9:AG40" si="14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★0.5</v>
      </c>
      <c r="AH9" s="556"/>
    </row>
    <row r="10" spans="1:34" ht="24" customHeight="1">
      <c r="A10" s="52"/>
      <c r="B10" s="53"/>
      <c r="C10" s="54" t="s">
        <v>1940</v>
      </c>
      <c r="D10" s="36" t="s">
        <v>1939</v>
      </c>
      <c r="E10" s="37" t="s">
        <v>1074</v>
      </c>
      <c r="F10" s="38" t="s">
        <v>1938</v>
      </c>
      <c r="G10" s="357">
        <v>1.4970000000000001</v>
      </c>
      <c r="H10" s="38" t="s">
        <v>1095</v>
      </c>
      <c r="I10" s="40" t="str">
        <f t="shared" si="0"/>
        <v>1,220</v>
      </c>
      <c r="J10" s="41">
        <v>5</v>
      </c>
      <c r="K10" s="149">
        <v>15.6</v>
      </c>
      <c r="L10" s="150">
        <f t="shared" si="1"/>
        <v>148.824358974359</v>
      </c>
      <c r="M10" s="149">
        <f t="shared" si="2"/>
        <v>17.2</v>
      </c>
      <c r="N10" s="148">
        <f t="shared" si="3"/>
        <v>20.3</v>
      </c>
      <c r="O10" s="147" t="str">
        <f t="shared" si="4"/>
        <v>25.9</v>
      </c>
      <c r="P10" s="49" t="s">
        <v>1810</v>
      </c>
      <c r="Q10" s="48" t="s">
        <v>60</v>
      </c>
      <c r="R10" s="49" t="s">
        <v>231</v>
      </c>
      <c r="S10" s="50"/>
      <c r="T10" s="351"/>
      <c r="U10" s="145" t="str">
        <f t="shared" si="5"/>
        <v/>
      </c>
      <c r="V10" s="144" t="str">
        <f t="shared" si="6"/>
        <v/>
      </c>
      <c r="W10" s="144">
        <f t="shared" si="7"/>
        <v>60</v>
      </c>
      <c r="X10" s="143" t="str">
        <f t="shared" si="8"/>
        <v>★1.0</v>
      </c>
      <c r="Z10" s="27">
        <v>1220</v>
      </c>
      <c r="AA10" s="27">
        <v>1220</v>
      </c>
      <c r="AB10" s="350">
        <f t="shared" si="9"/>
        <v>25.9</v>
      </c>
      <c r="AC10" s="557">
        <f t="shared" si="10"/>
        <v>60</v>
      </c>
      <c r="AD10" s="557" t="str">
        <f t="shared" si="11"/>
        <v>★1.0</v>
      </c>
      <c r="AE10" s="350">
        <f t="shared" si="12"/>
        <v>25.9</v>
      </c>
      <c r="AF10" s="557">
        <f t="shared" si="13"/>
        <v>60</v>
      </c>
      <c r="AG10" s="557" t="str">
        <f t="shared" si="14"/>
        <v>★1.0</v>
      </c>
      <c r="AH10" s="556"/>
    </row>
    <row r="11" spans="1:34" ht="24" customHeight="1">
      <c r="A11" s="52"/>
      <c r="B11" s="53"/>
      <c r="C11" s="54" t="s">
        <v>1937</v>
      </c>
      <c r="D11" s="36" t="s">
        <v>1936</v>
      </c>
      <c r="E11" s="37" t="s">
        <v>1074</v>
      </c>
      <c r="F11" s="38" t="s">
        <v>1081</v>
      </c>
      <c r="G11" s="357">
        <v>0.999</v>
      </c>
      <c r="H11" s="38" t="s">
        <v>1095</v>
      </c>
      <c r="I11" s="40" t="str">
        <f t="shared" si="0"/>
        <v>1,320~1,350</v>
      </c>
      <c r="J11" s="41">
        <v>5</v>
      </c>
      <c r="K11" s="149">
        <v>17.899999999999999</v>
      </c>
      <c r="L11" s="150">
        <f t="shared" si="1"/>
        <v>129.70167597765365</v>
      </c>
      <c r="M11" s="149">
        <f t="shared" si="2"/>
        <v>15.8</v>
      </c>
      <c r="N11" s="148">
        <f t="shared" si="3"/>
        <v>19</v>
      </c>
      <c r="O11" s="147" t="str">
        <f t="shared" si="4"/>
        <v>25.0~25.2</v>
      </c>
      <c r="P11" s="49" t="s">
        <v>1103</v>
      </c>
      <c r="Q11" s="48" t="s">
        <v>60</v>
      </c>
      <c r="R11" s="49" t="s">
        <v>231</v>
      </c>
      <c r="S11" s="50"/>
      <c r="T11" s="351"/>
      <c r="U11" s="145">
        <f t="shared" si="5"/>
        <v>113</v>
      </c>
      <c r="V11" s="144" t="str">
        <f t="shared" si="6"/>
        <v/>
      </c>
      <c r="W11" s="144">
        <f t="shared" si="7"/>
        <v>71</v>
      </c>
      <c r="X11" s="143" t="str">
        <f t="shared" si="8"/>
        <v>★2.0</v>
      </c>
      <c r="Z11" s="27">
        <v>1320</v>
      </c>
      <c r="AA11" s="27">
        <v>1350</v>
      </c>
      <c r="AB11" s="350">
        <f t="shared" si="9"/>
        <v>25.2</v>
      </c>
      <c r="AC11" s="557">
        <f t="shared" si="10"/>
        <v>71</v>
      </c>
      <c r="AD11" s="557" t="str">
        <f t="shared" si="11"/>
        <v>★2.0</v>
      </c>
      <c r="AE11" s="350">
        <f t="shared" si="12"/>
        <v>25</v>
      </c>
      <c r="AF11" s="557">
        <f t="shared" si="13"/>
        <v>71</v>
      </c>
      <c r="AG11" s="557" t="str">
        <f t="shared" si="14"/>
        <v>★2.0</v>
      </c>
      <c r="AH11" s="556"/>
    </row>
    <row r="12" spans="1:34" ht="24" customHeight="1">
      <c r="A12" s="52"/>
      <c r="B12" s="53"/>
      <c r="C12" s="54" t="s">
        <v>1935</v>
      </c>
      <c r="D12" s="36" t="s">
        <v>1934</v>
      </c>
      <c r="E12" s="37" t="s">
        <v>1074</v>
      </c>
      <c r="F12" s="38" t="s">
        <v>1806</v>
      </c>
      <c r="G12" s="357">
        <v>1.984</v>
      </c>
      <c r="H12" s="38" t="s">
        <v>1095</v>
      </c>
      <c r="I12" s="40" t="str">
        <f t="shared" si="0"/>
        <v>1,490~1,520</v>
      </c>
      <c r="J12" s="41">
        <v>5</v>
      </c>
      <c r="K12" s="149">
        <v>13.5</v>
      </c>
      <c r="L12" s="150">
        <f t="shared" si="1"/>
        <v>171.97481481481481</v>
      </c>
      <c r="M12" s="149">
        <f t="shared" si="2"/>
        <v>14.4</v>
      </c>
      <c r="N12" s="148">
        <f t="shared" si="3"/>
        <v>17.600000000000001</v>
      </c>
      <c r="O12" s="147" t="str">
        <f t="shared" si="4"/>
        <v>23.6~23.9</v>
      </c>
      <c r="P12" s="49" t="s">
        <v>670</v>
      </c>
      <c r="Q12" s="48" t="s">
        <v>60</v>
      </c>
      <c r="R12" s="49" t="s">
        <v>84</v>
      </c>
      <c r="S12" s="50"/>
      <c r="T12" s="351"/>
      <c r="U12" s="145" t="str">
        <f t="shared" si="5"/>
        <v/>
      </c>
      <c r="V12" s="144" t="str">
        <f t="shared" si="6"/>
        <v/>
      </c>
      <c r="W12" s="144" t="str">
        <f t="shared" si="7"/>
        <v>56~57</v>
      </c>
      <c r="X12" s="143" t="str">
        <f t="shared" si="8"/>
        <v>★0.5</v>
      </c>
      <c r="Z12" s="27">
        <v>1490</v>
      </c>
      <c r="AA12" s="27">
        <v>1520</v>
      </c>
      <c r="AB12" s="350">
        <f t="shared" si="9"/>
        <v>23.9</v>
      </c>
      <c r="AC12" s="557">
        <f t="shared" si="10"/>
        <v>56</v>
      </c>
      <c r="AD12" s="557" t="str">
        <f t="shared" si="11"/>
        <v>★0.5</v>
      </c>
      <c r="AE12" s="350">
        <f t="shared" si="12"/>
        <v>23.6</v>
      </c>
      <c r="AF12" s="557">
        <f t="shared" si="13"/>
        <v>57</v>
      </c>
      <c r="AG12" s="557" t="str">
        <f t="shared" si="14"/>
        <v>★0.5</v>
      </c>
      <c r="AH12" s="556"/>
    </row>
    <row r="13" spans="1:34" ht="24" customHeight="1">
      <c r="A13" s="52"/>
      <c r="B13" s="53"/>
      <c r="C13" s="54" t="s">
        <v>1933</v>
      </c>
      <c r="D13" s="36" t="s">
        <v>1932</v>
      </c>
      <c r="E13" s="37" t="s">
        <v>1074</v>
      </c>
      <c r="F13" s="38" t="s">
        <v>1931</v>
      </c>
      <c r="G13" s="357">
        <v>1.984</v>
      </c>
      <c r="H13" s="38" t="s">
        <v>1095</v>
      </c>
      <c r="I13" s="40" t="str">
        <f t="shared" si="0"/>
        <v>1,520~1,620</v>
      </c>
      <c r="J13" s="41">
        <v>5</v>
      </c>
      <c r="K13" s="149">
        <v>14.3</v>
      </c>
      <c r="L13" s="150">
        <f t="shared" si="1"/>
        <v>162.35384615384615</v>
      </c>
      <c r="M13" s="149">
        <f t="shared" si="2"/>
        <v>14.4</v>
      </c>
      <c r="N13" s="148">
        <f t="shared" si="3"/>
        <v>17.600000000000001</v>
      </c>
      <c r="O13" s="147" t="str">
        <f t="shared" si="4"/>
        <v>22.8~23.6</v>
      </c>
      <c r="P13" s="49" t="s">
        <v>1103</v>
      </c>
      <c r="Q13" s="48" t="s">
        <v>60</v>
      </c>
      <c r="R13" s="49" t="s">
        <v>231</v>
      </c>
      <c r="S13" s="50"/>
      <c r="T13" s="351"/>
      <c r="U13" s="145" t="str">
        <f t="shared" si="5"/>
        <v/>
      </c>
      <c r="V13" s="144" t="str">
        <f t="shared" si="6"/>
        <v/>
      </c>
      <c r="W13" s="144" t="str">
        <f t="shared" si="7"/>
        <v>60~62</v>
      </c>
      <c r="X13" s="143" t="str">
        <f t="shared" si="8"/>
        <v>★1.0</v>
      </c>
      <c r="Z13" s="27">
        <v>1520</v>
      </c>
      <c r="AA13" s="27">
        <v>1620</v>
      </c>
      <c r="AB13" s="350">
        <f t="shared" si="9"/>
        <v>23.6</v>
      </c>
      <c r="AC13" s="557">
        <f t="shared" si="10"/>
        <v>60</v>
      </c>
      <c r="AD13" s="557" t="str">
        <f t="shared" si="11"/>
        <v>★1.0</v>
      </c>
      <c r="AE13" s="350">
        <f t="shared" si="12"/>
        <v>22.8</v>
      </c>
      <c r="AF13" s="557">
        <f t="shared" si="13"/>
        <v>62</v>
      </c>
      <c r="AG13" s="557" t="str">
        <f t="shared" si="14"/>
        <v>★1.0</v>
      </c>
      <c r="AH13" s="556"/>
    </row>
    <row r="14" spans="1:34" ht="24" customHeight="1">
      <c r="A14" s="52"/>
      <c r="B14" s="53"/>
      <c r="C14" s="54" t="s">
        <v>1930</v>
      </c>
      <c r="D14" s="36" t="s">
        <v>1929</v>
      </c>
      <c r="E14" s="37" t="s">
        <v>1074</v>
      </c>
      <c r="F14" s="38" t="s">
        <v>1922</v>
      </c>
      <c r="G14" s="357">
        <v>1.984</v>
      </c>
      <c r="H14" s="38" t="s">
        <v>1095</v>
      </c>
      <c r="I14" s="40" t="str">
        <f t="shared" si="0"/>
        <v>1,620~1,700</v>
      </c>
      <c r="J14" s="41">
        <v>5</v>
      </c>
      <c r="K14" s="149">
        <v>12.7</v>
      </c>
      <c r="L14" s="150">
        <f t="shared" si="1"/>
        <v>182.80787401574801</v>
      </c>
      <c r="M14" s="149">
        <f t="shared" si="2"/>
        <v>13.2</v>
      </c>
      <c r="N14" s="148">
        <f t="shared" si="3"/>
        <v>16.5</v>
      </c>
      <c r="O14" s="147" t="str">
        <f t="shared" si="4"/>
        <v>22.1~22.8</v>
      </c>
      <c r="P14" s="49" t="s">
        <v>1103</v>
      </c>
      <c r="Q14" s="48" t="s">
        <v>60</v>
      </c>
      <c r="R14" s="49" t="s">
        <v>84</v>
      </c>
      <c r="S14" s="50"/>
      <c r="T14" s="351"/>
      <c r="U14" s="145" t="str">
        <f t="shared" si="5"/>
        <v/>
      </c>
      <c r="V14" s="144" t="str">
        <f t="shared" si="6"/>
        <v/>
      </c>
      <c r="W14" s="144" t="str">
        <f t="shared" si="7"/>
        <v>55~57</v>
      </c>
      <c r="X14" s="143" t="str">
        <f t="shared" si="8"/>
        <v>★0.5</v>
      </c>
      <c r="Z14" s="27">
        <v>1620</v>
      </c>
      <c r="AA14" s="27">
        <v>1700</v>
      </c>
      <c r="AB14" s="350">
        <f t="shared" si="9"/>
        <v>22.8</v>
      </c>
      <c r="AC14" s="557">
        <f t="shared" si="10"/>
        <v>55</v>
      </c>
      <c r="AD14" s="557" t="str">
        <f t="shared" si="11"/>
        <v>★0.5</v>
      </c>
      <c r="AE14" s="350">
        <f t="shared" si="12"/>
        <v>22.1</v>
      </c>
      <c r="AF14" s="557">
        <f t="shared" si="13"/>
        <v>57</v>
      </c>
      <c r="AG14" s="557" t="str">
        <f t="shared" si="14"/>
        <v>★0.5</v>
      </c>
      <c r="AH14" s="556"/>
    </row>
    <row r="15" spans="1:34" ht="24" customHeight="1">
      <c r="A15" s="52"/>
      <c r="B15" s="53"/>
      <c r="C15" s="54" t="s">
        <v>1928</v>
      </c>
      <c r="D15" s="36" t="s">
        <v>1927</v>
      </c>
      <c r="E15" s="37" t="s">
        <v>1074</v>
      </c>
      <c r="F15" s="38" t="s">
        <v>1922</v>
      </c>
      <c r="G15" s="357">
        <v>1.984</v>
      </c>
      <c r="H15" s="38" t="s">
        <v>1095</v>
      </c>
      <c r="I15" s="40" t="str">
        <f t="shared" si="0"/>
        <v>1,660</v>
      </c>
      <c r="J15" s="41">
        <v>5</v>
      </c>
      <c r="K15" s="149">
        <v>12.5</v>
      </c>
      <c r="L15" s="150">
        <f t="shared" si="1"/>
        <v>185.7328</v>
      </c>
      <c r="M15" s="149">
        <f t="shared" si="2"/>
        <v>12.2</v>
      </c>
      <c r="N15" s="148">
        <f t="shared" si="3"/>
        <v>15.4</v>
      </c>
      <c r="O15" s="147" t="str">
        <f t="shared" si="4"/>
        <v>22.4</v>
      </c>
      <c r="P15" s="49" t="s">
        <v>1103</v>
      </c>
      <c r="Q15" s="48" t="s">
        <v>60</v>
      </c>
      <c r="R15" s="49" t="s">
        <v>84</v>
      </c>
      <c r="S15" s="50"/>
      <c r="T15" s="351"/>
      <c r="U15" s="145">
        <f t="shared" si="5"/>
        <v>102</v>
      </c>
      <c r="V15" s="144" t="str">
        <f t="shared" si="6"/>
        <v/>
      </c>
      <c r="W15" s="144">
        <f t="shared" si="7"/>
        <v>55</v>
      </c>
      <c r="X15" s="143" t="str">
        <f t="shared" si="8"/>
        <v>★0.5</v>
      </c>
      <c r="Z15" s="27">
        <v>1660</v>
      </c>
      <c r="AA15" s="27">
        <v>1660</v>
      </c>
      <c r="AB15" s="350">
        <f t="shared" si="9"/>
        <v>22.4</v>
      </c>
      <c r="AC15" s="557">
        <f t="shared" si="10"/>
        <v>55</v>
      </c>
      <c r="AD15" s="557" t="str">
        <f t="shared" si="11"/>
        <v>★0.5</v>
      </c>
      <c r="AE15" s="350">
        <f t="shared" si="12"/>
        <v>22.4</v>
      </c>
      <c r="AF15" s="557">
        <f t="shared" si="13"/>
        <v>55</v>
      </c>
      <c r="AG15" s="557" t="str">
        <f t="shared" si="14"/>
        <v>★0.5</v>
      </c>
      <c r="AH15" s="556"/>
    </row>
    <row r="16" spans="1:34" ht="24" customHeight="1">
      <c r="A16" s="52"/>
      <c r="B16" s="53"/>
      <c r="C16" s="54" t="s">
        <v>1926</v>
      </c>
      <c r="D16" s="36" t="s">
        <v>1925</v>
      </c>
      <c r="E16" s="37" t="s">
        <v>1074</v>
      </c>
      <c r="F16" s="38" t="s">
        <v>773</v>
      </c>
      <c r="G16" s="357">
        <v>1.984</v>
      </c>
      <c r="H16" s="38" t="s">
        <v>1095</v>
      </c>
      <c r="I16" s="40" t="str">
        <f t="shared" si="0"/>
        <v>1,620~1,640</v>
      </c>
      <c r="J16" s="41">
        <v>4</v>
      </c>
      <c r="K16" s="149">
        <v>12.7</v>
      </c>
      <c r="L16" s="150">
        <f t="shared" si="1"/>
        <v>182.80787401574801</v>
      </c>
      <c r="M16" s="149">
        <f t="shared" si="2"/>
        <v>13.2</v>
      </c>
      <c r="N16" s="148">
        <f t="shared" si="3"/>
        <v>16.5</v>
      </c>
      <c r="O16" s="147" t="str">
        <f t="shared" si="4"/>
        <v>22.6~22.8</v>
      </c>
      <c r="P16" s="49" t="s">
        <v>1103</v>
      </c>
      <c r="Q16" s="48" t="s">
        <v>60</v>
      </c>
      <c r="R16" s="49" t="s">
        <v>84</v>
      </c>
      <c r="S16" s="50"/>
      <c r="T16" s="351"/>
      <c r="U16" s="145" t="str">
        <f t="shared" si="5"/>
        <v/>
      </c>
      <c r="V16" s="144" t="str">
        <f t="shared" si="6"/>
        <v/>
      </c>
      <c r="W16" s="144" t="str">
        <f t="shared" si="7"/>
        <v>55~56</v>
      </c>
      <c r="X16" s="143" t="str">
        <f t="shared" si="8"/>
        <v>★0.5</v>
      </c>
      <c r="Z16" s="27">
        <v>1620</v>
      </c>
      <c r="AA16" s="27">
        <v>1640</v>
      </c>
      <c r="AB16" s="350">
        <f t="shared" si="9"/>
        <v>22.8</v>
      </c>
      <c r="AC16" s="557">
        <f t="shared" si="10"/>
        <v>55</v>
      </c>
      <c r="AD16" s="557" t="str">
        <f t="shared" si="11"/>
        <v>★0.5</v>
      </c>
      <c r="AE16" s="350">
        <f t="shared" si="12"/>
        <v>22.6</v>
      </c>
      <c r="AF16" s="557">
        <f t="shared" si="13"/>
        <v>56</v>
      </c>
      <c r="AG16" s="557" t="str">
        <f t="shared" si="14"/>
        <v>★0.5</v>
      </c>
      <c r="AH16" s="556"/>
    </row>
    <row r="17" spans="1:34" ht="24" customHeight="1">
      <c r="A17" s="52"/>
      <c r="B17" s="53"/>
      <c r="C17" s="54" t="s">
        <v>1924</v>
      </c>
      <c r="D17" s="36" t="s">
        <v>1923</v>
      </c>
      <c r="E17" s="37" t="s">
        <v>1074</v>
      </c>
      <c r="F17" s="38" t="s">
        <v>773</v>
      </c>
      <c r="G17" s="357">
        <v>1.984</v>
      </c>
      <c r="H17" s="38" t="s">
        <v>1095</v>
      </c>
      <c r="I17" s="40" t="str">
        <f t="shared" si="0"/>
        <v>1,660~1,680</v>
      </c>
      <c r="J17" s="41">
        <v>5</v>
      </c>
      <c r="K17" s="149">
        <v>12.7</v>
      </c>
      <c r="L17" s="150">
        <f t="shared" si="1"/>
        <v>182.80787401574801</v>
      </c>
      <c r="M17" s="149">
        <f t="shared" si="2"/>
        <v>12.2</v>
      </c>
      <c r="N17" s="148">
        <f t="shared" si="3"/>
        <v>15.4</v>
      </c>
      <c r="O17" s="147" t="str">
        <f t="shared" si="4"/>
        <v>22.2~22.4</v>
      </c>
      <c r="P17" s="49" t="s">
        <v>1103</v>
      </c>
      <c r="Q17" s="48" t="s">
        <v>60</v>
      </c>
      <c r="R17" s="49" t="s">
        <v>84</v>
      </c>
      <c r="S17" s="50"/>
      <c r="T17" s="351"/>
      <c r="U17" s="145">
        <f t="shared" si="5"/>
        <v>104</v>
      </c>
      <c r="V17" s="144" t="str">
        <f t="shared" si="6"/>
        <v/>
      </c>
      <c r="W17" s="144" t="str">
        <f t="shared" si="7"/>
        <v>56~57</v>
      </c>
      <c r="X17" s="143" t="str">
        <f t="shared" si="8"/>
        <v>★0.5</v>
      </c>
      <c r="Z17" s="27">
        <v>1660</v>
      </c>
      <c r="AA17" s="27">
        <v>1680</v>
      </c>
      <c r="AB17" s="350">
        <f t="shared" si="9"/>
        <v>22.4</v>
      </c>
      <c r="AC17" s="557">
        <f t="shared" si="10"/>
        <v>56</v>
      </c>
      <c r="AD17" s="557" t="str">
        <f t="shared" si="11"/>
        <v>★0.5</v>
      </c>
      <c r="AE17" s="350">
        <f t="shared" si="12"/>
        <v>22.2</v>
      </c>
      <c r="AF17" s="557">
        <f t="shared" si="13"/>
        <v>57</v>
      </c>
      <c r="AG17" s="557" t="str">
        <f t="shared" si="14"/>
        <v>★0.5</v>
      </c>
      <c r="AH17" s="556"/>
    </row>
    <row r="18" spans="1:34" ht="24" customHeight="1">
      <c r="A18" s="52"/>
      <c r="B18" s="53"/>
      <c r="C18" s="569" t="s">
        <v>1106</v>
      </c>
      <c r="D18" s="36" t="s">
        <v>1105</v>
      </c>
      <c r="E18" s="37" t="s">
        <v>1944</v>
      </c>
      <c r="F18" s="38" t="s">
        <v>1922</v>
      </c>
      <c r="G18" s="357">
        <v>1.984</v>
      </c>
      <c r="H18" s="38" t="s">
        <v>1095</v>
      </c>
      <c r="I18" s="40" t="str">
        <f t="shared" si="0"/>
        <v>1,780~1,840</v>
      </c>
      <c r="J18" s="41">
        <v>5</v>
      </c>
      <c r="K18" s="149">
        <v>12.4</v>
      </c>
      <c r="L18" s="150">
        <f t="shared" si="1"/>
        <v>187.23064516129031</v>
      </c>
      <c r="M18" s="149">
        <f t="shared" si="2"/>
        <v>11.1</v>
      </c>
      <c r="N18" s="148">
        <f t="shared" si="3"/>
        <v>14.4</v>
      </c>
      <c r="O18" s="147" t="str">
        <f t="shared" si="4"/>
        <v>20.7~21.3</v>
      </c>
      <c r="P18" s="49" t="s">
        <v>1103</v>
      </c>
      <c r="Q18" s="48" t="s">
        <v>60</v>
      </c>
      <c r="R18" s="49" t="s">
        <v>84</v>
      </c>
      <c r="S18" s="50"/>
      <c r="T18" s="351"/>
      <c r="U18" s="145">
        <f t="shared" si="5"/>
        <v>111</v>
      </c>
      <c r="V18" s="144" t="str">
        <f t="shared" si="6"/>
        <v/>
      </c>
      <c r="W18" s="144" t="str">
        <f t="shared" si="7"/>
        <v>58~59</v>
      </c>
      <c r="X18" s="143" t="str">
        <f t="shared" si="8"/>
        <v>★0.5</v>
      </c>
      <c r="Z18" s="27">
        <v>1780</v>
      </c>
      <c r="AA18" s="27">
        <v>1840</v>
      </c>
      <c r="AB18" s="350">
        <f t="shared" si="9"/>
        <v>21.3</v>
      </c>
      <c r="AC18" s="557">
        <f t="shared" si="10"/>
        <v>58</v>
      </c>
      <c r="AD18" s="557" t="str">
        <f t="shared" si="11"/>
        <v>★0.5</v>
      </c>
      <c r="AE18" s="350">
        <f t="shared" si="12"/>
        <v>20.7</v>
      </c>
      <c r="AF18" s="557">
        <f t="shared" si="13"/>
        <v>59</v>
      </c>
      <c r="AG18" s="557" t="str">
        <f t="shared" si="14"/>
        <v>★0.5</v>
      </c>
      <c r="AH18" s="556"/>
    </row>
    <row r="19" spans="1:34" ht="24" customHeight="1">
      <c r="A19" s="52"/>
      <c r="B19" s="53"/>
      <c r="C19" s="569" t="s">
        <v>1106</v>
      </c>
      <c r="D19" s="36" t="s">
        <v>1105</v>
      </c>
      <c r="E19" s="37" t="s">
        <v>1945</v>
      </c>
      <c r="F19" s="38" t="s">
        <v>1922</v>
      </c>
      <c r="G19" s="357">
        <v>1.984</v>
      </c>
      <c r="H19" s="38" t="s">
        <v>1095</v>
      </c>
      <c r="I19" s="40" t="str">
        <f t="shared" si="0"/>
        <v>1,860~1,880</v>
      </c>
      <c r="J19" s="41">
        <v>5</v>
      </c>
      <c r="K19" s="149">
        <v>12.4</v>
      </c>
      <c r="L19" s="150">
        <f t="shared" si="1"/>
        <v>187.23064516129031</v>
      </c>
      <c r="M19" s="149">
        <f t="shared" si="2"/>
        <v>11.1</v>
      </c>
      <c r="N19" s="148">
        <f t="shared" si="3"/>
        <v>14.4</v>
      </c>
      <c r="O19" s="147" t="str">
        <f t="shared" si="4"/>
        <v>20.3~20.5</v>
      </c>
      <c r="P19" s="49" t="s">
        <v>1103</v>
      </c>
      <c r="Q19" s="48" t="s">
        <v>60</v>
      </c>
      <c r="R19" s="49" t="s">
        <v>84</v>
      </c>
      <c r="S19" s="50"/>
      <c r="T19" s="351"/>
      <c r="U19" s="145">
        <f t="shared" si="5"/>
        <v>111</v>
      </c>
      <c r="V19" s="144" t="str">
        <f t="shared" si="6"/>
        <v/>
      </c>
      <c r="W19" s="144" t="str">
        <f t="shared" si="7"/>
        <v>60~61</v>
      </c>
      <c r="X19" s="143" t="str">
        <f t="shared" si="8"/>
        <v>★1.0</v>
      </c>
      <c r="Z19" s="27">
        <v>1860</v>
      </c>
      <c r="AA19" s="27">
        <v>1880</v>
      </c>
      <c r="AB19" s="350">
        <f t="shared" si="9"/>
        <v>20.5</v>
      </c>
      <c r="AC19" s="557">
        <f t="shared" si="10"/>
        <v>60</v>
      </c>
      <c r="AD19" s="557" t="str">
        <f t="shared" si="11"/>
        <v>★1.0</v>
      </c>
      <c r="AE19" s="350">
        <f t="shared" si="12"/>
        <v>20.3</v>
      </c>
      <c r="AF19" s="557">
        <f t="shared" si="13"/>
        <v>61</v>
      </c>
      <c r="AG19" s="557" t="str">
        <f t="shared" si="14"/>
        <v>★1.0</v>
      </c>
      <c r="AH19" s="556"/>
    </row>
    <row r="20" spans="1:34" ht="24" customHeight="1">
      <c r="A20" s="52"/>
      <c r="B20" s="53"/>
      <c r="C20" s="569" t="s">
        <v>1104</v>
      </c>
      <c r="D20" s="36" t="s">
        <v>1921</v>
      </c>
      <c r="E20" s="37" t="s">
        <v>1074</v>
      </c>
      <c r="F20" s="38" t="s">
        <v>1916</v>
      </c>
      <c r="G20" s="357">
        <v>2.9940000000000002</v>
      </c>
      <c r="H20" s="38" t="s">
        <v>1095</v>
      </c>
      <c r="I20" s="40" t="str">
        <f t="shared" si="0"/>
        <v>1,870~1,970</v>
      </c>
      <c r="J20" s="41">
        <v>5</v>
      </c>
      <c r="K20" s="149">
        <v>11.3</v>
      </c>
      <c r="L20" s="150">
        <f t="shared" si="1"/>
        <v>205.45663716814155</v>
      </c>
      <c r="M20" s="149">
        <f t="shared" si="2"/>
        <v>11.1</v>
      </c>
      <c r="N20" s="148">
        <f t="shared" si="3"/>
        <v>14.4</v>
      </c>
      <c r="O20" s="147" t="str">
        <f t="shared" si="4"/>
        <v>19.4~20.4</v>
      </c>
      <c r="P20" s="49" t="s">
        <v>1103</v>
      </c>
      <c r="Q20" s="48" t="s">
        <v>60</v>
      </c>
      <c r="R20" s="49" t="s">
        <v>84</v>
      </c>
      <c r="S20" s="50"/>
      <c r="T20" s="351"/>
      <c r="U20" s="145">
        <f t="shared" si="5"/>
        <v>101</v>
      </c>
      <c r="V20" s="144" t="str">
        <f t="shared" si="6"/>
        <v/>
      </c>
      <c r="W20" s="144" t="str">
        <f t="shared" si="7"/>
        <v>55~58</v>
      </c>
      <c r="X20" s="143" t="str">
        <f t="shared" si="8"/>
        <v>★0.5</v>
      </c>
      <c r="Z20" s="27">
        <v>1870</v>
      </c>
      <c r="AA20" s="27">
        <v>1970</v>
      </c>
      <c r="AB20" s="350">
        <f t="shared" si="9"/>
        <v>20.399999999999999</v>
      </c>
      <c r="AC20" s="557">
        <f t="shared" si="10"/>
        <v>55</v>
      </c>
      <c r="AD20" s="557" t="str">
        <f t="shared" si="11"/>
        <v>★0.5</v>
      </c>
      <c r="AE20" s="350">
        <f t="shared" si="12"/>
        <v>19.399999999999999</v>
      </c>
      <c r="AF20" s="557">
        <f t="shared" si="13"/>
        <v>58</v>
      </c>
      <c r="AG20" s="557" t="str">
        <f t="shared" si="14"/>
        <v>★0.5</v>
      </c>
      <c r="AH20" s="556"/>
    </row>
    <row r="21" spans="1:34" ht="24" customHeight="1">
      <c r="A21" s="52"/>
      <c r="B21" s="53"/>
      <c r="C21" s="54" t="s">
        <v>1920</v>
      </c>
      <c r="D21" s="36" t="s">
        <v>1919</v>
      </c>
      <c r="E21" s="37" t="s">
        <v>1946</v>
      </c>
      <c r="F21" s="38" t="s">
        <v>773</v>
      </c>
      <c r="G21" s="357">
        <v>1.984</v>
      </c>
      <c r="H21" s="38" t="s">
        <v>1095</v>
      </c>
      <c r="I21" s="40" t="str">
        <f t="shared" si="0"/>
        <v>1,810~1,830</v>
      </c>
      <c r="J21" s="41">
        <v>5</v>
      </c>
      <c r="K21" s="149">
        <v>12.4</v>
      </c>
      <c r="L21" s="150">
        <f t="shared" si="1"/>
        <v>187.23064516129031</v>
      </c>
      <c r="M21" s="149">
        <f t="shared" si="2"/>
        <v>11.1</v>
      </c>
      <c r="N21" s="148">
        <f t="shared" si="3"/>
        <v>14.4</v>
      </c>
      <c r="O21" s="147" t="str">
        <f t="shared" si="4"/>
        <v>20.8~21.0</v>
      </c>
      <c r="P21" s="49" t="s">
        <v>1103</v>
      </c>
      <c r="Q21" s="48" t="s">
        <v>60</v>
      </c>
      <c r="R21" s="49" t="s">
        <v>84</v>
      </c>
      <c r="S21" s="50"/>
      <c r="T21" s="351"/>
      <c r="U21" s="145">
        <f t="shared" si="5"/>
        <v>111</v>
      </c>
      <c r="V21" s="144" t="str">
        <f t="shared" si="6"/>
        <v/>
      </c>
      <c r="W21" s="144">
        <f t="shared" si="7"/>
        <v>59</v>
      </c>
      <c r="X21" s="143" t="str">
        <f t="shared" si="8"/>
        <v>★0.5</v>
      </c>
      <c r="Z21" s="27">
        <v>1810</v>
      </c>
      <c r="AA21" s="27">
        <v>1830</v>
      </c>
      <c r="AB21" s="350">
        <f t="shared" si="9"/>
        <v>21</v>
      </c>
      <c r="AC21" s="557">
        <f t="shared" si="10"/>
        <v>59</v>
      </c>
      <c r="AD21" s="557" t="str">
        <f t="shared" si="11"/>
        <v>★0.5</v>
      </c>
      <c r="AE21" s="350">
        <f t="shared" si="12"/>
        <v>20.8</v>
      </c>
      <c r="AF21" s="557">
        <f t="shared" si="13"/>
        <v>59</v>
      </c>
      <c r="AG21" s="557" t="str">
        <f t="shared" si="14"/>
        <v>★0.5</v>
      </c>
      <c r="AH21" s="556"/>
    </row>
    <row r="22" spans="1:34" ht="24" customHeight="1">
      <c r="A22" s="52"/>
      <c r="B22" s="53"/>
      <c r="C22" s="54" t="s">
        <v>1920</v>
      </c>
      <c r="D22" s="36" t="s">
        <v>1919</v>
      </c>
      <c r="E22" s="37" t="s">
        <v>1947</v>
      </c>
      <c r="F22" s="38" t="s">
        <v>773</v>
      </c>
      <c r="G22" s="357">
        <v>1.984</v>
      </c>
      <c r="H22" s="38" t="s">
        <v>1095</v>
      </c>
      <c r="I22" s="40" t="str">
        <f t="shared" si="0"/>
        <v>1,840~1,860</v>
      </c>
      <c r="J22" s="41">
        <v>5</v>
      </c>
      <c r="K22" s="149">
        <v>12.4</v>
      </c>
      <c r="L22" s="150">
        <f t="shared" si="1"/>
        <v>187.23064516129031</v>
      </c>
      <c r="M22" s="149">
        <f t="shared" si="2"/>
        <v>11.1</v>
      </c>
      <c r="N22" s="148">
        <f t="shared" si="3"/>
        <v>14.4</v>
      </c>
      <c r="O22" s="147" t="str">
        <f t="shared" si="4"/>
        <v>20.5~20.7</v>
      </c>
      <c r="P22" s="49" t="s">
        <v>1103</v>
      </c>
      <c r="Q22" s="48" t="s">
        <v>60</v>
      </c>
      <c r="R22" s="49" t="s">
        <v>84</v>
      </c>
      <c r="S22" s="50"/>
      <c r="T22" s="351"/>
      <c r="U22" s="145">
        <f t="shared" si="5"/>
        <v>111</v>
      </c>
      <c r="V22" s="144" t="str">
        <f t="shared" si="6"/>
        <v/>
      </c>
      <c r="W22" s="144" t="str">
        <f t="shared" si="7"/>
        <v>59~60</v>
      </c>
      <c r="X22" s="143" t="str">
        <f t="shared" si="8"/>
        <v>★0.5</v>
      </c>
      <c r="Z22" s="27">
        <v>1840</v>
      </c>
      <c r="AA22" s="27">
        <v>1860</v>
      </c>
      <c r="AB22" s="350">
        <f t="shared" si="9"/>
        <v>20.7</v>
      </c>
      <c r="AC22" s="557">
        <f t="shared" si="10"/>
        <v>59</v>
      </c>
      <c r="AD22" s="557" t="str">
        <f t="shared" si="11"/>
        <v>★0.5</v>
      </c>
      <c r="AE22" s="350">
        <f t="shared" si="12"/>
        <v>20.5</v>
      </c>
      <c r="AF22" s="557">
        <f t="shared" si="13"/>
        <v>60</v>
      </c>
      <c r="AG22" s="557" t="str">
        <f t="shared" si="14"/>
        <v>★1.0</v>
      </c>
      <c r="AH22" s="556"/>
    </row>
    <row r="23" spans="1:34" ht="24" customHeight="1">
      <c r="A23" s="52"/>
      <c r="B23" s="53"/>
      <c r="C23" s="54" t="s">
        <v>1918</v>
      </c>
      <c r="D23" s="36" t="s">
        <v>1917</v>
      </c>
      <c r="E23" s="37" t="s">
        <v>1074</v>
      </c>
      <c r="F23" s="38" t="s">
        <v>1916</v>
      </c>
      <c r="G23" s="357">
        <v>2.9940000000000002</v>
      </c>
      <c r="H23" s="38" t="s">
        <v>1095</v>
      </c>
      <c r="I23" s="40" t="str">
        <f t="shared" si="0"/>
        <v>1,910~1,960</v>
      </c>
      <c r="J23" s="41">
        <v>5</v>
      </c>
      <c r="K23" s="149">
        <v>11.3</v>
      </c>
      <c r="L23" s="150">
        <f t="shared" si="1"/>
        <v>205.45663716814155</v>
      </c>
      <c r="M23" s="149">
        <f t="shared" si="2"/>
        <v>10.199999999999999</v>
      </c>
      <c r="N23" s="148">
        <f t="shared" si="3"/>
        <v>13.5</v>
      </c>
      <c r="O23" s="147" t="str">
        <f t="shared" si="4"/>
        <v>19.5~20.0</v>
      </c>
      <c r="P23" s="49" t="s">
        <v>1103</v>
      </c>
      <c r="Q23" s="48" t="s">
        <v>60</v>
      </c>
      <c r="R23" s="49" t="s">
        <v>84</v>
      </c>
      <c r="S23" s="50"/>
      <c r="T23" s="351"/>
      <c r="U23" s="145">
        <f t="shared" si="5"/>
        <v>110</v>
      </c>
      <c r="V23" s="144" t="str">
        <f t="shared" si="6"/>
        <v/>
      </c>
      <c r="W23" s="144" t="str">
        <f t="shared" si="7"/>
        <v>56~57</v>
      </c>
      <c r="X23" s="143" t="str">
        <f t="shared" si="8"/>
        <v>★0.5</v>
      </c>
      <c r="Z23" s="27">
        <v>1910</v>
      </c>
      <c r="AA23" s="27">
        <v>1960</v>
      </c>
      <c r="AB23" s="350">
        <f t="shared" si="9"/>
        <v>20</v>
      </c>
      <c r="AC23" s="557">
        <f t="shared" si="10"/>
        <v>56</v>
      </c>
      <c r="AD23" s="557" t="str">
        <f t="shared" si="11"/>
        <v>★0.5</v>
      </c>
      <c r="AE23" s="350">
        <f t="shared" si="12"/>
        <v>19.5</v>
      </c>
      <c r="AF23" s="557">
        <f t="shared" si="13"/>
        <v>57</v>
      </c>
      <c r="AG23" s="557" t="str">
        <f t="shared" si="14"/>
        <v>★0.5</v>
      </c>
      <c r="AH23" s="556"/>
    </row>
    <row r="24" spans="1:34" ht="24" customHeight="1">
      <c r="A24" s="52"/>
      <c r="B24" s="53"/>
      <c r="C24" s="54" t="s">
        <v>1915</v>
      </c>
      <c r="D24" s="36" t="s">
        <v>1914</v>
      </c>
      <c r="E24" s="37" t="s">
        <v>1948</v>
      </c>
      <c r="F24" s="38" t="s">
        <v>1913</v>
      </c>
      <c r="G24" s="357">
        <v>2.9940000000000002</v>
      </c>
      <c r="H24" s="38" t="s">
        <v>1094</v>
      </c>
      <c r="I24" s="40" t="str">
        <f t="shared" si="0"/>
        <v>2,030~2,160</v>
      </c>
      <c r="J24" s="41">
        <v>5</v>
      </c>
      <c r="K24" s="149">
        <v>9.5</v>
      </c>
      <c r="L24" s="150">
        <f t="shared" si="1"/>
        <v>244.38526315789471</v>
      </c>
      <c r="M24" s="149">
        <f t="shared" si="2"/>
        <v>9.4</v>
      </c>
      <c r="N24" s="148">
        <f t="shared" si="3"/>
        <v>12.7</v>
      </c>
      <c r="O24" s="147" t="str">
        <f t="shared" si="4"/>
        <v>17.3~18.7</v>
      </c>
      <c r="P24" s="49" t="s">
        <v>1102</v>
      </c>
      <c r="Q24" s="48" t="s">
        <v>60</v>
      </c>
      <c r="R24" s="49" t="s">
        <v>84</v>
      </c>
      <c r="S24" s="50"/>
      <c r="T24" s="351"/>
      <c r="U24" s="145">
        <f t="shared" si="5"/>
        <v>101</v>
      </c>
      <c r="V24" s="144" t="str">
        <f t="shared" si="6"/>
        <v/>
      </c>
      <c r="W24" s="144" t="str">
        <f t="shared" si="7"/>
        <v/>
      </c>
      <c r="X24" s="143" t="str">
        <f t="shared" si="8"/>
        <v/>
      </c>
      <c r="Z24" s="27">
        <v>2030</v>
      </c>
      <c r="AA24" s="27">
        <v>2160</v>
      </c>
      <c r="AB24" s="350">
        <f t="shared" si="9"/>
        <v>18.7</v>
      </c>
      <c r="AC24" s="557">
        <f t="shared" si="10"/>
        <v>50</v>
      </c>
      <c r="AD24" s="557" t="str">
        <f t="shared" si="11"/>
        <v xml:space="preserve"> </v>
      </c>
      <c r="AE24" s="350">
        <f t="shared" si="12"/>
        <v>17.3</v>
      </c>
      <c r="AF24" s="557">
        <f t="shared" si="13"/>
        <v>54</v>
      </c>
      <c r="AG24" s="557" t="str">
        <f t="shared" si="14"/>
        <v xml:space="preserve"> </v>
      </c>
      <c r="AH24" s="556"/>
    </row>
    <row r="25" spans="1:34" ht="24" customHeight="1">
      <c r="A25" s="52"/>
      <c r="B25" s="53"/>
      <c r="C25" s="54" t="s">
        <v>1915</v>
      </c>
      <c r="D25" s="36" t="s">
        <v>1914</v>
      </c>
      <c r="E25" s="37" t="s">
        <v>1949</v>
      </c>
      <c r="F25" s="38" t="s">
        <v>1913</v>
      </c>
      <c r="G25" s="357">
        <v>2.9940000000000002</v>
      </c>
      <c r="H25" s="38" t="s">
        <v>1094</v>
      </c>
      <c r="I25" s="40" t="str">
        <f t="shared" si="0"/>
        <v>2,170~2,200</v>
      </c>
      <c r="J25" s="41">
        <v>5</v>
      </c>
      <c r="K25" s="149">
        <v>9.5</v>
      </c>
      <c r="L25" s="150">
        <f t="shared" si="1"/>
        <v>244.38526315789471</v>
      </c>
      <c r="M25" s="149">
        <f t="shared" si="2"/>
        <v>8.6999999999999993</v>
      </c>
      <c r="N25" s="148">
        <f t="shared" si="3"/>
        <v>11.9</v>
      </c>
      <c r="O25" s="147" t="str">
        <f t="shared" si="4"/>
        <v>16.8~17.2</v>
      </c>
      <c r="P25" s="49" t="s">
        <v>1102</v>
      </c>
      <c r="Q25" s="48" t="s">
        <v>60</v>
      </c>
      <c r="R25" s="49" t="s">
        <v>84</v>
      </c>
      <c r="S25" s="50"/>
      <c r="T25" s="351"/>
      <c r="U25" s="145">
        <f t="shared" si="5"/>
        <v>109</v>
      </c>
      <c r="V25" s="144" t="str">
        <f t="shared" si="6"/>
        <v/>
      </c>
      <c r="W25" s="144" t="str">
        <f t="shared" si="7"/>
        <v>55~56</v>
      </c>
      <c r="X25" s="143" t="str">
        <f t="shared" si="8"/>
        <v>★0.5</v>
      </c>
      <c r="Z25" s="27">
        <v>2170</v>
      </c>
      <c r="AA25" s="27">
        <v>2200</v>
      </c>
      <c r="AB25" s="350">
        <f t="shared" si="9"/>
        <v>17.2</v>
      </c>
      <c r="AC25" s="557">
        <f t="shared" si="10"/>
        <v>55</v>
      </c>
      <c r="AD25" s="557" t="str">
        <f t="shared" si="11"/>
        <v>★0.5</v>
      </c>
      <c r="AE25" s="350">
        <f t="shared" si="12"/>
        <v>16.8</v>
      </c>
      <c r="AF25" s="557">
        <f t="shared" si="13"/>
        <v>56</v>
      </c>
      <c r="AG25" s="557" t="str">
        <f t="shared" si="14"/>
        <v>★0.5</v>
      </c>
      <c r="AH25" s="556"/>
    </row>
    <row r="26" spans="1:34" ht="24" customHeight="1">
      <c r="A26" s="52"/>
      <c r="B26" s="53"/>
      <c r="C26" s="54" t="s">
        <v>1912</v>
      </c>
      <c r="D26" s="36" t="s">
        <v>1911</v>
      </c>
      <c r="E26" s="37" t="s">
        <v>1074</v>
      </c>
      <c r="F26" s="38" t="s">
        <v>1908</v>
      </c>
      <c r="G26" s="357">
        <v>3.996</v>
      </c>
      <c r="H26" s="38" t="s">
        <v>1094</v>
      </c>
      <c r="I26" s="40" t="str">
        <f t="shared" si="0"/>
        <v>2,090~2,260</v>
      </c>
      <c r="J26" s="41">
        <v>5</v>
      </c>
      <c r="K26" s="149">
        <v>7.9</v>
      </c>
      <c r="L26" s="150">
        <f t="shared" si="1"/>
        <v>293.8810126582278</v>
      </c>
      <c r="M26" s="149">
        <f t="shared" si="2"/>
        <v>9.4</v>
      </c>
      <c r="N26" s="148">
        <f t="shared" si="3"/>
        <v>12.7</v>
      </c>
      <c r="O26" s="147" t="str">
        <f t="shared" si="4"/>
        <v>16.1~18.1</v>
      </c>
      <c r="P26" s="357" t="s">
        <v>1093</v>
      </c>
      <c r="Q26" s="48" t="s">
        <v>60</v>
      </c>
      <c r="R26" s="49" t="s">
        <v>84</v>
      </c>
      <c r="S26" s="50"/>
      <c r="T26" s="351"/>
      <c r="U26" s="145" t="str">
        <f t="shared" si="5"/>
        <v/>
      </c>
      <c r="V26" s="144" t="str">
        <f t="shared" si="6"/>
        <v/>
      </c>
      <c r="W26" s="144" t="str">
        <f t="shared" si="7"/>
        <v/>
      </c>
      <c r="X26" s="143" t="str">
        <f t="shared" si="8"/>
        <v/>
      </c>
      <c r="Z26" s="27">
        <v>2090</v>
      </c>
      <c r="AA26" s="27">
        <v>2260</v>
      </c>
      <c r="AB26" s="350">
        <f t="shared" si="9"/>
        <v>18.100000000000001</v>
      </c>
      <c r="AC26" s="557">
        <f t="shared" si="10"/>
        <v>43</v>
      </c>
      <c r="AD26" s="557" t="str">
        <f t="shared" si="11"/>
        <v xml:space="preserve"> </v>
      </c>
      <c r="AE26" s="350">
        <f t="shared" si="12"/>
        <v>16.100000000000001</v>
      </c>
      <c r="AF26" s="557">
        <f t="shared" si="13"/>
        <v>49</v>
      </c>
      <c r="AG26" s="557" t="str">
        <f t="shared" si="14"/>
        <v xml:space="preserve"> </v>
      </c>
      <c r="AH26" s="556"/>
    </row>
    <row r="27" spans="1:34" ht="24" customHeight="1">
      <c r="A27" s="52"/>
      <c r="B27" s="53"/>
      <c r="C27" s="54" t="s">
        <v>1910</v>
      </c>
      <c r="D27" s="36" t="s">
        <v>1909</v>
      </c>
      <c r="E27" s="37" t="s">
        <v>1074</v>
      </c>
      <c r="F27" s="38" t="s">
        <v>1908</v>
      </c>
      <c r="G27" s="357">
        <v>3.996</v>
      </c>
      <c r="H27" s="38" t="s">
        <v>1094</v>
      </c>
      <c r="I27" s="40" t="str">
        <f t="shared" si="0"/>
        <v>2,150~2,310</v>
      </c>
      <c r="J27" s="570" t="s">
        <v>1907</v>
      </c>
      <c r="K27" s="149">
        <v>7.9</v>
      </c>
      <c r="L27" s="150">
        <f t="shared" si="1"/>
        <v>293.8810126582278</v>
      </c>
      <c r="M27" s="149">
        <f t="shared" si="2"/>
        <v>8.6999999999999993</v>
      </c>
      <c r="N27" s="148">
        <f t="shared" si="3"/>
        <v>11.9</v>
      </c>
      <c r="O27" s="147" t="str">
        <f t="shared" si="4"/>
        <v>15.5~17.4</v>
      </c>
      <c r="P27" s="357" t="s">
        <v>1093</v>
      </c>
      <c r="Q27" s="48" t="s">
        <v>60</v>
      </c>
      <c r="R27" s="49" t="s">
        <v>84</v>
      </c>
      <c r="S27" s="50"/>
      <c r="T27" s="351"/>
      <c r="U27" s="145" t="str">
        <f t="shared" si="5"/>
        <v/>
      </c>
      <c r="V27" s="144" t="str">
        <f t="shared" si="6"/>
        <v/>
      </c>
      <c r="W27" s="144" t="str">
        <f t="shared" si="7"/>
        <v/>
      </c>
      <c r="X27" s="143" t="str">
        <f t="shared" si="8"/>
        <v/>
      </c>
      <c r="Z27" s="27">
        <v>2150</v>
      </c>
      <c r="AA27" s="27">
        <v>2310</v>
      </c>
      <c r="AB27" s="350">
        <f t="shared" si="9"/>
        <v>17.399999999999999</v>
      </c>
      <c r="AC27" s="557">
        <f t="shared" si="10"/>
        <v>45</v>
      </c>
      <c r="AD27" s="557" t="str">
        <f t="shared" si="11"/>
        <v xml:space="preserve"> </v>
      </c>
      <c r="AE27" s="350">
        <f t="shared" si="12"/>
        <v>15.5</v>
      </c>
      <c r="AF27" s="557">
        <f t="shared" si="13"/>
        <v>50</v>
      </c>
      <c r="AG27" s="557" t="str">
        <f t="shared" si="14"/>
        <v xml:space="preserve"> </v>
      </c>
      <c r="AH27" s="556"/>
    </row>
    <row r="28" spans="1:34" ht="24" customHeight="1">
      <c r="A28" s="52"/>
      <c r="B28" s="53"/>
      <c r="C28" s="54" t="s">
        <v>1906</v>
      </c>
      <c r="D28" s="36" t="s">
        <v>1905</v>
      </c>
      <c r="E28" s="37" t="s">
        <v>1074</v>
      </c>
      <c r="F28" s="38" t="s">
        <v>1811</v>
      </c>
      <c r="G28" s="357">
        <v>1.4970000000000001</v>
      </c>
      <c r="H28" s="38" t="s">
        <v>1095</v>
      </c>
      <c r="I28" s="40" t="str">
        <f t="shared" si="0"/>
        <v>1,330~1,360</v>
      </c>
      <c r="J28" s="41">
        <v>5</v>
      </c>
      <c r="K28" s="149">
        <v>15.8</v>
      </c>
      <c r="L28" s="150">
        <f t="shared" si="1"/>
        <v>146.9405063291139</v>
      </c>
      <c r="M28" s="149">
        <f t="shared" si="2"/>
        <v>15.8</v>
      </c>
      <c r="N28" s="148">
        <f t="shared" si="3"/>
        <v>19</v>
      </c>
      <c r="O28" s="147" t="str">
        <f t="shared" si="4"/>
        <v>24.9~25.1</v>
      </c>
      <c r="P28" s="49" t="s">
        <v>1810</v>
      </c>
      <c r="Q28" s="48" t="s">
        <v>60</v>
      </c>
      <c r="R28" s="49" t="s">
        <v>231</v>
      </c>
      <c r="S28" s="50"/>
      <c r="T28" s="351"/>
      <c r="U28" s="145">
        <f t="shared" si="5"/>
        <v>100</v>
      </c>
      <c r="V28" s="144" t="str">
        <f t="shared" si="6"/>
        <v/>
      </c>
      <c r="W28" s="144" t="str">
        <f t="shared" si="7"/>
        <v>62~63</v>
      </c>
      <c r="X28" s="143" t="str">
        <f t="shared" si="8"/>
        <v>★1.0</v>
      </c>
      <c r="Z28" s="27">
        <v>1330</v>
      </c>
      <c r="AA28" s="27">
        <v>1360</v>
      </c>
      <c r="AB28" s="350">
        <f t="shared" si="9"/>
        <v>25.1</v>
      </c>
      <c r="AC28" s="557">
        <f t="shared" si="10"/>
        <v>62</v>
      </c>
      <c r="AD28" s="557" t="str">
        <f t="shared" si="11"/>
        <v>★1.0</v>
      </c>
      <c r="AE28" s="350">
        <f t="shared" si="12"/>
        <v>24.9</v>
      </c>
      <c r="AF28" s="557">
        <f t="shared" si="13"/>
        <v>63</v>
      </c>
      <c r="AG28" s="557" t="str">
        <f t="shared" si="14"/>
        <v>★1.0</v>
      </c>
      <c r="AH28" s="556"/>
    </row>
    <row r="29" spans="1:34" ht="24" customHeight="1">
      <c r="A29" s="52"/>
      <c r="B29" s="53"/>
      <c r="C29" s="54" t="s">
        <v>1902</v>
      </c>
      <c r="D29" s="36" t="s">
        <v>1904</v>
      </c>
      <c r="E29" s="37" t="s">
        <v>1074</v>
      </c>
      <c r="F29" s="38" t="s">
        <v>1078</v>
      </c>
      <c r="G29" s="357">
        <v>1.4970000000000001</v>
      </c>
      <c r="H29" s="38" t="s">
        <v>1095</v>
      </c>
      <c r="I29" s="40" t="str">
        <f t="shared" si="0"/>
        <v>1,560~1,600</v>
      </c>
      <c r="J29" s="41">
        <v>5</v>
      </c>
      <c r="K29" s="149">
        <v>15.5</v>
      </c>
      <c r="L29" s="150">
        <f t="shared" si="1"/>
        <v>149.78451612903226</v>
      </c>
      <c r="M29" s="149">
        <f t="shared" si="2"/>
        <v>13.2</v>
      </c>
      <c r="N29" s="148">
        <f t="shared" si="3"/>
        <v>16.5</v>
      </c>
      <c r="O29" s="147" t="str">
        <f t="shared" si="4"/>
        <v>23.0~23.3</v>
      </c>
      <c r="P29" s="49" t="s">
        <v>1828</v>
      </c>
      <c r="Q29" s="48" t="s">
        <v>60</v>
      </c>
      <c r="R29" s="49" t="s">
        <v>231</v>
      </c>
      <c r="S29" s="50"/>
      <c r="T29" s="351"/>
      <c r="U29" s="145">
        <f t="shared" si="5"/>
        <v>117</v>
      </c>
      <c r="V29" s="144" t="str">
        <f t="shared" si="6"/>
        <v/>
      </c>
      <c r="W29" s="144" t="str">
        <f t="shared" si="7"/>
        <v>66~67</v>
      </c>
      <c r="X29" s="143" t="str">
        <f t="shared" si="8"/>
        <v>★1.5</v>
      </c>
      <c r="Z29" s="27">
        <v>1560</v>
      </c>
      <c r="AA29" s="27">
        <v>1600</v>
      </c>
      <c r="AB29" s="350">
        <f t="shared" si="9"/>
        <v>23.3</v>
      </c>
      <c r="AC29" s="557">
        <f t="shared" si="10"/>
        <v>66</v>
      </c>
      <c r="AD29" s="557" t="str">
        <f t="shared" si="11"/>
        <v>★1.5</v>
      </c>
      <c r="AE29" s="350">
        <f t="shared" si="12"/>
        <v>23</v>
      </c>
      <c r="AF29" s="557">
        <f t="shared" si="13"/>
        <v>67</v>
      </c>
      <c r="AG29" s="557" t="str">
        <f t="shared" si="14"/>
        <v>★1.5</v>
      </c>
      <c r="AH29" s="556"/>
    </row>
    <row r="30" spans="1:34" ht="24" customHeight="1">
      <c r="A30" s="52"/>
      <c r="B30" s="53"/>
      <c r="C30" s="54" t="s">
        <v>1902</v>
      </c>
      <c r="D30" s="36" t="s">
        <v>1898</v>
      </c>
      <c r="E30" s="37" t="s">
        <v>1903</v>
      </c>
      <c r="F30" s="38" t="s">
        <v>1811</v>
      </c>
      <c r="G30" s="357">
        <v>1.4970000000000001</v>
      </c>
      <c r="H30" s="38" t="s">
        <v>1095</v>
      </c>
      <c r="I30" s="40" t="str">
        <f t="shared" si="0"/>
        <v>1,530</v>
      </c>
      <c r="J30" s="41">
        <v>5</v>
      </c>
      <c r="K30" s="149">
        <v>14.2</v>
      </c>
      <c r="L30" s="150">
        <f t="shared" si="1"/>
        <v>163.49718309859156</v>
      </c>
      <c r="M30" s="149">
        <f t="shared" si="2"/>
        <v>14.4</v>
      </c>
      <c r="N30" s="148">
        <f t="shared" si="3"/>
        <v>17.600000000000001</v>
      </c>
      <c r="O30" s="147" t="str">
        <f t="shared" si="4"/>
        <v>23.6</v>
      </c>
      <c r="P30" s="49" t="s">
        <v>1810</v>
      </c>
      <c r="Q30" s="48" t="s">
        <v>60</v>
      </c>
      <c r="R30" s="49" t="s">
        <v>231</v>
      </c>
      <c r="S30" s="50"/>
      <c r="T30" s="351"/>
      <c r="U30" s="145" t="str">
        <f t="shared" si="5"/>
        <v/>
      </c>
      <c r="V30" s="144" t="str">
        <f t="shared" si="6"/>
        <v/>
      </c>
      <c r="W30" s="144">
        <f t="shared" si="7"/>
        <v>60</v>
      </c>
      <c r="X30" s="143" t="str">
        <f t="shared" si="8"/>
        <v>★1.0</v>
      </c>
      <c r="Z30" s="27">
        <v>1530</v>
      </c>
      <c r="AA30" s="27">
        <v>1530</v>
      </c>
      <c r="AB30" s="350">
        <f t="shared" si="9"/>
        <v>23.6</v>
      </c>
      <c r="AC30" s="557">
        <f t="shared" si="10"/>
        <v>60</v>
      </c>
      <c r="AD30" s="557" t="str">
        <f t="shared" si="11"/>
        <v>★1.0</v>
      </c>
      <c r="AE30" s="350">
        <f t="shared" si="12"/>
        <v>23.6</v>
      </c>
      <c r="AF30" s="557">
        <f t="shared" si="13"/>
        <v>60</v>
      </c>
      <c r="AG30" s="557" t="str">
        <f t="shared" si="14"/>
        <v>★1.0</v>
      </c>
      <c r="AH30" s="556"/>
    </row>
    <row r="31" spans="1:34" ht="24" customHeight="1">
      <c r="A31" s="52"/>
      <c r="B31" s="53"/>
      <c r="C31" s="54" t="s">
        <v>1902</v>
      </c>
      <c r="D31" s="36" t="s">
        <v>1898</v>
      </c>
      <c r="E31" s="37" t="s">
        <v>1901</v>
      </c>
      <c r="F31" s="38" t="s">
        <v>1811</v>
      </c>
      <c r="G31" s="357">
        <v>1.4970000000000001</v>
      </c>
      <c r="H31" s="38" t="s">
        <v>1095</v>
      </c>
      <c r="I31" s="40" t="str">
        <f t="shared" si="0"/>
        <v>1,550</v>
      </c>
      <c r="J31" s="41">
        <v>5</v>
      </c>
      <c r="K31" s="149">
        <v>14.2</v>
      </c>
      <c r="L31" s="150">
        <f t="shared" si="1"/>
        <v>163.49718309859156</v>
      </c>
      <c r="M31" s="149">
        <f t="shared" si="2"/>
        <v>13.2</v>
      </c>
      <c r="N31" s="148">
        <f t="shared" si="3"/>
        <v>16.5</v>
      </c>
      <c r="O31" s="147" t="str">
        <f t="shared" si="4"/>
        <v>23.4</v>
      </c>
      <c r="P31" s="49" t="s">
        <v>1810</v>
      </c>
      <c r="Q31" s="48" t="s">
        <v>60</v>
      </c>
      <c r="R31" s="49" t="s">
        <v>231</v>
      </c>
      <c r="S31" s="50"/>
      <c r="T31" s="351"/>
      <c r="U31" s="145">
        <f t="shared" si="5"/>
        <v>107</v>
      </c>
      <c r="V31" s="144" t="str">
        <f t="shared" si="6"/>
        <v/>
      </c>
      <c r="W31" s="144">
        <f t="shared" si="7"/>
        <v>60</v>
      </c>
      <c r="X31" s="143" t="str">
        <f t="shared" si="8"/>
        <v>★1.0</v>
      </c>
      <c r="Z31" s="27">
        <v>1550</v>
      </c>
      <c r="AA31" s="27">
        <v>1550</v>
      </c>
      <c r="AB31" s="350">
        <f t="shared" si="9"/>
        <v>23.4</v>
      </c>
      <c r="AC31" s="557">
        <f t="shared" si="10"/>
        <v>60</v>
      </c>
      <c r="AD31" s="557" t="str">
        <f t="shared" si="11"/>
        <v>★1.0</v>
      </c>
      <c r="AE31" s="350">
        <f t="shared" si="12"/>
        <v>23.4</v>
      </c>
      <c r="AF31" s="557">
        <f t="shared" si="13"/>
        <v>60</v>
      </c>
      <c r="AG31" s="557" t="str">
        <f t="shared" si="14"/>
        <v>★1.0</v>
      </c>
      <c r="AH31" s="556"/>
    </row>
    <row r="32" spans="1:34" ht="24" customHeight="1">
      <c r="A32" s="52"/>
      <c r="B32" s="53"/>
      <c r="C32" s="54" t="s">
        <v>1899</v>
      </c>
      <c r="D32" s="36" t="s">
        <v>1898</v>
      </c>
      <c r="E32" s="37" t="s">
        <v>1900</v>
      </c>
      <c r="F32" s="38" t="s">
        <v>1811</v>
      </c>
      <c r="G32" s="357">
        <v>1.4970000000000001</v>
      </c>
      <c r="H32" s="38" t="s">
        <v>1095</v>
      </c>
      <c r="I32" s="40" t="str">
        <f t="shared" si="0"/>
        <v>1,530</v>
      </c>
      <c r="J32" s="41">
        <v>5</v>
      </c>
      <c r="K32" s="149">
        <v>14.3</v>
      </c>
      <c r="L32" s="150">
        <f t="shared" si="1"/>
        <v>162.35384615384615</v>
      </c>
      <c r="M32" s="149">
        <f t="shared" si="2"/>
        <v>14.4</v>
      </c>
      <c r="N32" s="148">
        <f t="shared" si="3"/>
        <v>17.600000000000001</v>
      </c>
      <c r="O32" s="147" t="str">
        <f t="shared" si="4"/>
        <v>23.6</v>
      </c>
      <c r="P32" s="49" t="s">
        <v>1810</v>
      </c>
      <c r="Q32" s="48" t="s">
        <v>60</v>
      </c>
      <c r="R32" s="49" t="s">
        <v>231</v>
      </c>
      <c r="S32" s="50"/>
      <c r="T32" s="351"/>
      <c r="U32" s="145" t="str">
        <f t="shared" si="5"/>
        <v/>
      </c>
      <c r="V32" s="144" t="str">
        <f t="shared" si="6"/>
        <v/>
      </c>
      <c r="W32" s="144">
        <f t="shared" si="7"/>
        <v>60</v>
      </c>
      <c r="X32" s="143" t="str">
        <f t="shared" si="8"/>
        <v>★1.0</v>
      </c>
      <c r="Z32" s="27">
        <v>1530</v>
      </c>
      <c r="AA32" s="27">
        <v>1530</v>
      </c>
      <c r="AB32" s="350">
        <f t="shared" si="9"/>
        <v>23.6</v>
      </c>
      <c r="AC32" s="557">
        <f t="shared" si="10"/>
        <v>60</v>
      </c>
      <c r="AD32" s="557" t="str">
        <f t="shared" si="11"/>
        <v>★1.0</v>
      </c>
      <c r="AE32" s="350">
        <f t="shared" si="12"/>
        <v>23.6</v>
      </c>
      <c r="AF32" s="557">
        <f t="shared" si="13"/>
        <v>60</v>
      </c>
      <c r="AG32" s="557" t="str">
        <f t="shared" si="14"/>
        <v>★1.0</v>
      </c>
      <c r="AH32" s="556"/>
    </row>
    <row r="33" spans="1:34" ht="24" customHeight="1">
      <c r="A33" s="52"/>
      <c r="B33" s="53"/>
      <c r="C33" s="54" t="s">
        <v>1899</v>
      </c>
      <c r="D33" s="36" t="s">
        <v>1898</v>
      </c>
      <c r="E33" s="37" t="s">
        <v>1897</v>
      </c>
      <c r="F33" s="38" t="s">
        <v>1811</v>
      </c>
      <c r="G33" s="357">
        <v>1.4970000000000001</v>
      </c>
      <c r="H33" s="38" t="s">
        <v>1095</v>
      </c>
      <c r="I33" s="40" t="str">
        <f t="shared" si="0"/>
        <v>1,550</v>
      </c>
      <c r="J33" s="41">
        <v>5</v>
      </c>
      <c r="K33" s="149">
        <v>14.3</v>
      </c>
      <c r="L33" s="150">
        <f t="shared" si="1"/>
        <v>162.35384615384615</v>
      </c>
      <c r="M33" s="149">
        <f t="shared" si="2"/>
        <v>13.2</v>
      </c>
      <c r="N33" s="148">
        <f t="shared" si="3"/>
        <v>16.5</v>
      </c>
      <c r="O33" s="147" t="str">
        <f t="shared" si="4"/>
        <v>23.4</v>
      </c>
      <c r="P33" s="49" t="s">
        <v>1810</v>
      </c>
      <c r="Q33" s="48" t="s">
        <v>60</v>
      </c>
      <c r="R33" s="49" t="s">
        <v>231</v>
      </c>
      <c r="S33" s="50"/>
      <c r="T33" s="351"/>
      <c r="U33" s="145">
        <f t="shared" si="5"/>
        <v>108</v>
      </c>
      <c r="V33" s="144" t="str">
        <f t="shared" si="6"/>
        <v/>
      </c>
      <c r="W33" s="144">
        <f t="shared" si="7"/>
        <v>61</v>
      </c>
      <c r="X33" s="143" t="str">
        <f t="shared" si="8"/>
        <v>★1.0</v>
      </c>
      <c r="Z33" s="27">
        <v>1550</v>
      </c>
      <c r="AA33" s="27">
        <v>1550</v>
      </c>
      <c r="AB33" s="350">
        <f t="shared" si="9"/>
        <v>23.4</v>
      </c>
      <c r="AC33" s="557">
        <f t="shared" si="10"/>
        <v>61</v>
      </c>
      <c r="AD33" s="557" t="str">
        <f t="shared" si="11"/>
        <v>★1.0</v>
      </c>
      <c r="AE33" s="350">
        <f t="shared" si="12"/>
        <v>23.4</v>
      </c>
      <c r="AF33" s="557">
        <f t="shared" si="13"/>
        <v>61</v>
      </c>
      <c r="AG33" s="557" t="str">
        <f t="shared" si="14"/>
        <v>★1.0</v>
      </c>
      <c r="AH33" s="556"/>
    </row>
    <row r="34" spans="1:34" ht="24" customHeight="1">
      <c r="A34" s="52"/>
      <c r="B34" s="53"/>
      <c r="C34" s="54" t="s">
        <v>1896</v>
      </c>
      <c r="D34" s="36" t="s">
        <v>1895</v>
      </c>
      <c r="E34" s="37" t="s">
        <v>1950</v>
      </c>
      <c r="F34" s="38" t="s">
        <v>719</v>
      </c>
      <c r="G34" s="357">
        <v>2.9940000000000002</v>
      </c>
      <c r="H34" s="38" t="s">
        <v>1094</v>
      </c>
      <c r="I34" s="40" t="str">
        <f t="shared" si="0"/>
        <v>2,190~2,250</v>
      </c>
      <c r="J34" s="41">
        <v>7</v>
      </c>
      <c r="K34" s="149">
        <v>9.6</v>
      </c>
      <c r="L34" s="150">
        <f t="shared" si="1"/>
        <v>241.83958333333334</v>
      </c>
      <c r="M34" s="149">
        <f t="shared" si="2"/>
        <v>8.6999999999999993</v>
      </c>
      <c r="N34" s="148">
        <f t="shared" si="3"/>
        <v>11.9</v>
      </c>
      <c r="O34" s="147" t="str">
        <f t="shared" si="4"/>
        <v>16.2~16.9</v>
      </c>
      <c r="P34" s="49" t="s">
        <v>1102</v>
      </c>
      <c r="Q34" s="48" t="s">
        <v>60</v>
      </c>
      <c r="R34" s="49" t="s">
        <v>84</v>
      </c>
      <c r="S34" s="50"/>
      <c r="T34" s="351"/>
      <c r="U34" s="145">
        <f t="shared" si="5"/>
        <v>110</v>
      </c>
      <c r="V34" s="144" t="str">
        <f t="shared" si="6"/>
        <v/>
      </c>
      <c r="W34" s="144" t="str">
        <f t="shared" si="7"/>
        <v>56~59</v>
      </c>
      <c r="X34" s="143" t="str">
        <f t="shared" si="8"/>
        <v>★0.5</v>
      </c>
      <c r="Z34" s="27">
        <v>2190</v>
      </c>
      <c r="AA34" s="27">
        <v>2250</v>
      </c>
      <c r="AB34" s="350">
        <f t="shared" si="9"/>
        <v>16.899999999999999</v>
      </c>
      <c r="AC34" s="557">
        <f t="shared" si="10"/>
        <v>56</v>
      </c>
      <c r="AD34" s="557" t="str">
        <f t="shared" si="11"/>
        <v>★0.5</v>
      </c>
      <c r="AE34" s="350">
        <f t="shared" si="12"/>
        <v>16.2</v>
      </c>
      <c r="AF34" s="557">
        <f t="shared" si="13"/>
        <v>59</v>
      </c>
      <c r="AG34" s="557" t="str">
        <f t="shared" si="14"/>
        <v>★0.5</v>
      </c>
      <c r="AH34" s="556"/>
    </row>
    <row r="35" spans="1:34" ht="24" customHeight="1">
      <c r="A35" s="52"/>
      <c r="B35" s="53"/>
      <c r="C35" s="54" t="s">
        <v>1896</v>
      </c>
      <c r="D35" s="36" t="s">
        <v>1895</v>
      </c>
      <c r="E35" s="37" t="s">
        <v>1951</v>
      </c>
      <c r="F35" s="38" t="s">
        <v>719</v>
      </c>
      <c r="G35" s="357">
        <v>2.9940000000000002</v>
      </c>
      <c r="H35" s="38" t="s">
        <v>1094</v>
      </c>
      <c r="I35" s="40" t="str">
        <f t="shared" si="0"/>
        <v>2,270~2,300</v>
      </c>
      <c r="J35" s="41" t="s">
        <v>1226</v>
      </c>
      <c r="K35" s="149">
        <v>9.6</v>
      </c>
      <c r="L35" s="150">
        <f t="shared" si="1"/>
        <v>241.83958333333334</v>
      </c>
      <c r="M35" s="149">
        <f t="shared" si="2"/>
        <v>8.6999999999999993</v>
      </c>
      <c r="N35" s="148">
        <f t="shared" si="3"/>
        <v>11.9</v>
      </c>
      <c r="O35" s="147" t="str">
        <f t="shared" si="4"/>
        <v>15.6~16.0</v>
      </c>
      <c r="P35" s="49" t="s">
        <v>1102</v>
      </c>
      <c r="Q35" s="48" t="s">
        <v>60</v>
      </c>
      <c r="R35" s="49" t="s">
        <v>84</v>
      </c>
      <c r="S35" s="50"/>
      <c r="T35" s="351"/>
      <c r="U35" s="145">
        <f t="shared" si="5"/>
        <v>110</v>
      </c>
      <c r="V35" s="144" t="str">
        <f t="shared" si="6"/>
        <v/>
      </c>
      <c r="W35" s="144" t="str">
        <f t="shared" si="7"/>
        <v>60~61</v>
      </c>
      <c r="X35" s="143" t="str">
        <f t="shared" si="8"/>
        <v>★1.0</v>
      </c>
      <c r="Z35" s="27">
        <v>2270</v>
      </c>
      <c r="AA35" s="27">
        <v>2300</v>
      </c>
      <c r="AB35" s="350">
        <f t="shared" si="9"/>
        <v>16</v>
      </c>
      <c r="AC35" s="557">
        <f t="shared" si="10"/>
        <v>60</v>
      </c>
      <c r="AD35" s="557" t="str">
        <f t="shared" si="11"/>
        <v>★1.0</v>
      </c>
      <c r="AE35" s="350">
        <f t="shared" si="12"/>
        <v>15.6</v>
      </c>
      <c r="AF35" s="557">
        <f t="shared" si="13"/>
        <v>61</v>
      </c>
      <c r="AG35" s="557" t="str">
        <f t="shared" si="14"/>
        <v>★1.0</v>
      </c>
      <c r="AH35" s="556"/>
    </row>
    <row r="36" spans="1:34" ht="24" customHeight="1">
      <c r="A36" s="52"/>
      <c r="B36" s="53"/>
      <c r="C36" s="54" t="s">
        <v>1894</v>
      </c>
      <c r="D36" s="36" t="s">
        <v>1893</v>
      </c>
      <c r="E36" s="37" t="s">
        <v>1952</v>
      </c>
      <c r="F36" s="38" t="s">
        <v>719</v>
      </c>
      <c r="G36" s="357">
        <v>2.9940000000000002</v>
      </c>
      <c r="H36" s="38" t="s">
        <v>1094</v>
      </c>
      <c r="I36" s="40" t="str">
        <f t="shared" si="0"/>
        <v>2,170~2,250</v>
      </c>
      <c r="J36" s="41">
        <v>7</v>
      </c>
      <c r="K36" s="149">
        <v>9.6</v>
      </c>
      <c r="L36" s="150">
        <f t="shared" si="1"/>
        <v>241.83958333333334</v>
      </c>
      <c r="M36" s="149">
        <f t="shared" si="2"/>
        <v>8.6999999999999993</v>
      </c>
      <c r="N36" s="148">
        <f t="shared" si="3"/>
        <v>11.9</v>
      </c>
      <c r="O36" s="147" t="str">
        <f t="shared" si="4"/>
        <v>16.2~17.2</v>
      </c>
      <c r="P36" s="49" t="s">
        <v>1102</v>
      </c>
      <c r="Q36" s="48" t="s">
        <v>60</v>
      </c>
      <c r="R36" s="49" t="s">
        <v>84</v>
      </c>
      <c r="S36" s="50"/>
      <c r="T36" s="351"/>
      <c r="U36" s="145">
        <f t="shared" si="5"/>
        <v>110</v>
      </c>
      <c r="V36" s="144" t="str">
        <f t="shared" si="6"/>
        <v/>
      </c>
      <c r="W36" s="144" t="str">
        <f t="shared" si="7"/>
        <v>55~59</v>
      </c>
      <c r="X36" s="143" t="str">
        <f t="shared" si="8"/>
        <v>★0.5</v>
      </c>
      <c r="Z36" s="27">
        <v>2170</v>
      </c>
      <c r="AA36" s="27">
        <v>2250</v>
      </c>
      <c r="AB36" s="350">
        <f t="shared" si="9"/>
        <v>17.2</v>
      </c>
      <c r="AC36" s="557">
        <f t="shared" si="10"/>
        <v>55</v>
      </c>
      <c r="AD36" s="557" t="str">
        <f t="shared" si="11"/>
        <v>★0.5</v>
      </c>
      <c r="AE36" s="350">
        <f t="shared" si="12"/>
        <v>16.2</v>
      </c>
      <c r="AF36" s="557">
        <f t="shared" si="13"/>
        <v>59</v>
      </c>
      <c r="AG36" s="557" t="str">
        <f t="shared" si="14"/>
        <v>★0.5</v>
      </c>
      <c r="AH36" s="556"/>
    </row>
    <row r="37" spans="1:34" ht="24" customHeight="1">
      <c r="A37" s="52"/>
      <c r="B37" s="53"/>
      <c r="C37" s="54" t="s">
        <v>1894</v>
      </c>
      <c r="D37" s="36" t="s">
        <v>1893</v>
      </c>
      <c r="E37" s="37" t="s">
        <v>1953</v>
      </c>
      <c r="F37" s="38" t="s">
        <v>719</v>
      </c>
      <c r="G37" s="357">
        <v>2.9940000000000002</v>
      </c>
      <c r="H37" s="38" t="s">
        <v>1094</v>
      </c>
      <c r="I37" s="40" t="str">
        <f t="shared" si="0"/>
        <v>2,270~2,290</v>
      </c>
      <c r="J37" s="41">
        <v>7</v>
      </c>
      <c r="K37" s="149">
        <v>9.6</v>
      </c>
      <c r="L37" s="150">
        <f t="shared" si="1"/>
        <v>241.83958333333334</v>
      </c>
      <c r="M37" s="149">
        <f t="shared" si="2"/>
        <v>8.6999999999999993</v>
      </c>
      <c r="N37" s="148">
        <f t="shared" si="3"/>
        <v>11.9</v>
      </c>
      <c r="O37" s="147" t="str">
        <f t="shared" si="4"/>
        <v>15.7~16.0</v>
      </c>
      <c r="P37" s="49" t="s">
        <v>1102</v>
      </c>
      <c r="Q37" s="48" t="s">
        <v>60</v>
      </c>
      <c r="R37" s="49" t="s">
        <v>84</v>
      </c>
      <c r="S37" s="50"/>
      <c r="T37" s="351"/>
      <c r="U37" s="145">
        <f t="shared" si="5"/>
        <v>110</v>
      </c>
      <c r="V37" s="144" t="str">
        <f t="shared" si="6"/>
        <v/>
      </c>
      <c r="W37" s="144" t="str">
        <f t="shared" si="7"/>
        <v>60~61</v>
      </c>
      <c r="X37" s="143" t="str">
        <f t="shared" si="8"/>
        <v>★1.0</v>
      </c>
      <c r="Z37" s="27">
        <v>2270</v>
      </c>
      <c r="AA37" s="27">
        <v>2290</v>
      </c>
      <c r="AB37" s="350">
        <f t="shared" si="9"/>
        <v>16</v>
      </c>
      <c r="AC37" s="557">
        <f t="shared" si="10"/>
        <v>60</v>
      </c>
      <c r="AD37" s="557" t="str">
        <f t="shared" si="11"/>
        <v>★1.0</v>
      </c>
      <c r="AE37" s="350">
        <f t="shared" si="12"/>
        <v>15.7</v>
      </c>
      <c r="AF37" s="557">
        <f t="shared" si="13"/>
        <v>61</v>
      </c>
      <c r="AG37" s="557" t="str">
        <f t="shared" si="14"/>
        <v>★1.0</v>
      </c>
      <c r="AH37" s="556"/>
    </row>
    <row r="38" spans="1:34" ht="24" customHeight="1">
      <c r="A38" s="52"/>
      <c r="B38" s="53"/>
      <c r="C38" s="54" t="s">
        <v>1892</v>
      </c>
      <c r="D38" s="36" t="s">
        <v>1891</v>
      </c>
      <c r="E38" s="37" t="s">
        <v>1074</v>
      </c>
      <c r="F38" s="38" t="s">
        <v>719</v>
      </c>
      <c r="G38" s="357">
        <v>2.9940000000000002</v>
      </c>
      <c r="H38" s="38" t="s">
        <v>1094</v>
      </c>
      <c r="I38" s="40" t="str">
        <f t="shared" si="0"/>
        <v>2,170~2,230</v>
      </c>
      <c r="J38" s="41">
        <v>5</v>
      </c>
      <c r="K38" s="149">
        <v>9.5</v>
      </c>
      <c r="L38" s="150">
        <f t="shared" si="1"/>
        <v>244.38526315789471</v>
      </c>
      <c r="M38" s="149">
        <f t="shared" si="2"/>
        <v>8.6999999999999993</v>
      </c>
      <c r="N38" s="148">
        <f t="shared" si="3"/>
        <v>11.9</v>
      </c>
      <c r="O38" s="147" t="str">
        <f t="shared" si="4"/>
        <v>16.5~17.2</v>
      </c>
      <c r="P38" s="49" t="s">
        <v>1102</v>
      </c>
      <c r="Q38" s="48" t="s">
        <v>60</v>
      </c>
      <c r="R38" s="49" t="s">
        <v>84</v>
      </c>
      <c r="S38" s="50"/>
      <c r="T38" s="351"/>
      <c r="U38" s="145">
        <f t="shared" si="5"/>
        <v>109</v>
      </c>
      <c r="V38" s="144" t="str">
        <f t="shared" si="6"/>
        <v/>
      </c>
      <c r="W38" s="144" t="str">
        <f t="shared" si="7"/>
        <v>55~57</v>
      </c>
      <c r="X38" s="143" t="str">
        <f t="shared" si="8"/>
        <v>★0.5</v>
      </c>
      <c r="Z38" s="27">
        <v>2170</v>
      </c>
      <c r="AA38" s="27">
        <v>2230</v>
      </c>
      <c r="AB38" s="350">
        <f t="shared" si="9"/>
        <v>17.2</v>
      </c>
      <c r="AC38" s="557">
        <f t="shared" si="10"/>
        <v>55</v>
      </c>
      <c r="AD38" s="557" t="str">
        <f t="shared" si="11"/>
        <v>★0.5</v>
      </c>
      <c r="AE38" s="350">
        <f t="shared" si="12"/>
        <v>16.5</v>
      </c>
      <c r="AF38" s="557">
        <f t="shared" si="13"/>
        <v>57</v>
      </c>
      <c r="AG38" s="557" t="str">
        <f t="shared" si="14"/>
        <v>★0.5</v>
      </c>
      <c r="AH38" s="556"/>
    </row>
    <row r="39" spans="1:34" ht="24" customHeight="1">
      <c r="A39" s="52"/>
      <c r="B39" s="53"/>
      <c r="C39" s="54" t="s">
        <v>1890</v>
      </c>
      <c r="D39" s="36" t="s">
        <v>1889</v>
      </c>
      <c r="E39" s="37" t="s">
        <v>1954</v>
      </c>
      <c r="F39" s="38" t="s">
        <v>719</v>
      </c>
      <c r="G39" s="357">
        <v>2.9940000000000002</v>
      </c>
      <c r="H39" s="38" t="s">
        <v>1094</v>
      </c>
      <c r="I39" s="40" t="str">
        <f t="shared" si="0"/>
        <v>2,150~2,160</v>
      </c>
      <c r="J39" s="41">
        <v>5</v>
      </c>
      <c r="K39" s="149">
        <v>9.5</v>
      </c>
      <c r="L39" s="150">
        <f t="shared" si="1"/>
        <v>244.38526315789471</v>
      </c>
      <c r="M39" s="149">
        <f t="shared" si="2"/>
        <v>8.6999999999999993</v>
      </c>
      <c r="N39" s="148">
        <f t="shared" si="3"/>
        <v>11.9</v>
      </c>
      <c r="O39" s="147" t="str">
        <f t="shared" si="4"/>
        <v>17.3~17.4</v>
      </c>
      <c r="P39" s="49" t="s">
        <v>1102</v>
      </c>
      <c r="Q39" s="48" t="s">
        <v>60</v>
      </c>
      <c r="R39" s="49" t="s">
        <v>84</v>
      </c>
      <c r="S39" s="50"/>
      <c r="T39" s="351"/>
      <c r="U39" s="145">
        <f t="shared" si="5"/>
        <v>109</v>
      </c>
      <c r="V39" s="144" t="str">
        <f t="shared" si="6"/>
        <v/>
      </c>
      <c r="W39" s="144" t="str">
        <f t="shared" si="7"/>
        <v/>
      </c>
      <c r="X39" s="143" t="str">
        <f t="shared" si="8"/>
        <v/>
      </c>
      <c r="Z39" s="27">
        <v>2150</v>
      </c>
      <c r="AA39" s="27">
        <v>2160</v>
      </c>
      <c r="AB39" s="350">
        <f t="shared" si="9"/>
        <v>17.399999999999999</v>
      </c>
      <c r="AC39" s="557">
        <f t="shared" si="10"/>
        <v>54</v>
      </c>
      <c r="AD39" s="557" t="str">
        <f t="shared" si="11"/>
        <v xml:space="preserve"> </v>
      </c>
      <c r="AE39" s="350">
        <f t="shared" si="12"/>
        <v>17.3</v>
      </c>
      <c r="AF39" s="557">
        <f t="shared" si="13"/>
        <v>54</v>
      </c>
      <c r="AG39" s="557" t="str">
        <f t="shared" si="14"/>
        <v xml:space="preserve"> </v>
      </c>
      <c r="AH39" s="556"/>
    </row>
    <row r="40" spans="1:34" ht="24" customHeight="1">
      <c r="A40" s="52"/>
      <c r="B40" s="53"/>
      <c r="C40" s="54" t="s">
        <v>1890</v>
      </c>
      <c r="D40" s="36" t="s">
        <v>1889</v>
      </c>
      <c r="E40" s="37" t="s">
        <v>1955</v>
      </c>
      <c r="F40" s="38" t="s">
        <v>719</v>
      </c>
      <c r="G40" s="357">
        <v>2.9940000000000002</v>
      </c>
      <c r="H40" s="38" t="s">
        <v>1094</v>
      </c>
      <c r="I40" s="40" t="str">
        <f t="shared" si="0"/>
        <v>2,170~2,210</v>
      </c>
      <c r="J40" s="41">
        <v>5</v>
      </c>
      <c r="K40" s="149">
        <v>9.5</v>
      </c>
      <c r="L40" s="150">
        <f t="shared" si="1"/>
        <v>244.38526315789471</v>
      </c>
      <c r="M40" s="149">
        <f t="shared" si="2"/>
        <v>8.6999999999999993</v>
      </c>
      <c r="N40" s="148">
        <f t="shared" si="3"/>
        <v>11.9</v>
      </c>
      <c r="O40" s="147" t="str">
        <f t="shared" si="4"/>
        <v>16.7~17.2</v>
      </c>
      <c r="P40" s="49" t="s">
        <v>1102</v>
      </c>
      <c r="Q40" s="48" t="s">
        <v>60</v>
      </c>
      <c r="R40" s="49" t="s">
        <v>84</v>
      </c>
      <c r="S40" s="50"/>
      <c r="T40" s="351"/>
      <c r="U40" s="145">
        <f t="shared" si="5"/>
        <v>109</v>
      </c>
      <c r="V40" s="144" t="str">
        <f t="shared" si="6"/>
        <v/>
      </c>
      <c r="W40" s="144" t="str">
        <f t="shared" si="7"/>
        <v>55~56</v>
      </c>
      <c r="X40" s="143" t="str">
        <f t="shared" si="8"/>
        <v>★0.5</v>
      </c>
      <c r="Z40" s="27">
        <v>2170</v>
      </c>
      <c r="AA40" s="27">
        <v>2210</v>
      </c>
      <c r="AB40" s="350">
        <f t="shared" si="9"/>
        <v>17.2</v>
      </c>
      <c r="AC40" s="557">
        <f t="shared" si="10"/>
        <v>55</v>
      </c>
      <c r="AD40" s="557" t="str">
        <f t="shared" si="11"/>
        <v>★0.5</v>
      </c>
      <c r="AE40" s="350">
        <f t="shared" si="12"/>
        <v>16.7</v>
      </c>
      <c r="AF40" s="557">
        <f t="shared" si="13"/>
        <v>56</v>
      </c>
      <c r="AG40" s="557" t="str">
        <f t="shared" si="14"/>
        <v>★0.5</v>
      </c>
      <c r="AH40" s="556"/>
    </row>
    <row r="41" spans="1:34" ht="24" customHeight="1">
      <c r="A41" s="52"/>
      <c r="B41" s="53"/>
      <c r="C41" s="54" t="s">
        <v>1888</v>
      </c>
      <c r="D41" s="36" t="s">
        <v>1887</v>
      </c>
      <c r="E41" s="37" t="s">
        <v>1074</v>
      </c>
      <c r="F41" s="38" t="s">
        <v>1886</v>
      </c>
      <c r="G41" s="357">
        <v>1.984</v>
      </c>
      <c r="H41" s="38" t="s">
        <v>1095</v>
      </c>
      <c r="I41" s="40" t="str">
        <f t="shared" ref="I41:I69" si="15">IF(Z41="","",(IF(AA41-Z41&gt;0,CONCATENATE(TEXT(Z41,"#,##0"),"~",TEXT(AA41,"#,##0")),TEXT(Z41,"#,##0"))))</f>
        <v>1,300~1,310</v>
      </c>
      <c r="J41" s="41">
        <v>4</v>
      </c>
      <c r="K41" s="149">
        <v>14.5</v>
      </c>
      <c r="L41" s="150">
        <f t="shared" ref="L41:L72" si="16">IF(K41&gt;0,1/K41*34.6*67.1,"")</f>
        <v>160.11448275862068</v>
      </c>
      <c r="M41" s="149">
        <f t="shared" ref="M41:M69" si="17">IFERROR(VALUE(IF(Z41="","",(IF(Z41&gt;=2271,"7.4",IF(Z41&gt;=2101,"8.7",IF(Z41&gt;=1991,"9.4",IF(Z41&gt;=1871,"10.2",IF(Z41&gt;=1761,"11.1",IF(Z41&gt;=1651,"12.2",IF(Z41&gt;=1531,"13.2",IF(Z41&gt;=1421,"14.4",IF(Z41&gt;=1311,"15.8",IF(Z41&gt;=1196,"17.2",IF(Z41&gt;=1081,"18.7",IF(Z41&gt;=971,"20.5",IF(Z41&gt;=856,"20.8",IF(Z41&gt;=741,"21.0",IF(Z41&gt;=601,"21.8","22.5")))))))))))))))))),"")</f>
        <v>17.2</v>
      </c>
      <c r="N41" s="148">
        <f t="shared" ref="N41:N69" si="18">IFERROR(VALUE(IF(Z41="","",(IF(Z41&gt;=2271,"10.6",IF(Z41&gt;=2101,"11.9",IF(Z41&gt;=1991,"12.7",IF(Z41&gt;=1871,"13.5",IF(Z41&gt;=1761,"14.4",IF(Z41&gt;=1651,"15.4",IF(Z41&gt;=1531,"16.5",IF(Z41&gt;=1421,"17.6",IF(Z41&gt;=1311,"19.0",IF(Z41&gt;=1196,"20.3",IF(Z41&gt;=1081,"21.8",IF(Z41&gt;=971,"23.4",IF(Z41&gt;=856,"23.7",IF(Z41&gt;=741,"24.5","24.6"))))))))))))))))),"")</f>
        <v>20.3</v>
      </c>
      <c r="O41" s="147" t="str">
        <f t="shared" ref="O41:O69" si="19">IF(Z41="","",IF(AE41="",TEXT(AB41,"#,##0.0"),IF(AB41-AE41&gt;0,CONCATENATE(TEXT(AE41,"#,##0.0"),"~",TEXT(AB41,"#,##0.0")),TEXT(AB41,"#,##0.0"))))</f>
        <v>25.3~25.4</v>
      </c>
      <c r="P41" s="49" t="s">
        <v>670</v>
      </c>
      <c r="Q41" s="48" t="s">
        <v>60</v>
      </c>
      <c r="R41" s="49" t="s">
        <v>231</v>
      </c>
      <c r="S41" s="50"/>
      <c r="T41" s="351"/>
      <c r="U41" s="145" t="str">
        <f t="shared" ref="U41:U69" si="20">IFERROR(IF(K41&lt;M41,"",(ROUNDDOWN(K41/M41*100,0))),"")</f>
        <v/>
      </c>
      <c r="V41" s="144" t="str">
        <f t="shared" ref="V41:V69" si="21">IFERROR(IF(K41&lt;N41,"",(ROUNDDOWN(K41/N41*100,0))),"")</f>
        <v/>
      </c>
      <c r="W41" s="144">
        <f t="shared" ref="W41:W69" si="22">IF(AC41&lt;55,"",IF(AA41="",AC41,IF(AF41-AC41&gt;0,CONCATENATE(AC41,"~",AF41),AC41)))</f>
        <v>57</v>
      </c>
      <c r="X41" s="143" t="str">
        <f t="shared" ref="X41:X69" si="23">IF(AC41&lt;55,"",AD41)</f>
        <v>★0.5</v>
      </c>
      <c r="Z41" s="27">
        <v>1300</v>
      </c>
      <c r="AA41" s="27">
        <v>1310</v>
      </c>
      <c r="AB41" s="350">
        <f t="shared" ref="AB41:AB69" si="24">IF(Z41="","",(ROUND(IF(Z41&gt;=2759,9.5,IF(Z41&lt;2759,(-2.47/1000000*Z41*Z41)-(8.52/10000*Z41)+30.65)),1)))</f>
        <v>25.4</v>
      </c>
      <c r="AC41" s="557">
        <f t="shared" ref="AC41:AC72" si="25">IF(K41="","",ROUNDDOWN(K41/AB41*100,0))</f>
        <v>57</v>
      </c>
      <c r="AD41" s="557" t="str">
        <f t="shared" ref="AD41:AD72" si="26">IF(AC41="","",IF(AC41&gt;=125,"★7.5",IF(AC41&gt;=120,"★7.0",IF(AC41&gt;=115,"★6.5",IF(AC41&gt;=110,"★6.0",IF(AC41&gt;=105,"★5.5",IF(AC41&gt;=100,"★5.0",IF(AC41&gt;=95,"★4.5",IF(AC41&gt;=90,"★4.0",IF(AC41&gt;=85,"★3.5",IF(AC41&gt;=80,"★3.0",IF(AC41&gt;=75,"★2.5",IF(AC41&gt;=70,"★2.0",IF(AC41&gt;=65,"★1.5",IF(AC41&gt;=60,"★1.0",IF(AC41&gt;=55,"★0.5"," "))))))))))))))))</f>
        <v>★0.5</v>
      </c>
      <c r="AE41" s="350">
        <f t="shared" ref="AE41:AE69" si="27">IF(AA41="","",(ROUND(IF(AA41&gt;=2759,9.5,IF(AA41&lt;2759,(-2.47/1000000*AA41*AA41)-(8.52/10000*AA41)+30.65)),1)))</f>
        <v>25.3</v>
      </c>
      <c r="AF41" s="557">
        <f t="shared" ref="AF41:AF72" si="28">IF(AE41="","",IF(K41="","",ROUNDDOWN(K41/AE41*100,0)))</f>
        <v>57</v>
      </c>
      <c r="AG41" s="557" t="str">
        <f t="shared" ref="AG41:AG72" si="29">IF(AF41="","",IF(AF41&gt;=125,"★7.5",IF(AF41&gt;=120,"★7.0",IF(AF41&gt;=115,"★6.5",IF(AF41&gt;=110,"★6.0",IF(AF41&gt;=105,"★5.5",IF(AF41&gt;=100,"★5.0",IF(AF41&gt;=95,"★4.5",IF(AF41&gt;=90,"★4.0",IF(AF41&gt;=85,"★3.5",IF(AF41&gt;=80,"★3.0",IF(AF41&gt;=75,"★2.5",IF(AF41&gt;=70,"★2.0",IF(AF41&gt;=65,"★1.5",IF(AF41&gt;=60,"★1.0",IF(AF41&gt;=55,"★0.5"," "))))))))))))))))</f>
        <v>★0.5</v>
      </c>
      <c r="AH41" s="556"/>
    </row>
    <row r="42" spans="1:34" ht="24" customHeight="1">
      <c r="A42" s="52"/>
      <c r="B42" s="53"/>
      <c r="C42" s="54" t="s">
        <v>1885</v>
      </c>
      <c r="D42" s="36" t="s">
        <v>1101</v>
      </c>
      <c r="E42" s="37" t="s">
        <v>1074</v>
      </c>
      <c r="F42" s="38" t="s">
        <v>1100</v>
      </c>
      <c r="G42" s="357">
        <v>1.984</v>
      </c>
      <c r="H42" s="38" t="s">
        <v>1095</v>
      </c>
      <c r="I42" s="40" t="str">
        <f t="shared" si="15"/>
        <v>1,420</v>
      </c>
      <c r="J42" s="41">
        <v>4</v>
      </c>
      <c r="K42" s="149">
        <v>12.7</v>
      </c>
      <c r="L42" s="150">
        <f t="shared" si="16"/>
        <v>182.80787401574801</v>
      </c>
      <c r="M42" s="149">
        <f t="shared" si="17"/>
        <v>15.8</v>
      </c>
      <c r="N42" s="148">
        <f t="shared" si="18"/>
        <v>19</v>
      </c>
      <c r="O42" s="147" t="str">
        <f t="shared" si="19"/>
        <v>24.5</v>
      </c>
      <c r="P42" s="49" t="s">
        <v>670</v>
      </c>
      <c r="Q42" s="48" t="s">
        <v>60</v>
      </c>
      <c r="R42" s="49" t="s">
        <v>84</v>
      </c>
      <c r="S42" s="50"/>
      <c r="T42" s="351"/>
      <c r="U42" s="145" t="str">
        <f t="shared" si="20"/>
        <v/>
      </c>
      <c r="V42" s="144" t="str">
        <f t="shared" si="21"/>
        <v/>
      </c>
      <c r="W42" s="144" t="str">
        <f t="shared" si="22"/>
        <v/>
      </c>
      <c r="X42" s="143" t="str">
        <f t="shared" si="23"/>
        <v/>
      </c>
      <c r="Z42" s="27">
        <v>1420</v>
      </c>
      <c r="AA42" s="27">
        <v>1420</v>
      </c>
      <c r="AB42" s="350">
        <f t="shared" si="24"/>
        <v>24.5</v>
      </c>
      <c r="AC42" s="557">
        <f t="shared" si="25"/>
        <v>51</v>
      </c>
      <c r="AD42" s="557" t="str">
        <f t="shared" si="26"/>
        <v xml:space="preserve"> </v>
      </c>
      <c r="AE42" s="350">
        <f t="shared" si="27"/>
        <v>24.5</v>
      </c>
      <c r="AF42" s="557">
        <f t="shared" si="28"/>
        <v>51</v>
      </c>
      <c r="AG42" s="557" t="str">
        <f t="shared" si="29"/>
        <v xml:space="preserve"> </v>
      </c>
      <c r="AH42" s="556"/>
    </row>
    <row r="43" spans="1:34" ht="24" customHeight="1">
      <c r="A43" s="52"/>
      <c r="B43" s="53"/>
      <c r="C43" s="54" t="s">
        <v>1884</v>
      </c>
      <c r="D43" s="36" t="s">
        <v>1883</v>
      </c>
      <c r="E43" s="37" t="s">
        <v>1074</v>
      </c>
      <c r="F43" s="38" t="s">
        <v>1823</v>
      </c>
      <c r="G43" s="357">
        <v>1.984</v>
      </c>
      <c r="H43" s="38" t="s">
        <v>1095</v>
      </c>
      <c r="I43" s="40" t="str">
        <f t="shared" si="15"/>
        <v>1,450</v>
      </c>
      <c r="J43" s="41">
        <v>4</v>
      </c>
      <c r="K43" s="149">
        <v>12.4</v>
      </c>
      <c r="L43" s="150">
        <f t="shared" si="16"/>
        <v>187.23064516129031</v>
      </c>
      <c r="M43" s="149">
        <f t="shared" si="17"/>
        <v>14.4</v>
      </c>
      <c r="N43" s="148">
        <f t="shared" si="18"/>
        <v>17.600000000000001</v>
      </c>
      <c r="O43" s="147" t="str">
        <f t="shared" si="19"/>
        <v>24.2</v>
      </c>
      <c r="P43" s="49" t="s">
        <v>670</v>
      </c>
      <c r="Q43" s="48" t="s">
        <v>60</v>
      </c>
      <c r="R43" s="49" t="s">
        <v>84</v>
      </c>
      <c r="S43" s="50"/>
      <c r="T43" s="351"/>
      <c r="U43" s="145" t="str">
        <f t="shared" si="20"/>
        <v/>
      </c>
      <c r="V43" s="144" t="str">
        <f t="shared" si="21"/>
        <v/>
      </c>
      <c r="W43" s="144" t="str">
        <f t="shared" si="22"/>
        <v/>
      </c>
      <c r="X43" s="143" t="str">
        <f t="shared" si="23"/>
        <v/>
      </c>
      <c r="Z43" s="27">
        <v>1450</v>
      </c>
      <c r="AA43" s="27">
        <v>1450</v>
      </c>
      <c r="AB43" s="350">
        <f t="shared" si="24"/>
        <v>24.2</v>
      </c>
      <c r="AC43" s="557">
        <f t="shared" si="25"/>
        <v>51</v>
      </c>
      <c r="AD43" s="557" t="str">
        <f t="shared" si="26"/>
        <v xml:space="preserve"> </v>
      </c>
      <c r="AE43" s="350">
        <f t="shared" si="27"/>
        <v>24.2</v>
      </c>
      <c r="AF43" s="557">
        <f t="shared" si="28"/>
        <v>51</v>
      </c>
      <c r="AG43" s="557" t="str">
        <f t="shared" si="29"/>
        <v xml:space="preserve"> </v>
      </c>
      <c r="AH43" s="556"/>
    </row>
    <row r="44" spans="1:34" ht="24" customHeight="1">
      <c r="A44" s="52"/>
      <c r="B44" s="53"/>
      <c r="C44" s="54" t="s">
        <v>1882</v>
      </c>
      <c r="D44" s="36" t="s">
        <v>1881</v>
      </c>
      <c r="E44" s="37" t="s">
        <v>1074</v>
      </c>
      <c r="F44" s="38" t="s">
        <v>1823</v>
      </c>
      <c r="G44" s="357">
        <v>1.984</v>
      </c>
      <c r="H44" s="38" t="s">
        <v>1095</v>
      </c>
      <c r="I44" s="40" t="str">
        <f t="shared" si="15"/>
        <v>1,560</v>
      </c>
      <c r="J44" s="41">
        <v>5</v>
      </c>
      <c r="K44" s="149">
        <v>11.6</v>
      </c>
      <c r="L44" s="150">
        <f t="shared" si="16"/>
        <v>200.14310344827587</v>
      </c>
      <c r="M44" s="149">
        <f t="shared" si="17"/>
        <v>13.2</v>
      </c>
      <c r="N44" s="148">
        <f t="shared" si="18"/>
        <v>16.5</v>
      </c>
      <c r="O44" s="147" t="str">
        <f t="shared" si="19"/>
        <v>23.3</v>
      </c>
      <c r="P44" s="49" t="s">
        <v>670</v>
      </c>
      <c r="Q44" s="48" t="s">
        <v>60</v>
      </c>
      <c r="R44" s="49" t="s">
        <v>84</v>
      </c>
      <c r="S44" s="50"/>
      <c r="T44" s="351"/>
      <c r="U44" s="145" t="str">
        <f t="shared" si="20"/>
        <v/>
      </c>
      <c r="V44" s="144" t="str">
        <f t="shared" si="21"/>
        <v/>
      </c>
      <c r="W44" s="144" t="str">
        <f t="shared" si="22"/>
        <v/>
      </c>
      <c r="X44" s="143" t="str">
        <f t="shared" si="23"/>
        <v/>
      </c>
      <c r="Z44" s="27">
        <v>1560</v>
      </c>
      <c r="AA44" s="27">
        <v>1560</v>
      </c>
      <c r="AB44" s="350">
        <f t="shared" si="24"/>
        <v>23.3</v>
      </c>
      <c r="AC44" s="557">
        <f t="shared" si="25"/>
        <v>49</v>
      </c>
      <c r="AD44" s="557" t="str">
        <f t="shared" si="26"/>
        <v xml:space="preserve"> </v>
      </c>
      <c r="AE44" s="350">
        <f t="shared" si="27"/>
        <v>23.3</v>
      </c>
      <c r="AF44" s="557">
        <f t="shared" si="28"/>
        <v>49</v>
      </c>
      <c r="AG44" s="557" t="str">
        <f t="shared" si="29"/>
        <v xml:space="preserve"> </v>
      </c>
      <c r="AH44" s="556"/>
    </row>
    <row r="45" spans="1:34" ht="24" customHeight="1">
      <c r="A45" s="52"/>
      <c r="B45" s="53"/>
      <c r="C45" s="54" t="s">
        <v>1880</v>
      </c>
      <c r="D45" s="36" t="s">
        <v>1879</v>
      </c>
      <c r="E45" s="37" t="s">
        <v>1074</v>
      </c>
      <c r="F45" s="38" t="s">
        <v>1863</v>
      </c>
      <c r="G45" s="357">
        <v>2.9940000000000002</v>
      </c>
      <c r="H45" s="38" t="s">
        <v>1094</v>
      </c>
      <c r="I45" s="40" t="str">
        <f t="shared" si="15"/>
        <v>1,710~1,780</v>
      </c>
      <c r="J45" s="41">
        <v>5</v>
      </c>
      <c r="K45" s="149">
        <v>11</v>
      </c>
      <c r="L45" s="150">
        <f t="shared" si="16"/>
        <v>211.05999999999997</v>
      </c>
      <c r="M45" s="149">
        <f t="shared" si="17"/>
        <v>12.2</v>
      </c>
      <c r="N45" s="148">
        <f t="shared" si="18"/>
        <v>15.4</v>
      </c>
      <c r="O45" s="147" t="str">
        <f t="shared" si="19"/>
        <v>21.3~22.0</v>
      </c>
      <c r="P45" s="49" t="s">
        <v>1096</v>
      </c>
      <c r="Q45" s="48" t="s">
        <v>60</v>
      </c>
      <c r="R45" s="49" t="s">
        <v>84</v>
      </c>
      <c r="S45" s="50"/>
      <c r="T45" s="351"/>
      <c r="U45" s="145" t="str">
        <f t="shared" si="20"/>
        <v/>
      </c>
      <c r="V45" s="144" t="str">
        <f t="shared" si="21"/>
        <v/>
      </c>
      <c r="W45" s="144" t="str">
        <f t="shared" si="22"/>
        <v/>
      </c>
      <c r="X45" s="143" t="str">
        <f t="shared" si="23"/>
        <v/>
      </c>
      <c r="Z45" s="27">
        <v>1710</v>
      </c>
      <c r="AA45" s="27">
        <v>1780</v>
      </c>
      <c r="AB45" s="350">
        <f t="shared" si="24"/>
        <v>22</v>
      </c>
      <c r="AC45" s="557">
        <f t="shared" si="25"/>
        <v>50</v>
      </c>
      <c r="AD45" s="557" t="str">
        <f t="shared" si="26"/>
        <v xml:space="preserve"> </v>
      </c>
      <c r="AE45" s="350">
        <f t="shared" si="27"/>
        <v>21.3</v>
      </c>
      <c r="AF45" s="557">
        <f t="shared" si="28"/>
        <v>51</v>
      </c>
      <c r="AG45" s="557" t="str">
        <f t="shared" si="29"/>
        <v xml:space="preserve"> </v>
      </c>
      <c r="AH45" s="556"/>
    </row>
    <row r="46" spans="1:34" ht="24" customHeight="1">
      <c r="A46" s="52"/>
      <c r="B46" s="53"/>
      <c r="C46" s="54" t="s">
        <v>1878</v>
      </c>
      <c r="D46" s="36" t="s">
        <v>1877</v>
      </c>
      <c r="E46" s="37" t="s">
        <v>1074</v>
      </c>
      <c r="F46" s="38" t="s">
        <v>1863</v>
      </c>
      <c r="G46" s="357">
        <v>2.9940000000000002</v>
      </c>
      <c r="H46" s="38" t="s">
        <v>1094</v>
      </c>
      <c r="I46" s="40" t="str">
        <f t="shared" si="15"/>
        <v>1,700~1,720</v>
      </c>
      <c r="J46" s="41">
        <v>4</v>
      </c>
      <c r="K46" s="149">
        <v>11</v>
      </c>
      <c r="L46" s="150">
        <f t="shared" si="16"/>
        <v>211.05999999999997</v>
      </c>
      <c r="M46" s="149">
        <f t="shared" si="17"/>
        <v>12.2</v>
      </c>
      <c r="N46" s="148">
        <f t="shared" si="18"/>
        <v>15.4</v>
      </c>
      <c r="O46" s="147" t="str">
        <f t="shared" si="19"/>
        <v>21.9~22.1</v>
      </c>
      <c r="P46" s="49" t="s">
        <v>1096</v>
      </c>
      <c r="Q46" s="48" t="s">
        <v>60</v>
      </c>
      <c r="R46" s="49" t="s">
        <v>84</v>
      </c>
      <c r="S46" s="50"/>
      <c r="T46" s="351"/>
      <c r="U46" s="145" t="str">
        <f t="shared" si="20"/>
        <v/>
      </c>
      <c r="V46" s="144" t="str">
        <f t="shared" si="21"/>
        <v/>
      </c>
      <c r="W46" s="144" t="str">
        <f t="shared" si="22"/>
        <v/>
      </c>
      <c r="X46" s="143" t="str">
        <f t="shared" si="23"/>
        <v/>
      </c>
      <c r="Z46" s="27">
        <v>1700</v>
      </c>
      <c r="AA46" s="27">
        <v>1720</v>
      </c>
      <c r="AB46" s="350">
        <f t="shared" si="24"/>
        <v>22.1</v>
      </c>
      <c r="AC46" s="557">
        <f t="shared" si="25"/>
        <v>49</v>
      </c>
      <c r="AD46" s="557" t="str">
        <f t="shared" si="26"/>
        <v xml:space="preserve"> </v>
      </c>
      <c r="AE46" s="350">
        <f t="shared" si="27"/>
        <v>21.9</v>
      </c>
      <c r="AF46" s="557">
        <f t="shared" si="28"/>
        <v>50</v>
      </c>
      <c r="AG46" s="557" t="str">
        <f t="shared" si="29"/>
        <v xml:space="preserve"> </v>
      </c>
      <c r="AH46" s="556"/>
    </row>
    <row r="47" spans="1:34" ht="24" customHeight="1">
      <c r="A47" s="52"/>
      <c r="B47" s="53"/>
      <c r="C47" s="54" t="s">
        <v>1876</v>
      </c>
      <c r="D47" s="36" t="s">
        <v>1875</v>
      </c>
      <c r="E47" s="37" t="s">
        <v>1074</v>
      </c>
      <c r="F47" s="38" t="s">
        <v>1863</v>
      </c>
      <c r="G47" s="357">
        <v>2.9940000000000002</v>
      </c>
      <c r="H47" s="38" t="s">
        <v>1094</v>
      </c>
      <c r="I47" s="40" t="str">
        <f t="shared" si="15"/>
        <v>1,740~1,760</v>
      </c>
      <c r="J47" s="41">
        <v>5</v>
      </c>
      <c r="K47" s="149">
        <v>11</v>
      </c>
      <c r="L47" s="150">
        <f t="shared" si="16"/>
        <v>211.05999999999997</v>
      </c>
      <c r="M47" s="149">
        <f t="shared" si="17"/>
        <v>12.2</v>
      </c>
      <c r="N47" s="148">
        <f t="shared" si="18"/>
        <v>15.4</v>
      </c>
      <c r="O47" s="147" t="str">
        <f t="shared" si="19"/>
        <v>21.5~21.7</v>
      </c>
      <c r="P47" s="49" t="s">
        <v>1096</v>
      </c>
      <c r="Q47" s="48" t="s">
        <v>60</v>
      </c>
      <c r="R47" s="49" t="s">
        <v>84</v>
      </c>
      <c r="S47" s="50"/>
      <c r="T47" s="351"/>
      <c r="U47" s="145" t="str">
        <f t="shared" si="20"/>
        <v/>
      </c>
      <c r="V47" s="144" t="str">
        <f t="shared" si="21"/>
        <v/>
      </c>
      <c r="W47" s="144" t="str">
        <f t="shared" si="22"/>
        <v/>
      </c>
      <c r="X47" s="143" t="str">
        <f t="shared" si="23"/>
        <v/>
      </c>
      <c r="Z47" s="27">
        <v>1740</v>
      </c>
      <c r="AA47" s="27">
        <v>1760</v>
      </c>
      <c r="AB47" s="350">
        <f t="shared" si="24"/>
        <v>21.7</v>
      </c>
      <c r="AC47" s="557">
        <f t="shared" si="25"/>
        <v>50</v>
      </c>
      <c r="AD47" s="557" t="str">
        <f t="shared" si="26"/>
        <v xml:space="preserve"> </v>
      </c>
      <c r="AE47" s="350">
        <f t="shared" si="27"/>
        <v>21.5</v>
      </c>
      <c r="AF47" s="557">
        <f t="shared" si="28"/>
        <v>51</v>
      </c>
      <c r="AG47" s="557" t="str">
        <f t="shared" si="29"/>
        <v xml:space="preserve"> </v>
      </c>
      <c r="AH47" s="556"/>
    </row>
    <row r="48" spans="1:34" ht="24" customHeight="1">
      <c r="A48" s="52"/>
      <c r="B48" s="53"/>
      <c r="C48" s="569" t="s">
        <v>1099</v>
      </c>
      <c r="D48" s="36" t="s">
        <v>1874</v>
      </c>
      <c r="E48" s="37" t="s">
        <v>1956</v>
      </c>
      <c r="F48" s="38" t="s">
        <v>1871</v>
      </c>
      <c r="G48" s="357">
        <v>2.8929999999999998</v>
      </c>
      <c r="H48" s="38" t="s">
        <v>1094</v>
      </c>
      <c r="I48" s="40" t="str">
        <f t="shared" si="15"/>
        <v>1,970~1,990</v>
      </c>
      <c r="J48" s="41">
        <v>5</v>
      </c>
      <c r="K48" s="149">
        <v>9.8000000000000007</v>
      </c>
      <c r="L48" s="150">
        <f t="shared" si="16"/>
        <v>236.90408163265303</v>
      </c>
      <c r="M48" s="149">
        <f t="shared" si="17"/>
        <v>10.199999999999999</v>
      </c>
      <c r="N48" s="148">
        <f t="shared" si="18"/>
        <v>13.5</v>
      </c>
      <c r="O48" s="147" t="str">
        <f t="shared" si="19"/>
        <v>19.2~19.4</v>
      </c>
      <c r="P48" s="49" t="s">
        <v>1102</v>
      </c>
      <c r="Q48" s="48" t="s">
        <v>60</v>
      </c>
      <c r="R48" s="49" t="s">
        <v>84</v>
      </c>
      <c r="S48" s="50"/>
      <c r="T48" s="351"/>
      <c r="U48" s="145" t="str">
        <f t="shared" si="20"/>
        <v/>
      </c>
      <c r="V48" s="144" t="str">
        <f t="shared" si="21"/>
        <v/>
      </c>
      <c r="W48" s="144" t="str">
        <f t="shared" si="22"/>
        <v/>
      </c>
      <c r="X48" s="143" t="str">
        <f t="shared" si="23"/>
        <v/>
      </c>
      <c r="Z48" s="27">
        <v>1970</v>
      </c>
      <c r="AA48" s="27">
        <v>1990</v>
      </c>
      <c r="AB48" s="350">
        <f t="shared" si="24"/>
        <v>19.399999999999999</v>
      </c>
      <c r="AC48" s="557">
        <f t="shared" si="25"/>
        <v>50</v>
      </c>
      <c r="AD48" s="557" t="str">
        <f t="shared" si="26"/>
        <v xml:space="preserve"> </v>
      </c>
      <c r="AE48" s="350">
        <f t="shared" si="27"/>
        <v>19.2</v>
      </c>
      <c r="AF48" s="557">
        <f t="shared" si="28"/>
        <v>51</v>
      </c>
      <c r="AG48" s="557" t="str">
        <f t="shared" si="29"/>
        <v xml:space="preserve"> </v>
      </c>
      <c r="AH48" s="556"/>
    </row>
    <row r="49" spans="1:34" ht="24" customHeight="1">
      <c r="A49" s="52"/>
      <c r="B49" s="53"/>
      <c r="C49" s="569" t="s">
        <v>1099</v>
      </c>
      <c r="D49" s="36" t="s">
        <v>1874</v>
      </c>
      <c r="E49" s="37" t="s">
        <v>1957</v>
      </c>
      <c r="F49" s="38" t="s">
        <v>1871</v>
      </c>
      <c r="G49" s="357">
        <v>2.8929999999999998</v>
      </c>
      <c r="H49" s="38" t="s">
        <v>1094</v>
      </c>
      <c r="I49" s="40" t="str">
        <f t="shared" si="15"/>
        <v>2,000~2,090</v>
      </c>
      <c r="J49" s="41">
        <v>5</v>
      </c>
      <c r="K49" s="149">
        <v>9.8000000000000007</v>
      </c>
      <c r="L49" s="150">
        <f t="shared" si="16"/>
        <v>236.90408163265303</v>
      </c>
      <c r="M49" s="149">
        <f t="shared" si="17"/>
        <v>9.4</v>
      </c>
      <c r="N49" s="148">
        <f t="shared" si="18"/>
        <v>12.7</v>
      </c>
      <c r="O49" s="147" t="str">
        <f t="shared" si="19"/>
        <v>18.1~19.1</v>
      </c>
      <c r="P49" s="49" t="s">
        <v>1102</v>
      </c>
      <c r="Q49" s="48" t="s">
        <v>60</v>
      </c>
      <c r="R49" s="49" t="s">
        <v>84</v>
      </c>
      <c r="S49" s="50"/>
      <c r="T49" s="351"/>
      <c r="U49" s="145">
        <f t="shared" si="20"/>
        <v>104</v>
      </c>
      <c r="V49" s="144" t="str">
        <f t="shared" si="21"/>
        <v/>
      </c>
      <c r="W49" s="144" t="str">
        <f t="shared" si="22"/>
        <v/>
      </c>
      <c r="X49" s="143" t="str">
        <f t="shared" si="23"/>
        <v/>
      </c>
      <c r="Z49" s="27">
        <v>2000</v>
      </c>
      <c r="AA49" s="27">
        <v>2090</v>
      </c>
      <c r="AB49" s="350">
        <f t="shared" si="24"/>
        <v>19.100000000000001</v>
      </c>
      <c r="AC49" s="557">
        <f t="shared" si="25"/>
        <v>51</v>
      </c>
      <c r="AD49" s="557" t="str">
        <f t="shared" si="26"/>
        <v xml:space="preserve"> </v>
      </c>
      <c r="AE49" s="350">
        <f t="shared" si="27"/>
        <v>18.100000000000001</v>
      </c>
      <c r="AF49" s="557">
        <f t="shared" si="28"/>
        <v>54</v>
      </c>
      <c r="AG49" s="557" t="str">
        <f t="shared" si="29"/>
        <v xml:space="preserve"> </v>
      </c>
      <c r="AH49" s="556"/>
    </row>
    <row r="50" spans="1:34" ht="24" customHeight="1">
      <c r="A50" s="52"/>
      <c r="B50" s="53"/>
      <c r="C50" s="54" t="s">
        <v>1873</v>
      </c>
      <c r="D50" s="36" t="s">
        <v>1872</v>
      </c>
      <c r="E50" s="37" t="s">
        <v>1958</v>
      </c>
      <c r="F50" s="38" t="s">
        <v>1871</v>
      </c>
      <c r="G50" s="357">
        <v>2.8929999999999998</v>
      </c>
      <c r="H50" s="38" t="s">
        <v>1094</v>
      </c>
      <c r="I50" s="40" t="str">
        <f t="shared" si="15"/>
        <v>1,990</v>
      </c>
      <c r="J50" s="41">
        <v>5</v>
      </c>
      <c r="K50" s="149">
        <v>9.8000000000000007</v>
      </c>
      <c r="L50" s="150">
        <f t="shared" si="16"/>
        <v>236.90408163265303</v>
      </c>
      <c r="M50" s="149">
        <f t="shared" si="17"/>
        <v>10.199999999999999</v>
      </c>
      <c r="N50" s="148">
        <f t="shared" si="18"/>
        <v>13.5</v>
      </c>
      <c r="O50" s="147" t="str">
        <f t="shared" si="19"/>
        <v>19.2</v>
      </c>
      <c r="P50" s="49" t="s">
        <v>1102</v>
      </c>
      <c r="Q50" s="48" t="s">
        <v>60</v>
      </c>
      <c r="R50" s="49" t="s">
        <v>84</v>
      </c>
      <c r="S50" s="50"/>
      <c r="T50" s="351"/>
      <c r="U50" s="145" t="str">
        <f t="shared" si="20"/>
        <v/>
      </c>
      <c r="V50" s="144" t="str">
        <f t="shared" si="21"/>
        <v/>
      </c>
      <c r="W50" s="144" t="str">
        <f t="shared" si="22"/>
        <v/>
      </c>
      <c r="X50" s="143" t="str">
        <f t="shared" si="23"/>
        <v/>
      </c>
      <c r="Z50" s="27">
        <v>1990</v>
      </c>
      <c r="AA50" s="27">
        <v>1990</v>
      </c>
      <c r="AB50" s="350">
        <f t="shared" si="24"/>
        <v>19.2</v>
      </c>
      <c r="AC50" s="557">
        <f t="shared" si="25"/>
        <v>51</v>
      </c>
      <c r="AD50" s="557" t="str">
        <f t="shared" si="26"/>
        <v xml:space="preserve"> </v>
      </c>
      <c r="AE50" s="350">
        <f t="shared" si="27"/>
        <v>19.2</v>
      </c>
      <c r="AF50" s="557">
        <f t="shared" si="28"/>
        <v>51</v>
      </c>
      <c r="AG50" s="557" t="str">
        <f t="shared" si="29"/>
        <v xml:space="preserve"> </v>
      </c>
      <c r="AH50" s="556"/>
    </row>
    <row r="51" spans="1:34" ht="24" customHeight="1">
      <c r="A51" s="52"/>
      <c r="B51" s="53"/>
      <c r="C51" s="54" t="s">
        <v>1873</v>
      </c>
      <c r="D51" s="36" t="s">
        <v>1872</v>
      </c>
      <c r="E51" s="37" t="s">
        <v>1959</v>
      </c>
      <c r="F51" s="38" t="s">
        <v>1871</v>
      </c>
      <c r="G51" s="357">
        <v>2.8929999999999998</v>
      </c>
      <c r="H51" s="38" t="s">
        <v>1094</v>
      </c>
      <c r="I51" s="40" t="str">
        <f t="shared" si="15"/>
        <v>2,000~2,080</v>
      </c>
      <c r="J51" s="41">
        <v>5</v>
      </c>
      <c r="K51" s="149">
        <v>9.8000000000000007</v>
      </c>
      <c r="L51" s="150">
        <f t="shared" si="16"/>
        <v>236.90408163265303</v>
      </c>
      <c r="M51" s="149">
        <f t="shared" si="17"/>
        <v>9.4</v>
      </c>
      <c r="N51" s="148">
        <f t="shared" si="18"/>
        <v>12.7</v>
      </c>
      <c r="O51" s="147" t="str">
        <f t="shared" si="19"/>
        <v>18.2~19.1</v>
      </c>
      <c r="P51" s="49" t="s">
        <v>1102</v>
      </c>
      <c r="Q51" s="48" t="s">
        <v>60</v>
      </c>
      <c r="R51" s="49" t="s">
        <v>84</v>
      </c>
      <c r="S51" s="50"/>
      <c r="T51" s="351"/>
      <c r="U51" s="145">
        <f t="shared" si="20"/>
        <v>104</v>
      </c>
      <c r="V51" s="144" t="str">
        <f t="shared" si="21"/>
        <v/>
      </c>
      <c r="W51" s="144" t="str">
        <f t="shared" si="22"/>
        <v/>
      </c>
      <c r="X51" s="143" t="str">
        <f t="shared" si="23"/>
        <v/>
      </c>
      <c r="Z51" s="27">
        <v>2000</v>
      </c>
      <c r="AA51" s="27">
        <v>2080</v>
      </c>
      <c r="AB51" s="350">
        <f t="shared" si="24"/>
        <v>19.100000000000001</v>
      </c>
      <c r="AC51" s="557">
        <f t="shared" si="25"/>
        <v>51</v>
      </c>
      <c r="AD51" s="557" t="str">
        <f t="shared" si="26"/>
        <v xml:space="preserve"> </v>
      </c>
      <c r="AE51" s="350">
        <f t="shared" si="27"/>
        <v>18.2</v>
      </c>
      <c r="AF51" s="557">
        <f t="shared" si="28"/>
        <v>53</v>
      </c>
      <c r="AG51" s="557" t="str">
        <f t="shared" si="29"/>
        <v xml:space="preserve"> </v>
      </c>
      <c r="AH51" s="556"/>
    </row>
    <row r="52" spans="1:34" ht="24" customHeight="1">
      <c r="A52" s="52"/>
      <c r="B52" s="53"/>
      <c r="C52" s="54" t="s">
        <v>1870</v>
      </c>
      <c r="D52" s="36" t="s">
        <v>1869</v>
      </c>
      <c r="E52" s="37" t="s">
        <v>1960</v>
      </c>
      <c r="F52" s="38" t="s">
        <v>1868</v>
      </c>
      <c r="G52" s="357">
        <v>3.996</v>
      </c>
      <c r="H52" s="38" t="s">
        <v>1094</v>
      </c>
      <c r="I52" s="40" t="str">
        <f t="shared" si="15"/>
        <v>2,230~2,270</v>
      </c>
      <c r="J52" s="41">
        <v>5</v>
      </c>
      <c r="K52" s="149">
        <v>8</v>
      </c>
      <c r="L52" s="150">
        <f t="shared" si="16"/>
        <v>290.20749999999998</v>
      </c>
      <c r="M52" s="149">
        <f t="shared" si="17"/>
        <v>8.6999999999999993</v>
      </c>
      <c r="N52" s="148">
        <f t="shared" si="18"/>
        <v>11.9</v>
      </c>
      <c r="O52" s="147" t="str">
        <f t="shared" si="19"/>
        <v>16.0~16.5</v>
      </c>
      <c r="P52" s="357" t="s">
        <v>1093</v>
      </c>
      <c r="Q52" s="48" t="s">
        <v>60</v>
      </c>
      <c r="R52" s="49" t="s">
        <v>84</v>
      </c>
      <c r="S52" s="50"/>
      <c r="T52" s="351"/>
      <c r="U52" s="145" t="str">
        <f t="shared" si="20"/>
        <v/>
      </c>
      <c r="V52" s="144" t="str">
        <f t="shared" si="21"/>
        <v/>
      </c>
      <c r="W52" s="144" t="str">
        <f t="shared" si="22"/>
        <v/>
      </c>
      <c r="X52" s="143" t="str">
        <f t="shared" si="23"/>
        <v/>
      </c>
      <c r="Z52" s="27">
        <v>2230</v>
      </c>
      <c r="AA52" s="27">
        <v>2270</v>
      </c>
      <c r="AB52" s="350">
        <f t="shared" si="24"/>
        <v>16.5</v>
      </c>
      <c r="AC52" s="557">
        <f t="shared" si="25"/>
        <v>48</v>
      </c>
      <c r="AD52" s="557" t="str">
        <f t="shared" si="26"/>
        <v xml:space="preserve"> </v>
      </c>
      <c r="AE52" s="350">
        <f t="shared" si="27"/>
        <v>16</v>
      </c>
      <c r="AF52" s="557">
        <f t="shared" si="28"/>
        <v>50</v>
      </c>
      <c r="AG52" s="557" t="str">
        <f t="shared" si="29"/>
        <v xml:space="preserve"> </v>
      </c>
      <c r="AH52" s="556"/>
    </row>
    <row r="53" spans="1:34" ht="24" customHeight="1">
      <c r="A53" s="52"/>
      <c r="B53" s="53"/>
      <c r="C53" s="54" t="s">
        <v>1870</v>
      </c>
      <c r="D53" s="36" t="s">
        <v>1869</v>
      </c>
      <c r="E53" s="37" t="s">
        <v>1961</v>
      </c>
      <c r="F53" s="38" t="s">
        <v>1868</v>
      </c>
      <c r="G53" s="357">
        <v>3.996</v>
      </c>
      <c r="H53" s="38" t="s">
        <v>1094</v>
      </c>
      <c r="I53" s="40" t="str">
        <f t="shared" si="15"/>
        <v>2,280~2,290</v>
      </c>
      <c r="J53" s="41">
        <v>5</v>
      </c>
      <c r="K53" s="149">
        <v>8</v>
      </c>
      <c r="L53" s="150">
        <f t="shared" si="16"/>
        <v>290.20749999999998</v>
      </c>
      <c r="M53" s="149">
        <f t="shared" si="17"/>
        <v>7.4</v>
      </c>
      <c r="N53" s="148">
        <f t="shared" si="18"/>
        <v>10.6</v>
      </c>
      <c r="O53" s="147" t="str">
        <f t="shared" si="19"/>
        <v>15.7~15.9</v>
      </c>
      <c r="P53" s="357" t="s">
        <v>1093</v>
      </c>
      <c r="Q53" s="48" t="s">
        <v>60</v>
      </c>
      <c r="R53" s="49" t="s">
        <v>84</v>
      </c>
      <c r="S53" s="50"/>
      <c r="T53" s="351"/>
      <c r="U53" s="145">
        <f t="shared" si="20"/>
        <v>108</v>
      </c>
      <c r="V53" s="144" t="str">
        <f t="shared" si="21"/>
        <v/>
      </c>
      <c r="W53" s="144" t="str">
        <f t="shared" si="22"/>
        <v/>
      </c>
      <c r="X53" s="143" t="str">
        <f t="shared" si="23"/>
        <v/>
      </c>
      <c r="Z53" s="27">
        <v>2280</v>
      </c>
      <c r="AA53" s="27">
        <v>2290</v>
      </c>
      <c r="AB53" s="350">
        <f t="shared" si="24"/>
        <v>15.9</v>
      </c>
      <c r="AC53" s="557">
        <f t="shared" si="25"/>
        <v>50</v>
      </c>
      <c r="AD53" s="557" t="str">
        <f t="shared" si="26"/>
        <v xml:space="preserve"> </v>
      </c>
      <c r="AE53" s="350">
        <f t="shared" si="27"/>
        <v>15.7</v>
      </c>
      <c r="AF53" s="557">
        <f t="shared" si="28"/>
        <v>50</v>
      </c>
      <c r="AG53" s="557" t="str">
        <f t="shared" si="29"/>
        <v xml:space="preserve"> </v>
      </c>
      <c r="AH53" s="556"/>
    </row>
    <row r="54" spans="1:34" ht="24" customHeight="1">
      <c r="A54" s="52"/>
      <c r="B54" s="53"/>
      <c r="C54" s="54" t="s">
        <v>1867</v>
      </c>
      <c r="D54" s="36" t="s">
        <v>1866</v>
      </c>
      <c r="E54" s="37" t="s">
        <v>1074</v>
      </c>
      <c r="F54" s="38" t="s">
        <v>1823</v>
      </c>
      <c r="G54" s="357">
        <v>1.984</v>
      </c>
      <c r="H54" s="38" t="s">
        <v>1095</v>
      </c>
      <c r="I54" s="40" t="str">
        <f t="shared" si="15"/>
        <v>1,560</v>
      </c>
      <c r="J54" s="41">
        <v>5</v>
      </c>
      <c r="K54" s="149">
        <v>11.6</v>
      </c>
      <c r="L54" s="150">
        <f t="shared" si="16"/>
        <v>200.14310344827587</v>
      </c>
      <c r="M54" s="149">
        <f t="shared" si="17"/>
        <v>13.2</v>
      </c>
      <c r="N54" s="148">
        <f t="shared" si="18"/>
        <v>16.5</v>
      </c>
      <c r="O54" s="147" t="str">
        <f t="shared" si="19"/>
        <v>23.3</v>
      </c>
      <c r="P54" s="49" t="s">
        <v>670</v>
      </c>
      <c r="Q54" s="48" t="s">
        <v>60</v>
      </c>
      <c r="R54" s="49" t="s">
        <v>84</v>
      </c>
      <c r="S54" s="50"/>
      <c r="T54" s="351"/>
      <c r="U54" s="145" t="str">
        <f t="shared" si="20"/>
        <v/>
      </c>
      <c r="V54" s="144" t="str">
        <f t="shared" si="21"/>
        <v/>
      </c>
      <c r="W54" s="144" t="str">
        <f t="shared" si="22"/>
        <v/>
      </c>
      <c r="X54" s="143" t="str">
        <f t="shared" si="23"/>
        <v/>
      </c>
      <c r="Z54" s="27">
        <v>1560</v>
      </c>
      <c r="AA54" s="27">
        <v>1560</v>
      </c>
      <c r="AB54" s="350">
        <f t="shared" si="24"/>
        <v>23.3</v>
      </c>
      <c r="AC54" s="557">
        <f t="shared" si="25"/>
        <v>49</v>
      </c>
      <c r="AD54" s="557" t="str">
        <f t="shared" si="26"/>
        <v xml:space="preserve"> </v>
      </c>
      <c r="AE54" s="350">
        <f t="shared" si="27"/>
        <v>23.3</v>
      </c>
      <c r="AF54" s="557">
        <f t="shared" si="28"/>
        <v>49</v>
      </c>
      <c r="AG54" s="557" t="str">
        <f t="shared" si="29"/>
        <v xml:space="preserve"> </v>
      </c>
      <c r="AH54" s="556"/>
    </row>
    <row r="55" spans="1:34" ht="24" customHeight="1">
      <c r="A55" s="52"/>
      <c r="B55" s="53"/>
      <c r="C55" s="54" t="s">
        <v>1865</v>
      </c>
      <c r="D55" s="36" t="s">
        <v>1098</v>
      </c>
      <c r="E55" s="37" t="s">
        <v>1074</v>
      </c>
      <c r="F55" s="38" t="s">
        <v>1863</v>
      </c>
      <c r="G55" s="357">
        <v>2.9940000000000002</v>
      </c>
      <c r="H55" s="38" t="s">
        <v>1094</v>
      </c>
      <c r="I55" s="40" t="str">
        <f t="shared" si="15"/>
        <v>1,920~1,970</v>
      </c>
      <c r="J55" s="41">
        <v>5</v>
      </c>
      <c r="K55" s="149">
        <v>10.4</v>
      </c>
      <c r="L55" s="150">
        <f t="shared" si="16"/>
        <v>223.23653846153843</v>
      </c>
      <c r="M55" s="149">
        <f t="shared" si="17"/>
        <v>10.199999999999999</v>
      </c>
      <c r="N55" s="148">
        <f t="shared" si="18"/>
        <v>13.5</v>
      </c>
      <c r="O55" s="147" t="str">
        <f t="shared" si="19"/>
        <v>19.4~19.9</v>
      </c>
      <c r="P55" s="49" t="s">
        <v>1096</v>
      </c>
      <c r="Q55" s="48" t="s">
        <v>60</v>
      </c>
      <c r="R55" s="49" t="s">
        <v>84</v>
      </c>
      <c r="S55" s="50"/>
      <c r="T55" s="351"/>
      <c r="U55" s="145">
        <f t="shared" si="20"/>
        <v>101</v>
      </c>
      <c r="V55" s="144" t="str">
        <f t="shared" si="21"/>
        <v/>
      </c>
      <c r="W55" s="144" t="str">
        <f t="shared" si="22"/>
        <v/>
      </c>
      <c r="X55" s="143" t="str">
        <f t="shared" si="23"/>
        <v/>
      </c>
      <c r="Z55" s="27">
        <v>1920</v>
      </c>
      <c r="AA55" s="27">
        <v>1970</v>
      </c>
      <c r="AB55" s="350">
        <f t="shared" si="24"/>
        <v>19.899999999999999</v>
      </c>
      <c r="AC55" s="557">
        <f t="shared" si="25"/>
        <v>52</v>
      </c>
      <c r="AD55" s="557" t="str">
        <f t="shared" si="26"/>
        <v xml:space="preserve"> </v>
      </c>
      <c r="AE55" s="350">
        <f t="shared" si="27"/>
        <v>19.399999999999999</v>
      </c>
      <c r="AF55" s="557">
        <f t="shared" si="28"/>
        <v>53</v>
      </c>
      <c r="AG55" s="557" t="str">
        <f t="shared" si="29"/>
        <v xml:space="preserve"> </v>
      </c>
      <c r="AH55" s="556"/>
    </row>
    <row r="56" spans="1:34" ht="24" customHeight="1">
      <c r="A56" s="52"/>
      <c r="B56" s="53"/>
      <c r="C56" s="54" t="s">
        <v>1864</v>
      </c>
      <c r="D56" s="36" t="s">
        <v>1097</v>
      </c>
      <c r="E56" s="37" t="s">
        <v>1074</v>
      </c>
      <c r="F56" s="38" t="s">
        <v>1863</v>
      </c>
      <c r="G56" s="357">
        <v>2.9940000000000002</v>
      </c>
      <c r="H56" s="38" t="s">
        <v>1094</v>
      </c>
      <c r="I56" s="40" t="str">
        <f t="shared" si="15"/>
        <v>1,940~1,990</v>
      </c>
      <c r="J56" s="41">
        <v>5</v>
      </c>
      <c r="K56" s="149">
        <v>10.4</v>
      </c>
      <c r="L56" s="150">
        <f t="shared" si="16"/>
        <v>223.23653846153843</v>
      </c>
      <c r="M56" s="149">
        <f t="shared" si="17"/>
        <v>10.199999999999999</v>
      </c>
      <c r="N56" s="148">
        <f t="shared" si="18"/>
        <v>13.5</v>
      </c>
      <c r="O56" s="147" t="str">
        <f t="shared" si="19"/>
        <v>19.2~19.7</v>
      </c>
      <c r="P56" s="49" t="s">
        <v>1096</v>
      </c>
      <c r="Q56" s="48" t="s">
        <v>60</v>
      </c>
      <c r="R56" s="49" t="s">
        <v>84</v>
      </c>
      <c r="S56" s="50"/>
      <c r="T56" s="351"/>
      <c r="U56" s="145">
        <f t="shared" si="20"/>
        <v>101</v>
      </c>
      <c r="V56" s="144" t="str">
        <f t="shared" si="21"/>
        <v/>
      </c>
      <c r="W56" s="144" t="str">
        <f t="shared" si="22"/>
        <v/>
      </c>
      <c r="X56" s="143" t="str">
        <f t="shared" si="23"/>
        <v/>
      </c>
      <c r="Z56" s="27">
        <v>1940</v>
      </c>
      <c r="AA56" s="27">
        <v>1990</v>
      </c>
      <c r="AB56" s="350">
        <f t="shared" si="24"/>
        <v>19.7</v>
      </c>
      <c r="AC56" s="557">
        <f t="shared" si="25"/>
        <v>52</v>
      </c>
      <c r="AD56" s="557" t="str">
        <f t="shared" si="26"/>
        <v xml:space="preserve"> </v>
      </c>
      <c r="AE56" s="350">
        <f t="shared" si="27"/>
        <v>19.2</v>
      </c>
      <c r="AF56" s="557">
        <f t="shared" si="28"/>
        <v>54</v>
      </c>
      <c r="AG56" s="557" t="str">
        <f t="shared" si="29"/>
        <v xml:space="preserve"> </v>
      </c>
      <c r="AH56" s="556"/>
    </row>
    <row r="57" spans="1:34" ht="24" customHeight="1">
      <c r="A57" s="52"/>
      <c r="B57" s="53"/>
      <c r="C57" s="54" t="s">
        <v>1862</v>
      </c>
      <c r="D57" s="36" t="s">
        <v>1861</v>
      </c>
      <c r="E57" s="37" t="s">
        <v>1074</v>
      </c>
      <c r="F57" s="38" t="s">
        <v>1858</v>
      </c>
      <c r="G57" s="357">
        <v>3.996</v>
      </c>
      <c r="H57" s="38" t="s">
        <v>1094</v>
      </c>
      <c r="I57" s="40" t="str">
        <f t="shared" si="15"/>
        <v>2,290~2,410</v>
      </c>
      <c r="J57" s="41">
        <v>7</v>
      </c>
      <c r="K57" s="149">
        <v>7.5</v>
      </c>
      <c r="L57" s="150">
        <f t="shared" si="16"/>
        <v>309.55466666666666</v>
      </c>
      <c r="M57" s="149">
        <f t="shared" si="17"/>
        <v>7.4</v>
      </c>
      <c r="N57" s="148">
        <f t="shared" si="18"/>
        <v>10.6</v>
      </c>
      <c r="O57" s="147" t="str">
        <f t="shared" si="19"/>
        <v>14.3~15.7</v>
      </c>
      <c r="P57" s="357" t="s">
        <v>1857</v>
      </c>
      <c r="Q57" s="48" t="s">
        <v>60</v>
      </c>
      <c r="R57" s="49" t="s">
        <v>84</v>
      </c>
      <c r="S57" s="50"/>
      <c r="T57" s="351"/>
      <c r="U57" s="145">
        <f t="shared" si="20"/>
        <v>101</v>
      </c>
      <c r="V57" s="144" t="str">
        <f t="shared" si="21"/>
        <v/>
      </c>
      <c r="W57" s="144" t="str">
        <f t="shared" si="22"/>
        <v/>
      </c>
      <c r="X57" s="143" t="str">
        <f t="shared" si="23"/>
        <v/>
      </c>
      <c r="Z57" s="27">
        <v>2290</v>
      </c>
      <c r="AA57" s="27">
        <v>2410</v>
      </c>
      <c r="AB57" s="350">
        <f t="shared" si="24"/>
        <v>15.7</v>
      </c>
      <c r="AC57" s="557">
        <f t="shared" si="25"/>
        <v>47</v>
      </c>
      <c r="AD57" s="557" t="str">
        <f t="shared" si="26"/>
        <v xml:space="preserve"> </v>
      </c>
      <c r="AE57" s="350">
        <f t="shared" si="27"/>
        <v>14.3</v>
      </c>
      <c r="AF57" s="557">
        <f t="shared" si="28"/>
        <v>52</v>
      </c>
      <c r="AG57" s="557" t="str">
        <f t="shared" si="29"/>
        <v xml:space="preserve"> </v>
      </c>
      <c r="AH57" s="556"/>
    </row>
    <row r="58" spans="1:34" ht="24" customHeight="1">
      <c r="A58" s="52"/>
      <c r="B58" s="53"/>
      <c r="C58" s="54" t="s">
        <v>1860</v>
      </c>
      <c r="D58" s="36" t="s">
        <v>1859</v>
      </c>
      <c r="E58" s="37" t="s">
        <v>1074</v>
      </c>
      <c r="F58" s="38" t="s">
        <v>1858</v>
      </c>
      <c r="G58" s="357">
        <v>3.996</v>
      </c>
      <c r="H58" s="38" t="s">
        <v>1094</v>
      </c>
      <c r="I58" s="40" t="str">
        <f t="shared" si="15"/>
        <v>2,290~2,400</v>
      </c>
      <c r="J58" s="41">
        <v>5</v>
      </c>
      <c r="K58" s="149">
        <v>7.5</v>
      </c>
      <c r="L58" s="150">
        <f t="shared" si="16"/>
        <v>309.55466666666666</v>
      </c>
      <c r="M58" s="149">
        <f t="shared" si="17"/>
        <v>7.4</v>
      </c>
      <c r="N58" s="148">
        <f t="shared" si="18"/>
        <v>10.6</v>
      </c>
      <c r="O58" s="147" t="str">
        <f t="shared" si="19"/>
        <v>14.4~15.7</v>
      </c>
      <c r="P58" s="357" t="s">
        <v>1857</v>
      </c>
      <c r="Q58" s="48" t="s">
        <v>60</v>
      </c>
      <c r="R58" s="49" t="s">
        <v>84</v>
      </c>
      <c r="S58" s="50"/>
      <c r="T58" s="351"/>
      <c r="U58" s="145">
        <f t="shared" si="20"/>
        <v>101</v>
      </c>
      <c r="V58" s="144" t="str">
        <f t="shared" si="21"/>
        <v/>
      </c>
      <c r="W58" s="144" t="str">
        <f t="shared" si="22"/>
        <v/>
      </c>
      <c r="X58" s="143" t="str">
        <f t="shared" si="23"/>
        <v/>
      </c>
      <c r="Z58" s="27">
        <v>2290</v>
      </c>
      <c r="AA58" s="27">
        <v>2400</v>
      </c>
      <c r="AB58" s="350">
        <f t="shared" si="24"/>
        <v>15.7</v>
      </c>
      <c r="AC58" s="557">
        <f t="shared" si="25"/>
        <v>47</v>
      </c>
      <c r="AD58" s="557" t="str">
        <f t="shared" si="26"/>
        <v xml:space="preserve"> </v>
      </c>
      <c r="AE58" s="350">
        <f t="shared" si="27"/>
        <v>14.4</v>
      </c>
      <c r="AF58" s="557">
        <f t="shared" si="28"/>
        <v>52</v>
      </c>
      <c r="AG58" s="557" t="str">
        <f t="shared" si="29"/>
        <v xml:space="preserve"> </v>
      </c>
      <c r="AH58" s="556"/>
    </row>
    <row r="59" spans="1:34" ht="24" customHeight="1">
      <c r="A59" s="52"/>
      <c r="B59" s="53"/>
      <c r="C59" s="54" t="s">
        <v>1856</v>
      </c>
      <c r="D59" s="36" t="s">
        <v>1855</v>
      </c>
      <c r="E59" s="37" t="s">
        <v>1074</v>
      </c>
      <c r="F59" s="38" t="s">
        <v>1835</v>
      </c>
      <c r="G59" s="357">
        <v>2.48</v>
      </c>
      <c r="H59" s="38" t="s">
        <v>1095</v>
      </c>
      <c r="I59" s="40" t="str">
        <f t="shared" si="15"/>
        <v>1,600~1,620</v>
      </c>
      <c r="J59" s="41">
        <v>5</v>
      </c>
      <c r="K59" s="149">
        <v>11.1</v>
      </c>
      <c r="L59" s="150">
        <f t="shared" si="16"/>
        <v>209.15855855855858</v>
      </c>
      <c r="M59" s="149">
        <f t="shared" si="17"/>
        <v>13.2</v>
      </c>
      <c r="N59" s="148">
        <f t="shared" si="18"/>
        <v>16.5</v>
      </c>
      <c r="O59" s="147" t="str">
        <f t="shared" si="19"/>
        <v>22.8~23.0</v>
      </c>
      <c r="P59" s="49" t="s">
        <v>670</v>
      </c>
      <c r="Q59" s="48" t="s">
        <v>60</v>
      </c>
      <c r="R59" s="49" t="s">
        <v>84</v>
      </c>
      <c r="S59" s="50"/>
      <c r="T59" s="351"/>
      <c r="U59" s="145" t="str">
        <f t="shared" si="20"/>
        <v/>
      </c>
      <c r="V59" s="144" t="str">
        <f t="shared" si="21"/>
        <v/>
      </c>
      <c r="W59" s="144" t="str">
        <f t="shared" si="22"/>
        <v/>
      </c>
      <c r="X59" s="143" t="str">
        <f t="shared" si="23"/>
        <v/>
      </c>
      <c r="Z59" s="27">
        <v>1600</v>
      </c>
      <c r="AA59" s="27">
        <v>1620</v>
      </c>
      <c r="AB59" s="350">
        <f t="shared" si="24"/>
        <v>23</v>
      </c>
      <c r="AC59" s="557">
        <f t="shared" si="25"/>
        <v>48</v>
      </c>
      <c r="AD59" s="557" t="str">
        <f t="shared" si="26"/>
        <v xml:space="preserve"> </v>
      </c>
      <c r="AE59" s="350">
        <f t="shared" si="27"/>
        <v>22.8</v>
      </c>
      <c r="AF59" s="557">
        <f t="shared" si="28"/>
        <v>48</v>
      </c>
      <c r="AG59" s="557" t="str">
        <f t="shared" si="29"/>
        <v xml:space="preserve"> </v>
      </c>
      <c r="AH59" s="556"/>
    </row>
    <row r="60" spans="1:34" ht="24" customHeight="1">
      <c r="A60" s="52"/>
      <c r="B60" s="53"/>
      <c r="C60" s="54" t="s">
        <v>1854</v>
      </c>
      <c r="D60" s="36" t="s">
        <v>1853</v>
      </c>
      <c r="E60" s="37" t="s">
        <v>1074</v>
      </c>
      <c r="F60" s="38" t="s">
        <v>1848</v>
      </c>
      <c r="G60" s="357">
        <v>2.8929999999999998</v>
      </c>
      <c r="H60" s="38" t="s">
        <v>1094</v>
      </c>
      <c r="I60" s="40" t="str">
        <f t="shared" si="15"/>
        <v>1,810~1,840</v>
      </c>
      <c r="J60" s="41">
        <v>5</v>
      </c>
      <c r="K60" s="149">
        <v>9.6999999999999993</v>
      </c>
      <c r="L60" s="150">
        <f t="shared" si="16"/>
        <v>239.34639175257735</v>
      </c>
      <c r="M60" s="149">
        <f t="shared" si="17"/>
        <v>11.1</v>
      </c>
      <c r="N60" s="148">
        <f t="shared" si="18"/>
        <v>14.4</v>
      </c>
      <c r="O60" s="147" t="str">
        <f t="shared" si="19"/>
        <v>20.7~21.0</v>
      </c>
      <c r="P60" s="49" t="s">
        <v>1096</v>
      </c>
      <c r="Q60" s="48" t="s">
        <v>60</v>
      </c>
      <c r="R60" s="49" t="s">
        <v>84</v>
      </c>
      <c r="S60" s="50"/>
      <c r="T60" s="351"/>
      <c r="U60" s="145" t="str">
        <f t="shared" si="20"/>
        <v/>
      </c>
      <c r="V60" s="144" t="str">
        <f t="shared" si="21"/>
        <v/>
      </c>
      <c r="W60" s="144" t="str">
        <f t="shared" si="22"/>
        <v/>
      </c>
      <c r="X60" s="143" t="str">
        <f t="shared" si="23"/>
        <v/>
      </c>
      <c r="Z60" s="27">
        <v>1810</v>
      </c>
      <c r="AA60" s="27">
        <v>1840</v>
      </c>
      <c r="AB60" s="350">
        <f t="shared" si="24"/>
        <v>21</v>
      </c>
      <c r="AC60" s="557">
        <f t="shared" si="25"/>
        <v>46</v>
      </c>
      <c r="AD60" s="557" t="str">
        <f t="shared" si="26"/>
        <v xml:space="preserve"> </v>
      </c>
      <c r="AE60" s="350">
        <f t="shared" si="27"/>
        <v>20.7</v>
      </c>
      <c r="AF60" s="557">
        <f t="shared" si="28"/>
        <v>46</v>
      </c>
      <c r="AG60" s="557" t="str">
        <f t="shared" si="29"/>
        <v xml:space="preserve"> </v>
      </c>
      <c r="AH60" s="556"/>
    </row>
    <row r="61" spans="1:34" ht="24" customHeight="1">
      <c r="A61" s="52"/>
      <c r="B61" s="53"/>
      <c r="C61" s="54" t="s">
        <v>1852</v>
      </c>
      <c r="D61" s="36" t="s">
        <v>1851</v>
      </c>
      <c r="E61" s="37"/>
      <c r="F61" s="38" t="s">
        <v>1848</v>
      </c>
      <c r="G61" s="357">
        <v>2.8929999999999998</v>
      </c>
      <c r="H61" s="38" t="s">
        <v>1094</v>
      </c>
      <c r="I61" s="40" t="str">
        <f t="shared" si="15"/>
        <v>1,740~1,760</v>
      </c>
      <c r="J61" s="41">
        <v>4</v>
      </c>
      <c r="K61" s="149">
        <v>9.6999999999999993</v>
      </c>
      <c r="L61" s="150">
        <f t="shared" si="16"/>
        <v>239.34639175257735</v>
      </c>
      <c r="M61" s="149">
        <f t="shared" si="17"/>
        <v>12.2</v>
      </c>
      <c r="N61" s="148">
        <f t="shared" si="18"/>
        <v>15.4</v>
      </c>
      <c r="O61" s="147" t="str">
        <f t="shared" si="19"/>
        <v>21.5~21.7</v>
      </c>
      <c r="P61" s="49" t="s">
        <v>1096</v>
      </c>
      <c r="Q61" s="48" t="s">
        <v>60</v>
      </c>
      <c r="R61" s="49" t="s">
        <v>84</v>
      </c>
      <c r="S61" s="50"/>
      <c r="T61" s="351"/>
      <c r="U61" s="145" t="str">
        <f t="shared" si="20"/>
        <v/>
      </c>
      <c r="V61" s="144" t="str">
        <f t="shared" si="21"/>
        <v/>
      </c>
      <c r="W61" s="144" t="str">
        <f t="shared" si="22"/>
        <v/>
      </c>
      <c r="X61" s="143" t="str">
        <f t="shared" si="23"/>
        <v/>
      </c>
      <c r="Z61" s="27">
        <v>1740</v>
      </c>
      <c r="AA61" s="27">
        <v>1760</v>
      </c>
      <c r="AB61" s="350">
        <f t="shared" si="24"/>
        <v>21.7</v>
      </c>
      <c r="AC61" s="557">
        <f t="shared" si="25"/>
        <v>44</v>
      </c>
      <c r="AD61" s="557" t="str">
        <f t="shared" si="26"/>
        <v xml:space="preserve"> </v>
      </c>
      <c r="AE61" s="350">
        <f t="shared" si="27"/>
        <v>21.5</v>
      </c>
      <c r="AF61" s="557">
        <f t="shared" si="28"/>
        <v>45</v>
      </c>
      <c r="AG61" s="557" t="str">
        <f t="shared" si="29"/>
        <v xml:space="preserve"> </v>
      </c>
      <c r="AH61" s="556"/>
    </row>
    <row r="62" spans="1:34" ht="24" customHeight="1">
      <c r="A62" s="52"/>
      <c r="B62" s="53"/>
      <c r="C62" s="54" t="s">
        <v>1850</v>
      </c>
      <c r="D62" s="36" t="s">
        <v>1849</v>
      </c>
      <c r="E62" s="37" t="s">
        <v>1074</v>
      </c>
      <c r="F62" s="38" t="s">
        <v>1848</v>
      </c>
      <c r="G62" s="357">
        <v>2.8929999999999998</v>
      </c>
      <c r="H62" s="38" t="s">
        <v>1094</v>
      </c>
      <c r="I62" s="40" t="str">
        <f t="shared" si="15"/>
        <v>1,780~1,800</v>
      </c>
      <c r="J62" s="41">
        <v>5</v>
      </c>
      <c r="K62" s="149">
        <v>9.6999999999999993</v>
      </c>
      <c r="L62" s="150">
        <f t="shared" si="16"/>
        <v>239.34639175257735</v>
      </c>
      <c r="M62" s="149">
        <f t="shared" si="17"/>
        <v>11.1</v>
      </c>
      <c r="N62" s="148">
        <f t="shared" si="18"/>
        <v>14.4</v>
      </c>
      <c r="O62" s="147" t="str">
        <f t="shared" si="19"/>
        <v>21.1~21.3</v>
      </c>
      <c r="P62" s="49" t="s">
        <v>1096</v>
      </c>
      <c r="Q62" s="48" t="s">
        <v>60</v>
      </c>
      <c r="R62" s="49" t="s">
        <v>84</v>
      </c>
      <c r="S62" s="50"/>
      <c r="T62" s="351"/>
      <c r="U62" s="145" t="str">
        <f t="shared" si="20"/>
        <v/>
      </c>
      <c r="V62" s="144" t="str">
        <f t="shared" si="21"/>
        <v/>
      </c>
      <c r="W62" s="144" t="str">
        <f t="shared" si="22"/>
        <v/>
      </c>
      <c r="X62" s="143" t="str">
        <f t="shared" si="23"/>
        <v/>
      </c>
      <c r="Z62" s="27">
        <v>1780</v>
      </c>
      <c r="AA62" s="27">
        <v>1800</v>
      </c>
      <c r="AB62" s="350">
        <f t="shared" si="24"/>
        <v>21.3</v>
      </c>
      <c r="AC62" s="557">
        <f t="shared" si="25"/>
        <v>45</v>
      </c>
      <c r="AD62" s="557" t="str">
        <f t="shared" si="26"/>
        <v xml:space="preserve"> </v>
      </c>
      <c r="AE62" s="350">
        <f t="shared" si="27"/>
        <v>21.1</v>
      </c>
      <c r="AF62" s="557">
        <f t="shared" si="28"/>
        <v>45</v>
      </c>
      <c r="AG62" s="557" t="str">
        <f t="shared" si="29"/>
        <v xml:space="preserve"> </v>
      </c>
      <c r="AH62" s="556"/>
    </row>
    <row r="63" spans="1:34" ht="24" customHeight="1">
      <c r="A63" s="52"/>
      <c r="B63" s="53"/>
      <c r="C63" s="54" t="s">
        <v>1847</v>
      </c>
      <c r="D63" s="36" t="s">
        <v>1846</v>
      </c>
      <c r="E63" s="37" t="s">
        <v>1074</v>
      </c>
      <c r="F63" s="38" t="s">
        <v>1843</v>
      </c>
      <c r="G63" s="357">
        <v>3.996</v>
      </c>
      <c r="H63" s="38" t="s">
        <v>1094</v>
      </c>
      <c r="I63" s="40" t="str">
        <f t="shared" si="15"/>
        <v>2,170~2,240</v>
      </c>
      <c r="J63" s="41">
        <v>5</v>
      </c>
      <c r="K63" s="149">
        <v>8.1999999999999993</v>
      </c>
      <c r="L63" s="150">
        <f t="shared" si="16"/>
        <v>283.12926829268292</v>
      </c>
      <c r="M63" s="149">
        <f t="shared" si="17"/>
        <v>8.6999999999999993</v>
      </c>
      <c r="N63" s="148">
        <f t="shared" si="18"/>
        <v>11.9</v>
      </c>
      <c r="O63" s="147" t="str">
        <f t="shared" si="19"/>
        <v>16.3~17.2</v>
      </c>
      <c r="P63" s="49" t="s">
        <v>1568</v>
      </c>
      <c r="Q63" s="48" t="s">
        <v>60</v>
      </c>
      <c r="R63" s="49" t="s">
        <v>84</v>
      </c>
      <c r="S63" s="50"/>
      <c r="T63" s="351"/>
      <c r="U63" s="145" t="str">
        <f t="shared" si="20"/>
        <v/>
      </c>
      <c r="V63" s="144" t="str">
        <f t="shared" si="21"/>
        <v/>
      </c>
      <c r="W63" s="144" t="str">
        <f t="shared" si="22"/>
        <v/>
      </c>
      <c r="X63" s="143" t="str">
        <f t="shared" si="23"/>
        <v/>
      </c>
      <c r="Z63" s="27">
        <v>2170</v>
      </c>
      <c r="AA63" s="27">
        <v>2240</v>
      </c>
      <c r="AB63" s="350">
        <f t="shared" si="24"/>
        <v>17.2</v>
      </c>
      <c r="AC63" s="557">
        <f t="shared" si="25"/>
        <v>47</v>
      </c>
      <c r="AD63" s="557" t="str">
        <f t="shared" si="26"/>
        <v xml:space="preserve"> </v>
      </c>
      <c r="AE63" s="350">
        <f t="shared" si="27"/>
        <v>16.3</v>
      </c>
      <c r="AF63" s="557">
        <f t="shared" si="28"/>
        <v>50</v>
      </c>
      <c r="AG63" s="557" t="str">
        <f t="shared" si="29"/>
        <v xml:space="preserve"> </v>
      </c>
      <c r="AH63" s="556"/>
    </row>
    <row r="64" spans="1:34" ht="24" customHeight="1">
      <c r="A64" s="52"/>
      <c r="B64" s="53"/>
      <c r="C64" s="54" t="s">
        <v>1845</v>
      </c>
      <c r="D64" s="36" t="s">
        <v>1844</v>
      </c>
      <c r="E64" s="37" t="s">
        <v>1074</v>
      </c>
      <c r="F64" s="38" t="s">
        <v>1843</v>
      </c>
      <c r="G64" s="357">
        <v>3.996</v>
      </c>
      <c r="H64" s="38" t="s">
        <v>1094</v>
      </c>
      <c r="I64" s="40" t="str">
        <f t="shared" si="15"/>
        <v>2,170~2,240</v>
      </c>
      <c r="J64" s="41">
        <v>5</v>
      </c>
      <c r="K64" s="149">
        <v>8.1999999999999993</v>
      </c>
      <c r="L64" s="150">
        <f t="shared" si="16"/>
        <v>283.12926829268292</v>
      </c>
      <c r="M64" s="149">
        <f t="shared" si="17"/>
        <v>8.6999999999999993</v>
      </c>
      <c r="N64" s="148">
        <f t="shared" si="18"/>
        <v>11.9</v>
      </c>
      <c r="O64" s="147" t="str">
        <f t="shared" si="19"/>
        <v>16.3~17.2</v>
      </c>
      <c r="P64" s="49" t="s">
        <v>1568</v>
      </c>
      <c r="Q64" s="48" t="s">
        <v>60</v>
      </c>
      <c r="R64" s="49" t="s">
        <v>84</v>
      </c>
      <c r="S64" s="50"/>
      <c r="T64" s="351"/>
      <c r="U64" s="145" t="str">
        <f t="shared" si="20"/>
        <v/>
      </c>
      <c r="V64" s="144" t="str">
        <f t="shared" si="21"/>
        <v/>
      </c>
      <c r="W64" s="144" t="str">
        <f t="shared" si="22"/>
        <v/>
      </c>
      <c r="X64" s="143" t="str">
        <f t="shared" si="23"/>
        <v/>
      </c>
      <c r="Z64" s="27">
        <v>2170</v>
      </c>
      <c r="AA64" s="27">
        <v>2240</v>
      </c>
      <c r="AB64" s="350">
        <f t="shared" si="24"/>
        <v>17.2</v>
      </c>
      <c r="AC64" s="557">
        <f t="shared" si="25"/>
        <v>47</v>
      </c>
      <c r="AD64" s="557" t="str">
        <f t="shared" si="26"/>
        <v xml:space="preserve"> </v>
      </c>
      <c r="AE64" s="350">
        <f t="shared" si="27"/>
        <v>16.3</v>
      </c>
      <c r="AF64" s="557">
        <f t="shared" si="28"/>
        <v>50</v>
      </c>
      <c r="AG64" s="557" t="str">
        <f t="shared" si="29"/>
        <v xml:space="preserve"> </v>
      </c>
      <c r="AH64" s="556"/>
    </row>
    <row r="65" spans="1:34" ht="24" customHeight="1">
      <c r="A65" s="52"/>
      <c r="B65" s="53"/>
      <c r="C65" s="54" t="s">
        <v>1842</v>
      </c>
      <c r="D65" s="36" t="s">
        <v>1841</v>
      </c>
      <c r="E65" s="37" t="s">
        <v>1074</v>
      </c>
      <c r="F65" s="38" t="s">
        <v>1838</v>
      </c>
      <c r="G65" s="357">
        <v>3.996</v>
      </c>
      <c r="H65" s="38" t="s">
        <v>1094</v>
      </c>
      <c r="I65" s="40" t="str">
        <f t="shared" si="15"/>
        <v>2,150~2,220</v>
      </c>
      <c r="J65" s="41">
        <v>5</v>
      </c>
      <c r="K65" s="149">
        <v>8.1999999999999993</v>
      </c>
      <c r="L65" s="150">
        <f t="shared" si="16"/>
        <v>283.12926829268292</v>
      </c>
      <c r="M65" s="149">
        <f t="shared" si="17"/>
        <v>8.6999999999999993</v>
      </c>
      <c r="N65" s="148">
        <f t="shared" si="18"/>
        <v>11.9</v>
      </c>
      <c r="O65" s="147" t="str">
        <f t="shared" si="19"/>
        <v>16.6~17.4</v>
      </c>
      <c r="P65" s="49" t="s">
        <v>1568</v>
      </c>
      <c r="Q65" s="48" t="s">
        <v>60</v>
      </c>
      <c r="R65" s="49" t="s">
        <v>84</v>
      </c>
      <c r="S65" s="50"/>
      <c r="T65" s="351"/>
      <c r="U65" s="145" t="str">
        <f t="shared" si="20"/>
        <v/>
      </c>
      <c r="V65" s="144" t="str">
        <f t="shared" si="21"/>
        <v/>
      </c>
      <c r="W65" s="144" t="str">
        <f t="shared" si="22"/>
        <v/>
      </c>
      <c r="X65" s="143" t="str">
        <f t="shared" si="23"/>
        <v/>
      </c>
      <c r="Z65" s="27">
        <v>2150</v>
      </c>
      <c r="AA65" s="27">
        <v>2220</v>
      </c>
      <c r="AB65" s="350">
        <f t="shared" si="24"/>
        <v>17.399999999999999</v>
      </c>
      <c r="AC65" s="557">
        <f t="shared" si="25"/>
        <v>47</v>
      </c>
      <c r="AD65" s="557" t="str">
        <f t="shared" si="26"/>
        <v xml:space="preserve"> </v>
      </c>
      <c r="AE65" s="350">
        <f t="shared" si="27"/>
        <v>16.600000000000001</v>
      </c>
      <c r="AF65" s="557">
        <f t="shared" si="28"/>
        <v>49</v>
      </c>
      <c r="AG65" s="557" t="str">
        <f t="shared" si="29"/>
        <v xml:space="preserve"> </v>
      </c>
      <c r="AH65" s="556"/>
    </row>
    <row r="66" spans="1:34" ht="24" customHeight="1">
      <c r="A66" s="52"/>
      <c r="B66" s="53"/>
      <c r="C66" s="54" t="s">
        <v>1840</v>
      </c>
      <c r="D66" s="36" t="s">
        <v>1839</v>
      </c>
      <c r="E66" s="37" t="s">
        <v>1074</v>
      </c>
      <c r="F66" s="38" t="s">
        <v>1838</v>
      </c>
      <c r="G66" s="357">
        <v>3.996</v>
      </c>
      <c r="H66" s="38" t="s">
        <v>1094</v>
      </c>
      <c r="I66" s="40" t="str">
        <f t="shared" si="15"/>
        <v>2,150~2,220</v>
      </c>
      <c r="J66" s="41">
        <v>5</v>
      </c>
      <c r="K66" s="149">
        <v>8.1999999999999993</v>
      </c>
      <c r="L66" s="150">
        <f t="shared" si="16"/>
        <v>283.12926829268292</v>
      </c>
      <c r="M66" s="149">
        <f t="shared" si="17"/>
        <v>8.6999999999999993</v>
      </c>
      <c r="N66" s="148">
        <f t="shared" si="18"/>
        <v>11.9</v>
      </c>
      <c r="O66" s="147" t="str">
        <f t="shared" si="19"/>
        <v>16.6~17.4</v>
      </c>
      <c r="P66" s="49" t="s">
        <v>1568</v>
      </c>
      <c r="Q66" s="48" t="s">
        <v>60</v>
      </c>
      <c r="R66" s="49" t="s">
        <v>84</v>
      </c>
      <c r="S66" s="50"/>
      <c r="T66" s="351"/>
      <c r="U66" s="145" t="str">
        <f t="shared" si="20"/>
        <v/>
      </c>
      <c r="V66" s="144" t="str">
        <f t="shared" si="21"/>
        <v/>
      </c>
      <c r="W66" s="144" t="str">
        <f t="shared" si="22"/>
        <v/>
      </c>
      <c r="X66" s="143" t="str">
        <f t="shared" si="23"/>
        <v/>
      </c>
      <c r="Z66" s="27">
        <v>2150</v>
      </c>
      <c r="AA66" s="27">
        <v>2220</v>
      </c>
      <c r="AB66" s="350">
        <f t="shared" si="24"/>
        <v>17.399999999999999</v>
      </c>
      <c r="AC66" s="557">
        <f t="shared" si="25"/>
        <v>47</v>
      </c>
      <c r="AD66" s="557" t="str">
        <f t="shared" si="26"/>
        <v xml:space="preserve"> </v>
      </c>
      <c r="AE66" s="350">
        <f t="shared" si="27"/>
        <v>16.600000000000001</v>
      </c>
      <c r="AF66" s="557">
        <f t="shared" si="28"/>
        <v>49</v>
      </c>
      <c r="AG66" s="557" t="str">
        <f t="shared" si="29"/>
        <v xml:space="preserve"> </v>
      </c>
      <c r="AH66" s="556"/>
    </row>
    <row r="67" spans="1:34" ht="24" customHeight="1">
      <c r="A67" s="52"/>
      <c r="B67" s="53"/>
      <c r="C67" s="54" t="s">
        <v>1837</v>
      </c>
      <c r="D67" s="36" t="s">
        <v>1836</v>
      </c>
      <c r="E67" s="37" t="s">
        <v>1074</v>
      </c>
      <c r="F67" s="38" t="s">
        <v>1835</v>
      </c>
      <c r="G67" s="357">
        <v>2.48</v>
      </c>
      <c r="H67" s="38" t="s">
        <v>1095</v>
      </c>
      <c r="I67" s="40" t="str">
        <f t="shared" si="15"/>
        <v>1,740~1,770</v>
      </c>
      <c r="J67" s="41">
        <v>5</v>
      </c>
      <c r="K67" s="149">
        <v>10.4</v>
      </c>
      <c r="L67" s="150">
        <f t="shared" si="16"/>
        <v>223.23653846153843</v>
      </c>
      <c r="M67" s="149">
        <f t="shared" si="17"/>
        <v>12.2</v>
      </c>
      <c r="N67" s="148">
        <f t="shared" si="18"/>
        <v>15.4</v>
      </c>
      <c r="O67" s="147" t="str">
        <f t="shared" si="19"/>
        <v>21.4~21.7</v>
      </c>
      <c r="P67" s="49" t="s">
        <v>670</v>
      </c>
      <c r="Q67" s="48" t="s">
        <v>60</v>
      </c>
      <c r="R67" s="49" t="s">
        <v>84</v>
      </c>
      <c r="S67" s="50"/>
      <c r="T67" s="351"/>
      <c r="U67" s="145" t="str">
        <f t="shared" si="20"/>
        <v/>
      </c>
      <c r="V67" s="144" t="str">
        <f t="shared" si="21"/>
        <v/>
      </c>
      <c r="W67" s="144" t="str">
        <f t="shared" si="22"/>
        <v/>
      </c>
      <c r="X67" s="143" t="str">
        <f t="shared" si="23"/>
        <v/>
      </c>
      <c r="Z67" s="27">
        <v>1740</v>
      </c>
      <c r="AA67" s="27">
        <v>1770</v>
      </c>
      <c r="AB67" s="350">
        <f t="shared" si="24"/>
        <v>21.7</v>
      </c>
      <c r="AC67" s="557">
        <f t="shared" si="25"/>
        <v>47</v>
      </c>
      <c r="AD67" s="557" t="str">
        <f t="shared" si="26"/>
        <v xml:space="preserve"> </v>
      </c>
      <c r="AE67" s="350">
        <f t="shared" si="27"/>
        <v>21.4</v>
      </c>
      <c r="AF67" s="557">
        <f t="shared" si="28"/>
        <v>48</v>
      </c>
      <c r="AG67" s="557" t="str">
        <f t="shared" si="29"/>
        <v xml:space="preserve"> </v>
      </c>
      <c r="AH67" s="556"/>
    </row>
    <row r="68" spans="1:34" ht="24" customHeight="1">
      <c r="A68" s="52"/>
      <c r="B68" s="53"/>
      <c r="C68" s="54" t="s">
        <v>1834</v>
      </c>
      <c r="D68" s="36" t="s">
        <v>1833</v>
      </c>
      <c r="E68" s="37"/>
      <c r="F68" s="38" t="s">
        <v>1832</v>
      </c>
      <c r="G68" s="357">
        <v>3.996</v>
      </c>
      <c r="H68" s="38" t="s">
        <v>1094</v>
      </c>
      <c r="I68" s="40" t="str">
        <f t="shared" si="15"/>
        <v>2,420~2,480</v>
      </c>
      <c r="J68" s="41">
        <v>5</v>
      </c>
      <c r="K68" s="149">
        <v>7.2</v>
      </c>
      <c r="L68" s="150">
        <f t="shared" si="16"/>
        <v>322.45277777777778</v>
      </c>
      <c r="M68" s="149">
        <f t="shared" si="17"/>
        <v>7.4</v>
      </c>
      <c r="N68" s="148">
        <f t="shared" si="18"/>
        <v>10.6</v>
      </c>
      <c r="O68" s="147" t="str">
        <f t="shared" si="19"/>
        <v>13.3~14.1</v>
      </c>
      <c r="P68" s="49" t="s">
        <v>1568</v>
      </c>
      <c r="Q68" s="48" t="s">
        <v>60</v>
      </c>
      <c r="R68" s="49" t="s">
        <v>84</v>
      </c>
      <c r="S68" s="50"/>
      <c r="T68" s="351"/>
      <c r="U68" s="145" t="str">
        <f t="shared" si="20"/>
        <v/>
      </c>
      <c r="V68" s="144" t="str">
        <f t="shared" si="21"/>
        <v/>
      </c>
      <c r="W68" s="144" t="str">
        <f t="shared" si="22"/>
        <v/>
      </c>
      <c r="X68" s="143" t="str">
        <f t="shared" si="23"/>
        <v/>
      </c>
      <c r="Z68" s="27">
        <v>2420</v>
      </c>
      <c r="AA68" s="27">
        <v>2480</v>
      </c>
      <c r="AB68" s="350">
        <f t="shared" si="24"/>
        <v>14.1</v>
      </c>
      <c r="AC68" s="557">
        <f t="shared" si="25"/>
        <v>51</v>
      </c>
      <c r="AD68" s="557" t="str">
        <f t="shared" si="26"/>
        <v xml:space="preserve"> </v>
      </c>
      <c r="AE68" s="350">
        <f t="shared" si="27"/>
        <v>13.3</v>
      </c>
      <c r="AF68" s="557">
        <f t="shared" si="28"/>
        <v>54</v>
      </c>
      <c r="AG68" s="557" t="str">
        <f t="shared" si="29"/>
        <v xml:space="preserve"> </v>
      </c>
      <c r="AH68" s="556"/>
    </row>
    <row r="69" spans="1:34" ht="24" customHeight="1">
      <c r="A69" s="52"/>
      <c r="B69" s="53"/>
      <c r="C69" s="54"/>
      <c r="D69" s="36"/>
      <c r="E69" s="37"/>
      <c r="F69" s="38"/>
      <c r="G69" s="357"/>
      <c r="H69" s="38"/>
      <c r="I69" s="40" t="str">
        <f t="shared" si="15"/>
        <v/>
      </c>
      <c r="J69" s="41"/>
      <c r="K69" s="149"/>
      <c r="L69" s="150" t="str">
        <f t="shared" si="16"/>
        <v/>
      </c>
      <c r="M69" s="149" t="str">
        <f t="shared" si="17"/>
        <v/>
      </c>
      <c r="N69" s="148" t="str">
        <f t="shared" si="18"/>
        <v/>
      </c>
      <c r="O69" s="147" t="str">
        <f t="shared" si="19"/>
        <v/>
      </c>
      <c r="P69" s="49"/>
      <c r="Q69" s="48"/>
      <c r="R69" s="49"/>
      <c r="S69" s="50"/>
      <c r="T69" s="351"/>
      <c r="U69" s="145" t="str">
        <f t="shared" si="20"/>
        <v/>
      </c>
      <c r="V69" s="144" t="str">
        <f t="shared" si="21"/>
        <v/>
      </c>
      <c r="W69" s="144" t="str">
        <f t="shared" si="22"/>
        <v/>
      </c>
      <c r="X69" s="143" t="str">
        <f t="shared" si="23"/>
        <v/>
      </c>
      <c r="Z69" s="27"/>
      <c r="AA69" s="27"/>
      <c r="AB69" s="350" t="str">
        <f t="shared" si="24"/>
        <v/>
      </c>
      <c r="AC69" s="557" t="str">
        <f t="shared" si="25"/>
        <v/>
      </c>
      <c r="AD69" s="557" t="str">
        <f t="shared" si="26"/>
        <v/>
      </c>
      <c r="AE69" s="350" t="str">
        <f t="shared" si="27"/>
        <v/>
      </c>
      <c r="AF69" s="557" t="str">
        <f t="shared" si="28"/>
        <v/>
      </c>
      <c r="AG69" s="557" t="str">
        <f t="shared" si="29"/>
        <v/>
      </c>
      <c r="AH69" s="556"/>
    </row>
    <row r="70" spans="1:34">
      <c r="E70" s="2"/>
    </row>
    <row r="71" spans="1:34">
      <c r="B71" s="2" t="s">
        <v>46</v>
      </c>
      <c r="E71" s="2"/>
    </row>
    <row r="72" spans="1:34">
      <c r="B72" s="2" t="s">
        <v>47</v>
      </c>
      <c r="E72" s="2"/>
    </row>
    <row r="73" spans="1:34">
      <c r="B73" s="2" t="s">
        <v>48</v>
      </c>
      <c r="E73" s="2"/>
    </row>
    <row r="74" spans="1:34">
      <c r="B74" s="2" t="s">
        <v>49</v>
      </c>
      <c r="E74" s="2"/>
    </row>
    <row r="75" spans="1:34">
      <c r="B75" s="2" t="s">
        <v>50</v>
      </c>
      <c r="E75" s="2"/>
    </row>
    <row r="76" spans="1:34">
      <c r="B76" s="2" t="s">
        <v>51</v>
      </c>
      <c r="E76" s="2"/>
    </row>
    <row r="77" spans="1:34">
      <c r="B77" s="2" t="s">
        <v>52</v>
      </c>
      <c r="E77" s="2"/>
    </row>
    <row r="78" spans="1:34">
      <c r="B78" s="2" t="s">
        <v>53</v>
      </c>
      <c r="E78" s="2"/>
    </row>
  </sheetData>
  <sheetProtection formatCells="0" formatColumns="0" formatRows="0" insertColumns="0" insertRows="0" insertHyperlinks="0" deleteColumns="0" deleteRows="0" sort="0" autoFilter="0" pivotTables="0"/>
  <mergeCells count="42">
    <mergeCell ref="AH5:AH8"/>
    <mergeCell ref="AB4:AB8"/>
    <mergeCell ref="AC4:AC8"/>
    <mergeCell ref="AE4:AE8"/>
    <mergeCell ref="AF4:AF8"/>
    <mergeCell ref="AD4:AD8"/>
    <mergeCell ref="AG4:AG8"/>
    <mergeCell ref="AA4:AA8"/>
    <mergeCell ref="A4:A8"/>
    <mergeCell ref="B4:C8"/>
    <mergeCell ref="D4:D5"/>
    <mergeCell ref="E4:E5"/>
    <mergeCell ref="F4:G5"/>
    <mergeCell ref="G6:G8"/>
    <mergeCell ref="D6:D8"/>
    <mergeCell ref="E6:E8"/>
    <mergeCell ref="F6:F8"/>
    <mergeCell ref="Z4:Z8"/>
    <mergeCell ref="W5:W8"/>
    <mergeCell ref="X5:X8"/>
    <mergeCell ref="H4:H8"/>
    <mergeCell ref="I4:I8"/>
    <mergeCell ref="J2:P2"/>
    <mergeCell ref="R2:V2"/>
    <mergeCell ref="S3:X3"/>
    <mergeCell ref="R6:R8"/>
    <mergeCell ref="V4:V8"/>
    <mergeCell ref="W4:X4"/>
    <mergeCell ref="K5:K8"/>
    <mergeCell ref="S6:S8"/>
    <mergeCell ref="P4:P8"/>
    <mergeCell ref="Q4:S5"/>
    <mergeCell ref="Q6:Q8"/>
    <mergeCell ref="J4:J8"/>
    <mergeCell ref="K4:O4"/>
    <mergeCell ref="L5:L8"/>
    <mergeCell ref="T4:T5"/>
    <mergeCell ref="U4:U8"/>
    <mergeCell ref="M5:M8"/>
    <mergeCell ref="N5:N8"/>
    <mergeCell ref="O5:O8"/>
    <mergeCell ref="T6:T8"/>
  </mergeCells>
  <phoneticPr fontId="2"/>
  <pageMargins left="0.70866141732283472" right="0.70866141732283472" top="0.74803149606299213" bottom="0.74803149606299213" header="0.31496062992125984" footer="0.31496062992125984"/>
  <pageSetup paperSize="9" scale="31" orientation="portrait" r:id="rId1"/>
  <headerFooter>
    <oddHeader>&amp;R&amp;10【機密性２】 
作成日_作成担当課_用途_保存期間&amp;L&amp;"Arial"&amp;8&amp;K000000INTERNAL&amp;1#_x000D_&amp;"Meiryo UI"&amp;9&amp;K000000&amp;10
発出元 → 発出先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D6EB8291-CF37-494D-9D07-B486A7358A1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AH10:AH21</xm:sqref>
        </x14:conditionalFormatting>
        <x14:conditionalFormatting xmlns:xm="http://schemas.microsoft.com/office/excel/2006/main">
          <x14:cfRule type="iconSet" priority="3" id="{DD65EBFB-F2BD-4307-9EB5-DFB4E93130D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AH22:AH42</xm:sqref>
        </x14:conditionalFormatting>
        <x14:conditionalFormatting xmlns:xm="http://schemas.microsoft.com/office/excel/2006/main">
          <x14:cfRule type="iconSet" priority="4" id="{E64D8018-B1DA-444C-994F-84E9F81E3BD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AH43:AH68 AH9</xm:sqref>
        </x14:conditionalFormatting>
        <x14:conditionalFormatting xmlns:xm="http://schemas.microsoft.com/office/excel/2006/main">
          <x14:cfRule type="iconSet" priority="1" id="{A0CA7234-89C5-4049-90B3-095A5AB159E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AH69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A8225-676B-4D73-9095-C7DBFC91AEA1}">
  <sheetPr>
    <tabColor rgb="FFFFFF00"/>
    <pageSetUpPr fitToPage="1"/>
  </sheetPr>
  <dimension ref="A1:AH19"/>
  <sheetViews>
    <sheetView view="pageBreakPreview" zoomScaleNormal="100" zoomScaleSheetLayoutView="100" workbookViewId="0">
      <selection activeCell="C39" sqref="C39"/>
    </sheetView>
  </sheetViews>
  <sheetFormatPr defaultColWidth="9" defaultRowHeight="10"/>
  <cols>
    <col min="1" max="1" width="15.90625" style="31" customWidth="1"/>
    <col min="2" max="2" width="3.90625" style="2" bestFit="1" customWidth="1"/>
    <col min="3" max="3" width="38.1796875" style="2" customWidth="1"/>
    <col min="4" max="4" width="13.90625" style="2" bestFit="1" customWidth="1"/>
    <col min="5" max="5" width="16.90625" style="32" customWidth="1"/>
    <col min="6" max="6" width="13.08984375" style="2" bestFit="1" customWidth="1"/>
    <col min="7" max="7" width="7.36328125" style="2" customWidth="1"/>
    <col min="8" max="8" width="12.08984375" style="2" bestFit="1" customWidth="1"/>
    <col min="9" max="9" width="10.6328125" style="2" customWidth="1"/>
    <col min="10" max="10" width="7" style="2" bestFit="1" customWidth="1"/>
    <col min="11" max="11" width="6.36328125" style="2" bestFit="1" customWidth="1"/>
    <col min="12" max="12" width="8.81640625" style="2" bestFit="1" customWidth="1"/>
    <col min="13" max="13" width="8.453125" style="2" bestFit="1" customWidth="1"/>
    <col min="14" max="14" width="8.6328125" style="2" bestFit="1" customWidth="1"/>
    <col min="15" max="15" width="8.6328125" style="2" customWidth="1"/>
    <col min="16" max="16" width="14.36328125" style="2" bestFit="1" customWidth="1"/>
    <col min="17" max="17" width="10" style="2" bestFit="1" customWidth="1"/>
    <col min="18" max="18" width="6" style="2" customWidth="1"/>
    <col min="19" max="19" width="25.1796875" style="2" bestFit="1" customWidth="1"/>
    <col min="20" max="20" width="11" style="2" bestFit="1" customWidth="1"/>
    <col min="21" max="22" width="8.1796875" style="2" bestFit="1" customWidth="1"/>
    <col min="23" max="23" width="8.90625" style="2" bestFit="1" customWidth="1"/>
    <col min="24" max="24" width="9" style="2"/>
    <col min="25" max="25" width="9" style="2" customWidth="1"/>
    <col min="26" max="27" width="10.6328125" style="2" customWidth="1"/>
    <col min="28" max="33" width="9" style="2" hidden="1" customWidth="1"/>
    <col min="34" max="34" width="9" style="2" customWidth="1"/>
    <col min="35" max="16384" width="9" style="2"/>
  </cols>
  <sheetData>
    <row r="1" spans="1:34" ht="15.5">
      <c r="A1" s="1"/>
      <c r="B1" s="1"/>
      <c r="E1" s="3"/>
      <c r="R1" s="4"/>
    </row>
    <row r="2" spans="1:34" ht="15.5">
      <c r="A2" s="2"/>
      <c r="E2" s="2"/>
      <c r="F2" s="5"/>
      <c r="J2" s="591" t="s">
        <v>0</v>
      </c>
      <c r="K2" s="591"/>
      <c r="L2" s="591"/>
      <c r="M2" s="591"/>
      <c r="N2" s="591"/>
      <c r="O2" s="591"/>
      <c r="P2" s="591"/>
      <c r="Q2" s="6"/>
      <c r="R2" s="593"/>
      <c r="S2" s="593"/>
      <c r="T2" s="593"/>
      <c r="U2" s="593"/>
      <c r="V2" s="593"/>
    </row>
    <row r="3" spans="1:34" ht="15.75" customHeight="1">
      <c r="A3" s="8" t="s">
        <v>1</v>
      </c>
      <c r="B3" s="9"/>
      <c r="E3" s="2"/>
      <c r="J3" s="6"/>
      <c r="R3" s="10"/>
      <c r="S3" s="594" t="s">
        <v>2</v>
      </c>
      <c r="T3" s="594"/>
      <c r="U3" s="594"/>
      <c r="V3" s="594"/>
      <c r="W3" s="594"/>
      <c r="X3" s="594"/>
      <c r="Z3" s="11" t="s">
        <v>3</v>
      </c>
      <c r="AA3" s="12"/>
      <c r="AB3" s="13" t="s">
        <v>4</v>
      </c>
      <c r="AC3" s="14"/>
      <c r="AD3" s="14"/>
      <c r="AE3" s="15" t="s">
        <v>5</v>
      </c>
      <c r="AF3" s="14"/>
      <c r="AG3" s="16"/>
    </row>
    <row r="4" spans="1:34" ht="14.25" customHeight="1" thickBot="1">
      <c r="A4" s="600" t="s">
        <v>6</v>
      </c>
      <c r="B4" s="616" t="s">
        <v>7</v>
      </c>
      <c r="C4" s="617"/>
      <c r="D4" s="622"/>
      <c r="E4" s="624"/>
      <c r="F4" s="616" t="s">
        <v>8</v>
      </c>
      <c r="G4" s="626"/>
      <c r="H4" s="588" t="s">
        <v>9</v>
      </c>
      <c r="I4" s="588" t="s">
        <v>10</v>
      </c>
      <c r="J4" s="607" t="s">
        <v>11</v>
      </c>
      <c r="K4" s="610" t="s">
        <v>12</v>
      </c>
      <c r="L4" s="611"/>
      <c r="M4" s="611"/>
      <c r="N4" s="611"/>
      <c r="O4" s="612"/>
      <c r="P4" s="588" t="s">
        <v>13</v>
      </c>
      <c r="Q4" s="601" t="s">
        <v>14</v>
      </c>
      <c r="R4" s="602"/>
      <c r="S4" s="603"/>
      <c r="T4" s="571" t="s">
        <v>15</v>
      </c>
      <c r="U4" s="795" t="s">
        <v>16</v>
      </c>
      <c r="V4" s="588" t="s">
        <v>17</v>
      </c>
      <c r="W4" s="793" t="s">
        <v>18</v>
      </c>
      <c r="X4" s="794"/>
      <c r="Z4" s="664" t="s">
        <v>19</v>
      </c>
      <c r="AA4" s="664" t="s">
        <v>20</v>
      </c>
      <c r="AB4" s="588" t="s">
        <v>21</v>
      </c>
      <c r="AC4" s="588" t="s">
        <v>22</v>
      </c>
      <c r="AD4" s="588" t="s">
        <v>23</v>
      </c>
      <c r="AE4" s="588" t="s">
        <v>21</v>
      </c>
      <c r="AF4" s="588" t="s">
        <v>22</v>
      </c>
      <c r="AG4" s="588" t="s">
        <v>24</v>
      </c>
      <c r="AH4" s="18"/>
    </row>
    <row r="5" spans="1:34" ht="11.25" customHeight="1">
      <c r="A5" s="586"/>
      <c r="B5" s="618"/>
      <c r="C5" s="619"/>
      <c r="D5" s="623"/>
      <c r="E5" s="625"/>
      <c r="F5" s="609"/>
      <c r="G5" s="581"/>
      <c r="H5" s="586"/>
      <c r="I5" s="589"/>
      <c r="J5" s="608"/>
      <c r="K5" s="599" t="s">
        <v>25</v>
      </c>
      <c r="L5" s="613" t="s">
        <v>26</v>
      </c>
      <c r="M5" s="576" t="s">
        <v>27</v>
      </c>
      <c r="N5" s="579" t="s">
        <v>28</v>
      </c>
      <c r="O5" s="579" t="s">
        <v>21</v>
      </c>
      <c r="P5" s="586"/>
      <c r="Q5" s="604"/>
      <c r="R5" s="605"/>
      <c r="S5" s="606"/>
      <c r="T5" s="572"/>
      <c r="U5" s="574"/>
      <c r="V5" s="586"/>
      <c r="W5" s="588" t="s">
        <v>22</v>
      </c>
      <c r="X5" s="588" t="s">
        <v>23</v>
      </c>
      <c r="Z5" s="664"/>
      <c r="AA5" s="664"/>
      <c r="AB5" s="589"/>
      <c r="AC5" s="589"/>
      <c r="AD5" s="589"/>
      <c r="AE5" s="589"/>
      <c r="AF5" s="589"/>
      <c r="AG5" s="589"/>
      <c r="AH5" s="789"/>
    </row>
    <row r="6" spans="1:34">
      <c r="A6" s="586"/>
      <c r="B6" s="618"/>
      <c r="C6" s="619"/>
      <c r="D6" s="600" t="s">
        <v>29</v>
      </c>
      <c r="E6" s="600" t="s">
        <v>30</v>
      </c>
      <c r="F6" s="600" t="s">
        <v>29</v>
      </c>
      <c r="G6" s="588" t="s">
        <v>31</v>
      </c>
      <c r="H6" s="586"/>
      <c r="I6" s="589"/>
      <c r="J6" s="608"/>
      <c r="K6" s="577"/>
      <c r="L6" s="614"/>
      <c r="M6" s="577"/>
      <c r="N6" s="580"/>
      <c r="O6" s="580"/>
      <c r="P6" s="586"/>
      <c r="Q6" s="588" t="s">
        <v>32</v>
      </c>
      <c r="R6" s="588" t="s">
        <v>33</v>
      </c>
      <c r="S6" s="600" t="s">
        <v>34</v>
      </c>
      <c r="T6" s="790" t="s">
        <v>35</v>
      </c>
      <c r="U6" s="574"/>
      <c r="V6" s="586"/>
      <c r="W6" s="589"/>
      <c r="X6" s="589"/>
      <c r="Z6" s="664"/>
      <c r="AA6" s="664"/>
      <c r="AB6" s="589"/>
      <c r="AC6" s="589"/>
      <c r="AD6" s="589"/>
      <c r="AE6" s="589"/>
      <c r="AF6" s="589"/>
      <c r="AG6" s="589"/>
      <c r="AH6" s="789"/>
    </row>
    <row r="7" spans="1:34">
      <c r="A7" s="586"/>
      <c r="B7" s="618"/>
      <c r="C7" s="619"/>
      <c r="D7" s="586"/>
      <c r="E7" s="586"/>
      <c r="F7" s="586"/>
      <c r="G7" s="586"/>
      <c r="H7" s="586"/>
      <c r="I7" s="589"/>
      <c r="J7" s="608"/>
      <c r="K7" s="577"/>
      <c r="L7" s="614"/>
      <c r="M7" s="577"/>
      <c r="N7" s="580"/>
      <c r="O7" s="580"/>
      <c r="P7" s="586"/>
      <c r="Q7" s="586"/>
      <c r="R7" s="586"/>
      <c r="S7" s="586"/>
      <c r="T7" s="791"/>
      <c r="U7" s="574"/>
      <c r="V7" s="586"/>
      <c r="W7" s="589"/>
      <c r="X7" s="589"/>
      <c r="Z7" s="664"/>
      <c r="AA7" s="664"/>
      <c r="AB7" s="589"/>
      <c r="AC7" s="589"/>
      <c r="AD7" s="589"/>
      <c r="AE7" s="589"/>
      <c r="AF7" s="589"/>
      <c r="AG7" s="589"/>
      <c r="AH7" s="789"/>
    </row>
    <row r="8" spans="1:34">
      <c r="A8" s="587"/>
      <c r="B8" s="620"/>
      <c r="C8" s="621"/>
      <c r="D8" s="587"/>
      <c r="E8" s="587"/>
      <c r="F8" s="587"/>
      <c r="G8" s="587"/>
      <c r="H8" s="587"/>
      <c r="I8" s="590"/>
      <c r="J8" s="609"/>
      <c r="K8" s="578"/>
      <c r="L8" s="615"/>
      <c r="M8" s="578"/>
      <c r="N8" s="581"/>
      <c r="O8" s="581"/>
      <c r="P8" s="587"/>
      <c r="Q8" s="587"/>
      <c r="R8" s="587"/>
      <c r="S8" s="587"/>
      <c r="T8" s="792"/>
      <c r="U8" s="575"/>
      <c r="V8" s="587"/>
      <c r="W8" s="590"/>
      <c r="X8" s="590"/>
      <c r="Z8" s="665"/>
      <c r="AA8" s="665"/>
      <c r="AB8" s="590"/>
      <c r="AC8" s="590"/>
      <c r="AD8" s="590"/>
      <c r="AE8" s="590"/>
      <c r="AF8" s="590"/>
      <c r="AG8" s="590"/>
      <c r="AH8" s="789"/>
    </row>
    <row r="9" spans="1:34" ht="24" customHeight="1">
      <c r="A9" s="33" t="s">
        <v>36</v>
      </c>
      <c r="B9" s="34"/>
      <c r="C9" s="35" t="s">
        <v>37</v>
      </c>
      <c r="D9" s="36" t="s">
        <v>38</v>
      </c>
      <c r="E9" s="37" t="s">
        <v>39</v>
      </c>
      <c r="F9" s="38" t="s">
        <v>40</v>
      </c>
      <c r="G9" s="39">
        <v>1.46</v>
      </c>
      <c r="H9" s="38" t="s">
        <v>54</v>
      </c>
      <c r="I9" s="40" t="str">
        <f>IF(Z9="","",(IF(AA9-Z9&gt;0,CONCATENATE(TEXT(Z9,"#,##0"),"~",TEXT(AA9,"#,##0")),TEXT(Z9,"#,##0"))))</f>
        <v>1,070</v>
      </c>
      <c r="J9" s="41">
        <v>5</v>
      </c>
      <c r="K9" s="42">
        <v>19</v>
      </c>
      <c r="L9" s="43">
        <f>IF(K9&gt;0,1/K9*34.6*67.1,"")</f>
        <v>122.19263157894736</v>
      </c>
      <c r="M9" s="44">
        <f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20.5</v>
      </c>
      <c r="N9" s="45">
        <f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23.4</v>
      </c>
      <c r="O9" s="46" t="str">
        <f>IF(Z9="","",IF(AE9="",TEXT(AB9,"#,##0.0"),IF(AB9-AE9&gt;0,CONCATENATE(TEXT(AE9,"#,##0.0"),"~",TEXT(AB9,"#,##0.0")),TEXT(AB9,"#,##0.0"))))</f>
        <v>26.9</v>
      </c>
      <c r="P9" s="47" t="s">
        <v>41</v>
      </c>
      <c r="Q9" s="48" t="s">
        <v>55</v>
      </c>
      <c r="R9" s="49" t="s">
        <v>42</v>
      </c>
      <c r="S9" s="50"/>
      <c r="T9" s="51" t="s">
        <v>56</v>
      </c>
      <c r="U9" s="24" t="str">
        <f>IFERROR(IF(K9&lt;M9,"",(ROUNDDOWN(K9/M9*100,0))),"")</f>
        <v/>
      </c>
      <c r="V9" s="25" t="str">
        <f>IFERROR(IF(K9&lt;N9,"",(ROUNDDOWN(K9/N9*100,0))),"")</f>
        <v/>
      </c>
      <c r="W9" s="25">
        <f>IF(AC9&lt;55,"",IF(AA9="",AC9,IF(AF9-AC9&gt;0,CONCATENATE(AC9,"~",AF9),AC9)))</f>
        <v>70</v>
      </c>
      <c r="X9" s="26" t="str">
        <f>IF(AC9&lt;55,"",AD9)</f>
        <v>★2.0</v>
      </c>
      <c r="Z9" s="27">
        <v>1070</v>
      </c>
      <c r="AA9" s="27"/>
      <c r="AB9" s="28">
        <f>IF(Z9="","",(ROUND(IF(Z9&gt;=2759,9.5,IF(Z9&lt;2759,(-2.47/1000000*Z9*Z9)-(8.52/10000*Z9)+30.65)),1)))</f>
        <v>26.9</v>
      </c>
      <c r="AC9" s="29">
        <f>IF(K9="","",ROUNDDOWN(K9/AB9*100,0))</f>
        <v>70</v>
      </c>
      <c r="AD9" s="29" t="str">
        <f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★2.0</v>
      </c>
      <c r="AE9" s="28" t="str">
        <f>IF(AA9="","",(ROUND(IF(AA9&gt;=2759,9.5,IF(AA9&lt;2759,(-2.47/1000000*AA9*AA9)-(8.52/10000*AA9)+30.65)),1)))</f>
        <v/>
      </c>
      <c r="AF9" s="29" t="str">
        <f>IF(AE9="","",IF(K9="","",ROUNDDOWN(K9/AE9*100,0)))</f>
        <v/>
      </c>
      <c r="AG9" s="29" t="str">
        <f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  <c r="AH9" s="30"/>
    </row>
    <row r="10" spans="1:34" ht="24" customHeight="1" thickBot="1">
      <c r="A10" s="52"/>
      <c r="B10" s="53"/>
      <c r="C10" s="54"/>
      <c r="D10" s="36" t="s">
        <v>43</v>
      </c>
      <c r="E10" s="37" t="s">
        <v>44</v>
      </c>
      <c r="F10" s="38" t="s">
        <v>40</v>
      </c>
      <c r="G10" s="39">
        <v>1.46</v>
      </c>
      <c r="H10" s="38" t="s">
        <v>54</v>
      </c>
      <c r="I10" s="40" t="str">
        <f>IF(Z10="","",(IF(AA10-Z10&gt;0,CONCATENATE(TEXT(Z10,"#,##0"),"~",TEXT(AA10,"#,##0")),TEXT(Z10,"#,##0"))))</f>
        <v>1,130</v>
      </c>
      <c r="J10" s="41">
        <v>5</v>
      </c>
      <c r="K10" s="55">
        <v>17.8</v>
      </c>
      <c r="L10" s="56">
        <f>IF(K10&gt;0,1/K10*34.6*67.1,"")</f>
        <v>130.43033707865169</v>
      </c>
      <c r="M10" s="44">
        <f>IFERROR(VALUE(IF(Z10="","",(IF(Z10&gt;=2271,"7.4",IF(Z10&gt;=2101,"8.7",IF(Z10&gt;=1991,"9.4",IF(Z10&gt;=1871,"10.2",IF(Z10&gt;=1761,"11.1",IF(Z10&gt;=1651,"12.2",IF(Z10&gt;=1531,"13.2",IF(Z10&gt;=1421,"14.4",IF(Z10&gt;=1311,"15.8",IF(Z10&gt;=1196,"17.2",IF(Z10&gt;=1081,"18.7",IF(Z10&gt;=971,"20.5",IF(Z10&gt;=856,"20.8",IF(Z10&gt;=741,"21.0",IF(Z10&gt;=601,"21.8","22.5")))))))))))))))))),"")</f>
        <v>18.7</v>
      </c>
      <c r="N10" s="45">
        <f>IFERROR(VALUE(IF(Z10="","",(IF(Z10&gt;=2271,"10.6",IF(Z10&gt;=2101,"11.9",IF(Z10&gt;=1991,"12.7",IF(Z10&gt;=1871,"13.5",IF(Z10&gt;=1761,"14.4",IF(Z10&gt;=1651,"15.4",IF(Z10&gt;=1531,"16.5",IF(Z10&gt;=1421,"17.6",IF(Z10&gt;=1311,"19.0",IF(Z10&gt;=1196,"20.3",IF(Z10&gt;=1081,"21.8",IF(Z10&gt;=971,"23.4",IF(Z10&gt;=856,"23.7",IF(Z10&gt;=741,"24.5","24.6"))))))))))))))))),"")</f>
        <v>21.8</v>
      </c>
      <c r="O10" s="46" t="str">
        <f>IF(Z10="","",IF(AE10="",TEXT(AB10,"#,##0.0"),IF(AB10-AE10&gt;0,CONCATENATE(TEXT(AE10,"#,##0.0"),"~",TEXT(AB10,"#,##0.0")),TEXT(AB10,"#,##0.0"))))</f>
        <v>26.5</v>
      </c>
      <c r="P10" s="47" t="s">
        <v>41</v>
      </c>
      <c r="Q10" s="48" t="s">
        <v>55</v>
      </c>
      <c r="R10" s="49" t="s">
        <v>45</v>
      </c>
      <c r="S10" s="50"/>
      <c r="T10" s="51" t="s">
        <v>56</v>
      </c>
      <c r="U10" s="24" t="str">
        <f>IFERROR(IF(K10&lt;M10,"",(ROUNDDOWN(K10/M10*100,0))),"")</f>
        <v/>
      </c>
      <c r="V10" s="25" t="str">
        <f>IFERROR(IF(K10&lt;N10,"",(ROUNDDOWN(K10/N10*100,0))),"")</f>
        <v/>
      </c>
      <c r="W10" s="25">
        <f>IF(AC10&lt;55,"",IF(AA10="",AC10,IF(AF10-AC10&gt;0,CONCATENATE(AC10,"~",AF10),AC10)))</f>
        <v>67</v>
      </c>
      <c r="X10" s="26" t="str">
        <f>IF(AC10&lt;55,"",AD10)</f>
        <v>★1.5</v>
      </c>
      <c r="Z10" s="27">
        <v>1130</v>
      </c>
      <c r="AA10" s="27"/>
      <c r="AB10" s="28">
        <f>IF(Z10="","",(ROUND(IF(Z10&gt;=2759,9.5,IF(Z10&lt;2759,(-2.47/1000000*Z10*Z10)-(8.52/10000*Z10)+30.65)),1)))</f>
        <v>26.5</v>
      </c>
      <c r="AC10" s="29">
        <f>IF(K10="","",ROUNDDOWN(K10/AB10*100,0))</f>
        <v>67</v>
      </c>
      <c r="AD10" s="29" t="str">
        <f>IF(AC10="","",IF(AC10&gt;=125,"★7.5",IF(AC10&gt;=120,"★7.0",IF(AC10&gt;=115,"★6.5",IF(AC10&gt;=110,"★6.0",IF(AC10&gt;=105,"★5.5",IF(AC10&gt;=100,"★5.0",IF(AC10&gt;=95,"★4.5",IF(AC10&gt;=90,"★4.0",IF(AC10&gt;=85,"★3.5",IF(AC10&gt;=80,"★3.0",IF(AC10&gt;=75,"★2.5",IF(AC10&gt;=70,"★2.0",IF(AC10&gt;=65,"★1.5",IF(AC10&gt;=60,"★1.0",IF(AC10&gt;=55,"★0.5"," "))))))))))))))))</f>
        <v>★1.5</v>
      </c>
      <c r="AE10" s="28" t="str">
        <f>IF(AA10="","",(ROUND(IF(AA10&gt;=2759,9.5,IF(AA10&lt;2759,(-2.47/1000000*AA10*AA10)-(8.52/10000*AA10)+30.65)),1)))</f>
        <v/>
      </c>
      <c r="AF10" s="29" t="str">
        <f>IF(AE10="","",IF(K10="","",ROUNDDOWN(K10/AE10*100,0)))</f>
        <v/>
      </c>
      <c r="AG10" s="29" t="str">
        <f>IF(AF10="","",IF(AF10&gt;=125,"★7.5",IF(AF10&gt;=120,"★7.0",IF(AF10&gt;=115,"★6.5",IF(AF10&gt;=110,"★6.0",IF(AF10&gt;=105,"★5.5",IF(AF10&gt;=100,"★5.0",IF(AF10&gt;=95,"★4.5",IF(AF10&gt;=90,"★4.0",IF(AF10&gt;=85,"★3.5",IF(AF10&gt;=80,"★3.0",IF(AF10&gt;=75,"★2.5",IF(AF10&gt;=70,"★2.0",IF(AF10&gt;=65,"★1.5",IF(AF10&gt;=60,"★1.0",IF(AF10&gt;=55,"★0.5"," "))))))))))))))))</f>
        <v/>
      </c>
      <c r="AH10" s="30"/>
    </row>
    <row r="11" spans="1:34">
      <c r="E11" s="2"/>
    </row>
    <row r="12" spans="1:34">
      <c r="B12" s="2" t="s">
        <v>46</v>
      </c>
      <c r="E12" s="2"/>
    </row>
    <row r="13" spans="1:34">
      <c r="B13" s="2" t="s">
        <v>47</v>
      </c>
      <c r="E13" s="2"/>
    </row>
    <row r="14" spans="1:34">
      <c r="B14" s="2" t="s">
        <v>48</v>
      </c>
      <c r="E14" s="2"/>
    </row>
    <row r="15" spans="1:34">
      <c r="B15" s="2" t="s">
        <v>49</v>
      </c>
      <c r="E15" s="2"/>
    </row>
    <row r="16" spans="1:34">
      <c r="B16" s="2" t="s">
        <v>50</v>
      </c>
      <c r="E16" s="2"/>
    </row>
    <row r="17" spans="2:5">
      <c r="B17" s="2" t="s">
        <v>51</v>
      </c>
      <c r="E17" s="2"/>
    </row>
    <row r="18" spans="2:5">
      <c r="B18" s="2" t="s">
        <v>52</v>
      </c>
      <c r="E18" s="2"/>
    </row>
    <row r="19" spans="2:5">
      <c r="B19" s="2" t="s">
        <v>53</v>
      </c>
      <c r="E19" s="2"/>
    </row>
  </sheetData>
  <sheetProtection formatCells="0" formatColumns="0" formatRows="0" insertColumns="0" insertRows="0" insertHyperlinks="0" deleteColumns="0" deleteRows="0" sort="0" autoFilter="0" pivotTables="0"/>
  <mergeCells count="42">
    <mergeCell ref="J2:P2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J4:J8"/>
    <mergeCell ref="K4:O4"/>
    <mergeCell ref="P4:P8"/>
    <mergeCell ref="Q4:S5"/>
    <mergeCell ref="T4:T5"/>
    <mergeCell ref="N5:N8"/>
    <mergeCell ref="Z4:Z8"/>
    <mergeCell ref="AA4:AA8"/>
    <mergeCell ref="AB4:AB8"/>
    <mergeCell ref="AC4:AC8"/>
    <mergeCell ref="X5:X8"/>
    <mergeCell ref="O5:O8"/>
    <mergeCell ref="W5:W8"/>
    <mergeCell ref="V4:V8"/>
    <mergeCell ref="W4:X4"/>
    <mergeCell ref="U4:U8"/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AE4:AE8"/>
    <mergeCell ref="AF4:AF8"/>
    <mergeCell ref="AG4:AG8"/>
    <mergeCell ref="K5:K8"/>
    <mergeCell ref="L5:L8"/>
    <mergeCell ref="M5:M8"/>
  </mergeCells>
  <phoneticPr fontId="2"/>
  <printOptions horizontalCentered="1"/>
  <pageMargins left="0.39370078740157483" right="0.39370078740157483" top="0.39370078740157483" bottom="0.39370078740157483" header="0.19685039370078741" footer="0.39370078740157483"/>
  <pageSetup paperSize="9" scale="50" fitToHeight="0" orientation="landscape" r:id="rId1"/>
  <headerFooter>
    <oddHeader>&amp;L&amp;10
&amp;R様式1-1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C39184B4-27A5-44A0-A230-C437740CA4C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</xm:sqref>
        </x14:conditionalFormatting>
        <x14:conditionalFormatting xmlns:xm="http://schemas.microsoft.com/office/excel/2006/main">
          <x14:cfRule type="iconSet" priority="1" id="{6E084EA7-01B0-4336-9356-8768FF02C01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3020B-3D58-477D-925B-1C6CBFE3E4C1}">
  <sheetPr>
    <tabColor rgb="FFFFFF00"/>
    <pageSetUpPr fitToPage="1"/>
  </sheetPr>
  <dimension ref="A1:Y18"/>
  <sheetViews>
    <sheetView view="pageBreakPreview" zoomScale="115" zoomScaleNormal="90" zoomScaleSheetLayoutView="115" workbookViewId="0">
      <pane xSplit="3" ySplit="8" topLeftCell="D11" activePane="bottomRight" state="frozen"/>
      <selection pane="topRight" activeCell="D1" sqref="D1"/>
      <selection pane="bottomLeft" activeCell="A9" sqref="A9"/>
      <selection pane="bottomRight" activeCell="T36" sqref="T36"/>
    </sheetView>
  </sheetViews>
  <sheetFormatPr defaultColWidth="9" defaultRowHeight="10"/>
  <cols>
    <col min="1" max="1" width="5.453125" style="210" customWidth="1"/>
    <col min="2" max="2" width="3.453125" style="57" bestFit="1" customWidth="1"/>
    <col min="3" max="3" width="13.08984375" style="57" customWidth="1"/>
    <col min="4" max="4" width="13.90625" style="57" bestFit="1" customWidth="1"/>
    <col min="5" max="5" width="13.90625" style="57" customWidth="1"/>
    <col min="6" max="6" width="13.08984375" style="57" bestFit="1" customWidth="1"/>
    <col min="7" max="7" width="5.90625" style="57" bestFit="1" customWidth="1"/>
    <col min="8" max="8" width="12.08984375" style="57" bestFit="1" customWidth="1"/>
    <col min="9" max="9" width="10.453125" style="57" bestFit="1" customWidth="1"/>
    <col min="10" max="10" width="7" style="57" bestFit="1" customWidth="1"/>
    <col min="11" max="11" width="5.90625" style="57" bestFit="1" customWidth="1"/>
    <col min="12" max="12" width="8.7265625" style="57" bestFit="1" customWidth="1"/>
    <col min="13" max="13" width="8.453125" style="57" bestFit="1" customWidth="1"/>
    <col min="14" max="14" width="8.6328125" style="57" bestFit="1" customWidth="1"/>
    <col min="15" max="15" width="8.6328125" style="57" customWidth="1"/>
    <col min="16" max="16" width="8.6328125" style="57" bestFit="1" customWidth="1"/>
    <col min="17" max="17" width="10" style="57" bestFit="1" customWidth="1"/>
    <col min="18" max="18" width="6" style="57" customWidth="1"/>
    <col min="19" max="19" width="5.6328125" style="57" bestFit="1" customWidth="1"/>
    <col min="20" max="20" width="11" style="57" bestFit="1" customWidth="1"/>
    <col min="21" max="22" width="8.26953125" style="57" bestFit="1" customWidth="1"/>
    <col min="23" max="24" width="8.26953125" style="57" customWidth="1"/>
    <col min="25" max="16384" width="9" style="57"/>
  </cols>
  <sheetData>
    <row r="1" spans="1:25" ht="21.75" customHeight="1">
      <c r="A1" s="265"/>
      <c r="B1" s="265"/>
      <c r="R1" s="264"/>
    </row>
    <row r="2" spans="1:25" ht="15.5">
      <c r="A2" s="57"/>
      <c r="F2" s="140"/>
      <c r="J2" s="796" t="s">
        <v>880</v>
      </c>
      <c r="K2" s="797"/>
      <c r="L2" s="797"/>
      <c r="M2" s="797"/>
      <c r="N2" s="797"/>
      <c r="O2" s="797"/>
      <c r="P2" s="797"/>
      <c r="Q2" s="323"/>
      <c r="R2" s="798" t="s">
        <v>879</v>
      </c>
      <c r="S2" s="799"/>
      <c r="T2" s="799"/>
      <c r="U2" s="799"/>
      <c r="V2" s="799"/>
      <c r="W2" s="322"/>
      <c r="X2" s="322"/>
    </row>
    <row r="3" spans="1:25" ht="23.25" customHeight="1">
      <c r="A3" s="321" t="s">
        <v>1</v>
      </c>
      <c r="B3" s="320"/>
      <c r="J3" s="138"/>
      <c r="R3" s="137"/>
      <c r="S3" s="800" t="s">
        <v>878</v>
      </c>
      <c r="T3" s="800"/>
      <c r="U3" s="800"/>
      <c r="V3" s="800"/>
      <c r="W3" s="800"/>
      <c r="X3" s="800"/>
    </row>
    <row r="4" spans="1:25" ht="14.25" customHeight="1" thickBot="1">
      <c r="A4" s="635" t="s">
        <v>587</v>
      </c>
      <c r="B4" s="639" t="s">
        <v>877</v>
      </c>
      <c r="C4" s="801"/>
      <c r="D4" s="806"/>
      <c r="E4" s="130"/>
      <c r="F4" s="639" t="s">
        <v>585</v>
      </c>
      <c r="G4" s="640"/>
      <c r="H4" s="691" t="s">
        <v>581</v>
      </c>
      <c r="I4" s="691" t="s">
        <v>876</v>
      </c>
      <c r="J4" s="721" t="s">
        <v>579</v>
      </c>
      <c r="K4" s="808" t="s">
        <v>12</v>
      </c>
      <c r="L4" s="809"/>
      <c r="M4" s="809"/>
      <c r="N4" s="809"/>
      <c r="O4" s="810"/>
      <c r="P4" s="130"/>
      <c r="Q4" s="703"/>
      <c r="R4" s="704"/>
      <c r="S4" s="705"/>
      <c r="T4" s="126"/>
      <c r="U4" s="708" t="s">
        <v>584</v>
      </c>
      <c r="V4" s="648" t="s">
        <v>875</v>
      </c>
      <c r="W4" s="767" t="s">
        <v>874</v>
      </c>
      <c r="X4" s="767"/>
    </row>
    <row r="5" spans="1:25" ht="11.25" customHeight="1">
      <c r="A5" s="636"/>
      <c r="B5" s="802"/>
      <c r="C5" s="803"/>
      <c r="D5" s="807"/>
      <c r="E5" s="104"/>
      <c r="F5" s="641"/>
      <c r="G5" s="642"/>
      <c r="H5" s="636"/>
      <c r="I5" s="636"/>
      <c r="J5" s="757"/>
      <c r="K5" s="769" t="s">
        <v>873</v>
      </c>
      <c r="L5" s="657" t="s">
        <v>26</v>
      </c>
      <c r="M5" s="811" t="s">
        <v>872</v>
      </c>
      <c r="N5" s="722" t="s">
        <v>871</v>
      </c>
      <c r="O5" s="722" t="s">
        <v>870</v>
      </c>
      <c r="P5" s="123" t="s">
        <v>869</v>
      </c>
      <c r="Q5" s="661" t="s">
        <v>573</v>
      </c>
      <c r="R5" s="662"/>
      <c r="S5" s="663"/>
      <c r="T5" s="122" t="s">
        <v>572</v>
      </c>
      <c r="U5" s="709"/>
      <c r="V5" s="636"/>
      <c r="W5" s="648" t="s">
        <v>868</v>
      </c>
      <c r="X5" s="681" t="s">
        <v>570</v>
      </c>
    </row>
    <row r="6" spans="1:25" ht="11.25" customHeight="1">
      <c r="A6" s="636"/>
      <c r="B6" s="802"/>
      <c r="C6" s="803"/>
      <c r="D6" s="635" t="s">
        <v>867</v>
      </c>
      <c r="E6" s="681" t="s">
        <v>563</v>
      </c>
      <c r="F6" s="635" t="s">
        <v>867</v>
      </c>
      <c r="G6" s="691" t="s">
        <v>866</v>
      </c>
      <c r="H6" s="636"/>
      <c r="I6" s="636"/>
      <c r="J6" s="757"/>
      <c r="K6" s="770"/>
      <c r="L6" s="654"/>
      <c r="M6" s="770"/>
      <c r="N6" s="773"/>
      <c r="O6" s="773"/>
      <c r="P6" s="319" t="s">
        <v>865</v>
      </c>
      <c r="Q6" s="319" t="s">
        <v>864</v>
      </c>
      <c r="R6" s="319"/>
      <c r="S6" s="319"/>
      <c r="T6" s="318" t="s">
        <v>863</v>
      </c>
      <c r="U6" s="709"/>
      <c r="V6" s="636"/>
      <c r="W6" s="636"/>
      <c r="X6" s="636"/>
    </row>
    <row r="7" spans="1:25" ht="12" customHeight="1">
      <c r="A7" s="636"/>
      <c r="B7" s="802"/>
      <c r="C7" s="803"/>
      <c r="D7" s="636"/>
      <c r="E7" s="636"/>
      <c r="F7" s="636"/>
      <c r="G7" s="636"/>
      <c r="H7" s="636"/>
      <c r="I7" s="636"/>
      <c r="J7" s="757"/>
      <c r="K7" s="770"/>
      <c r="L7" s="654"/>
      <c r="M7" s="770"/>
      <c r="N7" s="773"/>
      <c r="O7" s="773"/>
      <c r="P7" s="319" t="s">
        <v>862</v>
      </c>
      <c r="Q7" s="319" t="s">
        <v>861</v>
      </c>
      <c r="R7" s="319" t="s">
        <v>860</v>
      </c>
      <c r="S7" s="319" t="s">
        <v>565</v>
      </c>
      <c r="T7" s="318" t="s">
        <v>859</v>
      </c>
      <c r="U7" s="709"/>
      <c r="V7" s="636"/>
      <c r="W7" s="636"/>
      <c r="X7" s="636"/>
    </row>
    <row r="8" spans="1:25" ht="11.25" customHeight="1">
      <c r="A8" s="682"/>
      <c r="B8" s="804"/>
      <c r="C8" s="805"/>
      <c r="D8" s="682"/>
      <c r="E8" s="682"/>
      <c r="F8" s="682"/>
      <c r="G8" s="682"/>
      <c r="H8" s="682"/>
      <c r="I8" s="682"/>
      <c r="J8" s="641"/>
      <c r="K8" s="771"/>
      <c r="L8" s="772"/>
      <c r="M8" s="771"/>
      <c r="N8" s="642"/>
      <c r="O8" s="642"/>
      <c r="P8" s="104" t="s">
        <v>858</v>
      </c>
      <c r="Q8" s="104" t="s">
        <v>857</v>
      </c>
      <c r="R8" s="104" t="s">
        <v>856</v>
      </c>
      <c r="S8" s="103"/>
      <c r="T8" s="102" t="s">
        <v>855</v>
      </c>
      <c r="U8" s="710"/>
      <c r="V8" s="682"/>
      <c r="W8" s="682"/>
      <c r="X8" s="682"/>
    </row>
    <row r="9" spans="1:25" ht="47.5">
      <c r="A9" s="317" t="s">
        <v>854</v>
      </c>
      <c r="B9" s="317" t="s">
        <v>853</v>
      </c>
      <c r="C9" s="316" t="s">
        <v>852</v>
      </c>
      <c r="D9" s="295" t="s">
        <v>851</v>
      </c>
      <c r="E9" s="294" t="s">
        <v>39</v>
      </c>
      <c r="F9" s="288" t="s">
        <v>847</v>
      </c>
      <c r="G9" s="288">
        <v>1.998</v>
      </c>
      <c r="H9" s="288" t="s">
        <v>838</v>
      </c>
      <c r="I9" s="288">
        <v>1410</v>
      </c>
      <c r="J9" s="293">
        <v>2</v>
      </c>
      <c r="K9" s="292">
        <v>14.5</v>
      </c>
      <c r="L9" s="291">
        <f t="shared" ref="L9:L16" si="0">IF(K9&gt;0,1/K9*34.6*67.1,"")</f>
        <v>160.11448275862068</v>
      </c>
      <c r="M9" s="290">
        <v>15.8</v>
      </c>
      <c r="N9" s="289">
        <v>19</v>
      </c>
      <c r="O9" s="289">
        <v>24.538072999999997</v>
      </c>
      <c r="P9" s="288" t="s">
        <v>837</v>
      </c>
      <c r="Q9" s="288" t="s">
        <v>836</v>
      </c>
      <c r="R9" s="288" t="s">
        <v>59</v>
      </c>
      <c r="S9" s="288"/>
      <c r="T9" s="287"/>
      <c r="U9" s="286" t="str">
        <f>IF(J9&gt;0, IF(J9&gt;=M9,ROUNDDOWN(J9/M9*100,0),""),"")</f>
        <v/>
      </c>
      <c r="V9" s="285" t="str">
        <f>IF(K9&gt;0, IF(K9&gt;=N9,ROUNDDOWN(K9/N9*100,0),""),"")</f>
        <v/>
      </c>
      <c r="W9" s="269">
        <v>59</v>
      </c>
      <c r="X9" s="269" t="s">
        <v>67</v>
      </c>
      <c r="Y9" s="284"/>
    </row>
    <row r="10" spans="1:25" ht="47.5">
      <c r="A10" s="315"/>
      <c r="B10" s="314"/>
      <c r="C10" s="313"/>
      <c r="D10" s="295" t="s">
        <v>850</v>
      </c>
      <c r="E10" s="294" t="s">
        <v>39</v>
      </c>
      <c r="F10" s="288" t="s">
        <v>847</v>
      </c>
      <c r="G10" s="288">
        <v>1.998</v>
      </c>
      <c r="H10" s="288" t="s">
        <v>838</v>
      </c>
      <c r="I10" s="288">
        <v>1460</v>
      </c>
      <c r="J10" s="293">
        <v>2</v>
      </c>
      <c r="K10" s="292">
        <v>14</v>
      </c>
      <c r="L10" s="291">
        <f t="shared" si="0"/>
        <v>165.83285714285714</v>
      </c>
      <c r="M10" s="290">
        <v>14.4</v>
      </c>
      <c r="N10" s="289">
        <v>17.600000000000001</v>
      </c>
      <c r="O10" s="289">
        <v>24.141027999999999</v>
      </c>
      <c r="P10" s="288" t="s">
        <v>837</v>
      </c>
      <c r="Q10" s="288" t="s">
        <v>836</v>
      </c>
      <c r="R10" s="288" t="s">
        <v>59</v>
      </c>
      <c r="S10" s="288"/>
      <c r="T10" s="287"/>
      <c r="U10" s="286" t="str">
        <f>IF(J10&gt;0, IF(J10&gt;=M10,ROUNDDOWN(J10/M10*100,0),""),"")</f>
        <v/>
      </c>
      <c r="V10" s="285" t="str">
        <f>IF(K10&gt;0, IF(K10&gt;=N10,ROUNDDOWN(K10/N10*100,0),""),"")</f>
        <v/>
      </c>
      <c r="W10" s="269">
        <v>58</v>
      </c>
      <c r="X10" s="269" t="s">
        <v>67</v>
      </c>
      <c r="Y10" s="284"/>
    </row>
    <row r="11" spans="1:25" ht="47.5">
      <c r="A11" s="312"/>
      <c r="B11" s="297"/>
      <c r="C11" s="296"/>
      <c r="D11" s="295" t="s">
        <v>849</v>
      </c>
      <c r="E11" s="294" t="s">
        <v>39</v>
      </c>
      <c r="F11" s="288" t="s">
        <v>847</v>
      </c>
      <c r="G11" s="288">
        <v>1.998</v>
      </c>
      <c r="H11" s="288" t="s">
        <v>844</v>
      </c>
      <c r="I11" s="288">
        <v>1410</v>
      </c>
      <c r="J11" s="293">
        <v>2</v>
      </c>
      <c r="K11" s="292">
        <v>13.1</v>
      </c>
      <c r="L11" s="291">
        <f t="shared" si="0"/>
        <v>177.22595419847329</v>
      </c>
      <c r="M11" s="290">
        <v>15.8</v>
      </c>
      <c r="N11" s="289">
        <v>19</v>
      </c>
      <c r="O11" s="289">
        <v>24.5</v>
      </c>
      <c r="P11" s="288" t="s">
        <v>837</v>
      </c>
      <c r="Q11" s="288" t="s">
        <v>836</v>
      </c>
      <c r="R11" s="288" t="s">
        <v>59</v>
      </c>
      <c r="S11" s="288"/>
      <c r="T11" s="287"/>
      <c r="U11" s="286" t="str">
        <f>IF(K11&lt;&gt;0, IF(K11&gt;=M11,ROUNDDOWN(K11/M11*100,0),""),"")</f>
        <v/>
      </c>
      <c r="V11" s="285" t="str">
        <f>IF(K11&lt;&gt;0, IF(K11&gt;=N11,ROUNDDOWN(K11/N11*100,0),""),"")</f>
        <v/>
      </c>
      <c r="W11" s="269"/>
      <c r="X11" s="269"/>
      <c r="Y11" s="268"/>
    </row>
    <row r="12" spans="1:25" ht="47.5">
      <c r="A12" s="298"/>
      <c r="B12" s="297"/>
      <c r="C12" s="296"/>
      <c r="D12" s="311" t="s">
        <v>848</v>
      </c>
      <c r="E12" s="310" t="s">
        <v>39</v>
      </c>
      <c r="F12" s="304" t="s">
        <v>847</v>
      </c>
      <c r="G12" s="304">
        <v>1.998</v>
      </c>
      <c r="H12" s="304" t="s">
        <v>844</v>
      </c>
      <c r="I12" s="304">
        <v>1450</v>
      </c>
      <c r="J12" s="309">
        <v>2</v>
      </c>
      <c r="K12" s="308">
        <v>12.7</v>
      </c>
      <c r="L12" s="307">
        <f t="shared" si="0"/>
        <v>182.80787401574801</v>
      </c>
      <c r="M12" s="306">
        <v>14.4</v>
      </c>
      <c r="N12" s="305">
        <v>17.600000000000001</v>
      </c>
      <c r="O12" s="305">
        <v>24.2</v>
      </c>
      <c r="P12" s="304" t="s">
        <v>837</v>
      </c>
      <c r="Q12" s="304" t="s">
        <v>836</v>
      </c>
      <c r="R12" s="304" t="s">
        <v>59</v>
      </c>
      <c r="S12" s="304"/>
      <c r="T12" s="303"/>
      <c r="U12" s="302" t="str">
        <f>IF(K12&lt;&gt;0, IF(K12&gt;=M12,ROUNDDOWN(K12/M12*100,0),""),"")</f>
        <v/>
      </c>
      <c r="V12" s="301" t="str">
        <f>IF(K12&lt;&gt;0, IF(K12&gt;=N12,ROUNDDOWN(K12/N12*100,0),""),"")</f>
        <v/>
      </c>
      <c r="W12" s="269"/>
      <c r="X12" s="269"/>
      <c r="Y12" s="268"/>
    </row>
    <row r="13" spans="1:25" ht="47.5">
      <c r="A13" s="298"/>
      <c r="B13" s="297"/>
      <c r="C13" s="296"/>
      <c r="D13" s="280" t="s">
        <v>846</v>
      </c>
      <c r="E13" s="279" t="s">
        <v>39</v>
      </c>
      <c r="F13" s="273" t="s">
        <v>845</v>
      </c>
      <c r="G13" s="273">
        <v>2.9969999999999999</v>
      </c>
      <c r="H13" s="273" t="s">
        <v>844</v>
      </c>
      <c r="I13" s="273">
        <v>1520</v>
      </c>
      <c r="J13" s="278">
        <v>2</v>
      </c>
      <c r="K13" s="300">
        <v>12.2</v>
      </c>
      <c r="L13" s="299">
        <f t="shared" si="0"/>
        <v>190.3</v>
      </c>
      <c r="M13" s="275">
        <v>14.4</v>
      </c>
      <c r="N13" s="274">
        <v>17.600000000000001</v>
      </c>
      <c r="O13" s="274">
        <v>23.6</v>
      </c>
      <c r="P13" s="273" t="s">
        <v>837</v>
      </c>
      <c r="Q13" s="273" t="s">
        <v>836</v>
      </c>
      <c r="R13" s="273" t="s">
        <v>59</v>
      </c>
      <c r="S13" s="273"/>
      <c r="T13" s="272"/>
      <c r="U13" s="271" t="str">
        <f>IF(K13&lt;&gt;0, IF(K13&gt;=M13,ROUNDDOWN(K13/M13*100,0),""),"")</f>
        <v/>
      </c>
      <c r="V13" s="270" t="str">
        <f>IF(K13&lt;&gt;0, IF(K13&gt;=N13,ROUNDDOWN(K13/N13*100,0),""),"")</f>
        <v/>
      </c>
      <c r="W13" s="269"/>
      <c r="X13" s="269"/>
      <c r="Y13" s="268"/>
    </row>
    <row r="14" spans="1:25" ht="47.5">
      <c r="A14" s="298"/>
      <c r="B14" s="297"/>
      <c r="C14" s="296"/>
      <c r="D14" s="295" t="s">
        <v>843</v>
      </c>
      <c r="E14" s="294" t="s">
        <v>121</v>
      </c>
      <c r="F14" s="288" t="s">
        <v>839</v>
      </c>
      <c r="G14" s="288">
        <v>2.9969999999999999</v>
      </c>
      <c r="H14" s="288" t="s">
        <v>838</v>
      </c>
      <c r="I14" s="288">
        <v>1530</v>
      </c>
      <c r="J14" s="293">
        <v>2</v>
      </c>
      <c r="K14" s="292">
        <v>12.1</v>
      </c>
      <c r="L14" s="291">
        <f t="shared" si="0"/>
        <v>191.87272727272727</v>
      </c>
      <c r="M14" s="290">
        <v>14.4</v>
      </c>
      <c r="N14" s="289">
        <v>17.600000000000001</v>
      </c>
      <c r="O14" s="289">
        <v>23.564416999999999</v>
      </c>
      <c r="P14" s="288" t="s">
        <v>837</v>
      </c>
      <c r="Q14" s="288" t="s">
        <v>836</v>
      </c>
      <c r="R14" s="288" t="s">
        <v>59</v>
      </c>
      <c r="S14" s="288"/>
      <c r="T14" s="287"/>
      <c r="U14" s="286" t="str">
        <f>IF(J14&gt;0, IF(J14&gt;=M14,ROUNDDOWN(J14/M14*100,0),""),"")</f>
        <v/>
      </c>
      <c r="V14" s="285" t="str">
        <f>IF(K14&gt;0, IF(K14&gt;=N14,ROUNDDOWN(K14/N14*100,0),""),"")</f>
        <v/>
      </c>
      <c r="W14" s="269">
        <v>51</v>
      </c>
      <c r="X14" s="269" t="s">
        <v>57</v>
      </c>
      <c r="Y14" s="284"/>
    </row>
    <row r="15" spans="1:25" ht="47.5">
      <c r="A15" s="298"/>
      <c r="B15" s="297"/>
      <c r="C15" s="296"/>
      <c r="D15" s="295" t="s">
        <v>843</v>
      </c>
      <c r="E15" s="294" t="s">
        <v>39</v>
      </c>
      <c r="F15" s="288" t="s">
        <v>839</v>
      </c>
      <c r="G15" s="288">
        <v>2.9969999999999999</v>
      </c>
      <c r="H15" s="288" t="s">
        <v>842</v>
      </c>
      <c r="I15" s="288">
        <v>1520</v>
      </c>
      <c r="J15" s="293">
        <v>2</v>
      </c>
      <c r="K15" s="292">
        <v>11</v>
      </c>
      <c r="L15" s="291">
        <f t="shared" si="0"/>
        <v>211.05999999999997</v>
      </c>
      <c r="M15" s="290">
        <v>14.4</v>
      </c>
      <c r="N15" s="289">
        <v>17.600000000000001</v>
      </c>
      <c r="O15" s="289">
        <v>23.648271999999999</v>
      </c>
      <c r="P15" s="288" t="s">
        <v>837</v>
      </c>
      <c r="Q15" s="288" t="s">
        <v>836</v>
      </c>
      <c r="R15" s="288" t="s">
        <v>841</v>
      </c>
      <c r="S15" s="288"/>
      <c r="T15" s="287"/>
      <c r="U15" s="286" t="str">
        <f>IF(J15&gt;0, IF(J15&gt;=M15,ROUNDDOWN(J15/M15*100,0),""),"")</f>
        <v/>
      </c>
      <c r="V15" s="285" t="str">
        <f>IF(K15&gt;0, IF(K15&gt;=N15,ROUNDDOWN(K15/N15*100,0),""),"")</f>
        <v/>
      </c>
      <c r="W15" s="269">
        <v>46</v>
      </c>
      <c r="X15" s="269" t="s">
        <v>57</v>
      </c>
      <c r="Y15" s="284"/>
    </row>
    <row r="16" spans="1:25" ht="48" thickBot="1">
      <c r="A16" s="283"/>
      <c r="B16" s="282"/>
      <c r="C16" s="281"/>
      <c r="D16" s="280" t="s">
        <v>840</v>
      </c>
      <c r="E16" s="279" t="s">
        <v>39</v>
      </c>
      <c r="F16" s="273" t="s">
        <v>839</v>
      </c>
      <c r="G16" s="273">
        <v>2.9969999999999999</v>
      </c>
      <c r="H16" s="273" t="s">
        <v>838</v>
      </c>
      <c r="I16" s="273">
        <v>1530</v>
      </c>
      <c r="J16" s="278">
        <v>2</v>
      </c>
      <c r="K16" s="277">
        <v>12</v>
      </c>
      <c r="L16" s="276">
        <f t="shared" si="0"/>
        <v>193.47166666666664</v>
      </c>
      <c r="M16" s="275">
        <v>14.4</v>
      </c>
      <c r="N16" s="274">
        <v>17.600000000000001</v>
      </c>
      <c r="O16" s="274">
        <v>23.6</v>
      </c>
      <c r="P16" s="273" t="s">
        <v>837</v>
      </c>
      <c r="Q16" s="273" t="s">
        <v>836</v>
      </c>
      <c r="R16" s="273" t="s">
        <v>59</v>
      </c>
      <c r="S16" s="273"/>
      <c r="T16" s="272"/>
      <c r="U16" s="271" t="str">
        <f>IF(K16&lt;&gt;0, IF(K16&gt;=M16,ROUNDDOWN(K16/M16*100,0),""),"")</f>
        <v/>
      </c>
      <c r="V16" s="270" t="str">
        <f>IF(K16&lt;&gt;0, IF(K16&gt;=N16,ROUNDDOWN(K16/N16*100,0),""),"")</f>
        <v/>
      </c>
      <c r="W16" s="269"/>
      <c r="X16" s="269"/>
      <c r="Y16" s="268"/>
    </row>
    <row r="17" spans="4:4">
      <c r="D17" s="267"/>
    </row>
    <row r="18" spans="4:4">
      <c r="D18" s="266" t="s">
        <v>835</v>
      </c>
    </row>
  </sheetData>
  <sheetProtection selectLockedCells="1"/>
  <autoFilter ref="A8:V8" xr:uid="{00000000-0009-0000-0000-000000000000}">
    <filterColumn colId="1" showButton="0"/>
  </autoFilter>
  <mergeCells count="27">
    <mergeCell ref="M5:M8"/>
    <mergeCell ref="D6:D8"/>
    <mergeCell ref="E6:E8"/>
    <mergeCell ref="F6:F8"/>
    <mergeCell ref="G6:G8"/>
    <mergeCell ref="L5:L8"/>
    <mergeCell ref="W5:W8"/>
    <mergeCell ref="X5:X8"/>
    <mergeCell ref="N5:N8"/>
    <mergeCell ref="O5:O8"/>
    <mergeCell ref="Q5:S5"/>
    <mergeCell ref="J2:P2"/>
    <mergeCell ref="R2:V2"/>
    <mergeCell ref="S3:X3"/>
    <mergeCell ref="A4:A8"/>
    <mergeCell ref="B4:C8"/>
    <mergeCell ref="D4:D5"/>
    <mergeCell ref="F4:G5"/>
    <mergeCell ref="H4:H8"/>
    <mergeCell ref="I4:I8"/>
    <mergeCell ref="J4:J8"/>
    <mergeCell ref="K4:O4"/>
    <mergeCell ref="Q4:S4"/>
    <mergeCell ref="U4:U8"/>
    <mergeCell ref="V4:V8"/>
    <mergeCell ref="W4:X4"/>
    <mergeCell ref="K5:K8"/>
  </mergeCells>
  <phoneticPr fontId="2"/>
  <printOptions horizontalCentered="1"/>
  <pageMargins left="0.39370078740157483" right="0.39370078740157483" top="0.39370078740157483" bottom="0.39370078740157483" header="0.19685039370078741" footer="0.39370078740157483"/>
  <pageSetup paperSize="9" scale="66" fitToHeight="0" orientation="landscape" r:id="rId1"/>
  <headerFooter alignWithMargins="0">
    <oddHeader>&amp;R様式1-1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68B4B-E94D-4820-B17C-C0774D5E42BE}">
  <sheetPr>
    <tabColor rgb="FFFFFF00"/>
    <pageSetUpPr fitToPage="1"/>
  </sheetPr>
  <dimension ref="A2:AA21"/>
  <sheetViews>
    <sheetView showGridLines="0" view="pageBreakPreview" zoomScaleNormal="120" zoomScaleSheetLayoutView="100" workbookViewId="0">
      <selection activeCell="D33" sqref="D33"/>
    </sheetView>
  </sheetViews>
  <sheetFormatPr defaultColWidth="9" defaultRowHeight="10"/>
  <cols>
    <col min="1" max="1" width="15.90625" style="210" customWidth="1"/>
    <col min="2" max="2" width="3.90625" style="57" bestFit="1" customWidth="1"/>
    <col min="3" max="3" width="18.26953125" style="57" customWidth="1"/>
    <col min="4" max="4" width="13.90625" style="57" bestFit="1" customWidth="1"/>
    <col min="5" max="5" width="16.453125" style="57" customWidth="1"/>
    <col min="6" max="6" width="13.08984375" style="57" bestFit="1" customWidth="1"/>
    <col min="7" max="7" width="7.36328125" style="57" customWidth="1"/>
    <col min="8" max="8" width="12.08984375" style="57" bestFit="1" customWidth="1"/>
    <col min="9" max="9" width="10.453125" style="57" bestFit="1" customWidth="1"/>
    <col min="10" max="10" width="7" style="57" bestFit="1" customWidth="1"/>
    <col min="11" max="11" width="5.90625" style="57" bestFit="1" customWidth="1"/>
    <col min="12" max="12" width="8.7265625" style="57" bestFit="1" customWidth="1"/>
    <col min="13" max="13" width="8.453125" style="57" bestFit="1" customWidth="1"/>
    <col min="14" max="14" width="8.6328125" style="57" bestFit="1" customWidth="1"/>
    <col min="15" max="15" width="14.36328125" style="57" bestFit="1" customWidth="1"/>
    <col min="16" max="16" width="10" style="57" bestFit="1" customWidth="1"/>
    <col min="17" max="17" width="7.90625" style="57" customWidth="1"/>
    <col min="18" max="18" width="25.26953125" style="57" bestFit="1" customWidth="1"/>
    <col min="19" max="19" width="11" style="57" bestFit="1" customWidth="1"/>
    <col min="20" max="21" width="8.26953125" style="57" bestFit="1" customWidth="1"/>
    <col min="22" max="16384" width="9" style="57"/>
  </cols>
  <sheetData>
    <row r="2" spans="1:27" ht="15.5">
      <c r="A2" s="57"/>
      <c r="F2" s="140"/>
      <c r="H2" s="266"/>
      <c r="I2" s="318"/>
      <c r="J2" s="797" t="s">
        <v>632</v>
      </c>
      <c r="K2" s="797"/>
      <c r="L2" s="797"/>
      <c r="M2" s="797"/>
      <c r="N2" s="797"/>
      <c r="O2" s="797"/>
      <c r="P2" s="797"/>
      <c r="Q2" s="138"/>
      <c r="R2" s="799" t="s">
        <v>1148</v>
      </c>
      <c r="S2" s="799"/>
      <c r="T2" s="799"/>
      <c r="U2" s="799"/>
      <c r="V2" s="799"/>
    </row>
    <row r="3" spans="1:27" ht="23.25" customHeight="1">
      <c r="A3" s="321" t="s">
        <v>1</v>
      </c>
      <c r="B3" s="320"/>
      <c r="I3" s="318"/>
      <c r="J3" s="138"/>
      <c r="O3" s="465"/>
      <c r="R3" s="137"/>
      <c r="S3" s="634" t="s">
        <v>2</v>
      </c>
      <c r="T3" s="634"/>
      <c r="U3" s="634"/>
      <c r="V3" s="634"/>
      <c r="W3" s="634"/>
      <c r="X3" s="634"/>
    </row>
    <row r="4" spans="1:27" ht="14.25" customHeight="1" thickBot="1">
      <c r="A4" s="635" t="s">
        <v>6</v>
      </c>
      <c r="B4" s="639" t="s">
        <v>7</v>
      </c>
      <c r="C4" s="801"/>
      <c r="D4" s="806"/>
      <c r="E4" s="812"/>
      <c r="F4" s="639" t="s">
        <v>8</v>
      </c>
      <c r="G4" s="640"/>
      <c r="H4" s="648" t="s">
        <v>626</v>
      </c>
      <c r="I4" s="691" t="s">
        <v>10</v>
      </c>
      <c r="J4" s="721" t="s">
        <v>11</v>
      </c>
      <c r="K4" s="808" t="s">
        <v>625</v>
      </c>
      <c r="L4" s="809"/>
      <c r="M4" s="809"/>
      <c r="N4" s="809"/>
      <c r="O4" s="810"/>
      <c r="P4" s="648" t="s">
        <v>624</v>
      </c>
      <c r="Q4" s="703" t="s">
        <v>14</v>
      </c>
      <c r="R4" s="704"/>
      <c r="S4" s="705"/>
      <c r="T4" s="706" t="s">
        <v>15</v>
      </c>
      <c r="U4" s="708" t="s">
        <v>584</v>
      </c>
      <c r="V4" s="648" t="s">
        <v>583</v>
      </c>
      <c r="W4" s="650" t="s">
        <v>582</v>
      </c>
      <c r="X4" s="651"/>
    </row>
    <row r="5" spans="1:27" ht="11.25" customHeight="1">
      <c r="A5" s="636"/>
      <c r="B5" s="802"/>
      <c r="C5" s="803"/>
      <c r="D5" s="807"/>
      <c r="E5" s="813"/>
      <c r="F5" s="641"/>
      <c r="G5" s="642"/>
      <c r="H5" s="636"/>
      <c r="I5" s="653"/>
      <c r="J5" s="757"/>
      <c r="K5" s="769" t="s">
        <v>25</v>
      </c>
      <c r="L5" s="657" t="s">
        <v>621</v>
      </c>
      <c r="M5" s="811" t="s">
        <v>27</v>
      </c>
      <c r="N5" s="722" t="s">
        <v>28</v>
      </c>
      <c r="O5" s="722" t="s">
        <v>21</v>
      </c>
      <c r="P5" s="689"/>
      <c r="Q5" s="661"/>
      <c r="R5" s="662"/>
      <c r="S5" s="663"/>
      <c r="T5" s="707"/>
      <c r="U5" s="709"/>
      <c r="V5" s="636"/>
      <c r="W5" s="648" t="s">
        <v>571</v>
      </c>
      <c r="X5" s="648" t="s">
        <v>570</v>
      </c>
    </row>
    <row r="6" spans="1:27" ht="11.25" customHeight="1">
      <c r="A6" s="636"/>
      <c r="B6" s="802"/>
      <c r="C6" s="803"/>
      <c r="D6" s="635" t="s">
        <v>29</v>
      </c>
      <c r="E6" s="681" t="s">
        <v>563</v>
      </c>
      <c r="F6" s="635" t="s">
        <v>29</v>
      </c>
      <c r="G6" s="691" t="s">
        <v>620</v>
      </c>
      <c r="H6" s="636"/>
      <c r="I6" s="653"/>
      <c r="J6" s="757"/>
      <c r="K6" s="770"/>
      <c r="L6" s="654"/>
      <c r="M6" s="770"/>
      <c r="N6" s="773"/>
      <c r="O6" s="773"/>
      <c r="P6" s="689"/>
      <c r="Q6" s="648" t="s">
        <v>619</v>
      </c>
      <c r="R6" s="648" t="s">
        <v>618</v>
      </c>
      <c r="S6" s="635" t="s">
        <v>34</v>
      </c>
      <c r="T6" s="713" t="s">
        <v>617</v>
      </c>
      <c r="U6" s="709"/>
      <c r="V6" s="636"/>
      <c r="W6" s="649"/>
      <c r="X6" s="649"/>
    </row>
    <row r="7" spans="1:27" ht="12" customHeight="1">
      <c r="A7" s="636"/>
      <c r="B7" s="802"/>
      <c r="C7" s="803"/>
      <c r="D7" s="636"/>
      <c r="E7" s="636"/>
      <c r="F7" s="636"/>
      <c r="G7" s="636"/>
      <c r="H7" s="636"/>
      <c r="I7" s="653"/>
      <c r="J7" s="757"/>
      <c r="K7" s="770"/>
      <c r="L7" s="654"/>
      <c r="M7" s="770"/>
      <c r="N7" s="773"/>
      <c r="O7" s="773"/>
      <c r="P7" s="689"/>
      <c r="Q7" s="689"/>
      <c r="R7" s="689"/>
      <c r="S7" s="636"/>
      <c r="T7" s="714"/>
      <c r="U7" s="709"/>
      <c r="V7" s="636"/>
      <c r="W7" s="649"/>
      <c r="X7" s="649"/>
    </row>
    <row r="8" spans="1:27" ht="11.25" customHeight="1">
      <c r="A8" s="682"/>
      <c r="B8" s="804"/>
      <c r="C8" s="805"/>
      <c r="D8" s="682"/>
      <c r="E8" s="682"/>
      <c r="F8" s="682"/>
      <c r="G8" s="682"/>
      <c r="H8" s="682"/>
      <c r="I8" s="692"/>
      <c r="J8" s="641"/>
      <c r="K8" s="771"/>
      <c r="L8" s="772"/>
      <c r="M8" s="771"/>
      <c r="N8" s="642"/>
      <c r="O8" s="642"/>
      <c r="P8" s="690"/>
      <c r="Q8" s="690"/>
      <c r="R8" s="690"/>
      <c r="S8" s="682"/>
      <c r="T8" s="715"/>
      <c r="U8" s="710"/>
      <c r="V8" s="682"/>
      <c r="W8" s="693"/>
      <c r="X8" s="693"/>
    </row>
    <row r="9" spans="1:27" s="443" customFormat="1" ht="24" customHeight="1">
      <c r="A9" s="464" t="s">
        <v>1147</v>
      </c>
      <c r="B9" s="463"/>
      <c r="C9" s="462" t="s">
        <v>1146</v>
      </c>
      <c r="D9" s="455" t="s">
        <v>1145</v>
      </c>
      <c r="E9" s="454" t="s">
        <v>290</v>
      </c>
      <c r="F9" s="445" t="s">
        <v>1144</v>
      </c>
      <c r="G9" s="445" t="s">
        <v>1136</v>
      </c>
      <c r="H9" s="453" t="s">
        <v>1135</v>
      </c>
      <c r="I9" s="445">
        <v>1360</v>
      </c>
      <c r="J9" s="452">
        <v>5</v>
      </c>
      <c r="K9" s="451">
        <v>23</v>
      </c>
      <c r="L9" s="450">
        <v>101</v>
      </c>
      <c r="M9" s="449">
        <v>15.8</v>
      </c>
      <c r="N9" s="449">
        <v>19</v>
      </c>
      <c r="O9" s="448">
        <v>24.922767999999998</v>
      </c>
      <c r="P9" s="445" t="s">
        <v>1134</v>
      </c>
      <c r="Q9" s="445" t="s">
        <v>1133</v>
      </c>
      <c r="R9" s="445" t="s">
        <v>231</v>
      </c>
      <c r="S9" s="445"/>
      <c r="T9" s="447" t="s">
        <v>1132</v>
      </c>
      <c r="U9" s="446">
        <v>145</v>
      </c>
      <c r="V9" s="445">
        <v>121</v>
      </c>
      <c r="W9" s="444">
        <v>92</v>
      </c>
      <c r="X9" s="444" t="s">
        <v>1143</v>
      </c>
      <c r="Y9" s="57"/>
      <c r="Z9" s="57"/>
      <c r="AA9" s="57"/>
    </row>
    <row r="10" spans="1:27" s="443" customFormat="1" ht="24" customHeight="1">
      <c r="A10" s="461"/>
      <c r="B10" s="460"/>
      <c r="C10" s="459"/>
      <c r="D10" s="455" t="s">
        <v>1142</v>
      </c>
      <c r="E10" s="455" t="s">
        <v>93</v>
      </c>
      <c r="F10" s="445" t="s">
        <v>1141</v>
      </c>
      <c r="G10" s="445" t="s">
        <v>1136</v>
      </c>
      <c r="H10" s="453" t="s">
        <v>1135</v>
      </c>
      <c r="I10" s="445">
        <v>1350</v>
      </c>
      <c r="J10" s="452">
        <v>5</v>
      </c>
      <c r="K10" s="451">
        <v>21.6</v>
      </c>
      <c r="L10" s="450">
        <v>107</v>
      </c>
      <c r="M10" s="449">
        <v>15.8</v>
      </c>
      <c r="N10" s="449">
        <v>19</v>
      </c>
      <c r="O10" s="448">
        <v>24.998224999999998</v>
      </c>
      <c r="P10" s="445" t="s">
        <v>1140</v>
      </c>
      <c r="Q10" s="445" t="s">
        <v>1133</v>
      </c>
      <c r="R10" s="445" t="s">
        <v>231</v>
      </c>
      <c r="S10" s="445"/>
      <c r="T10" s="447" t="s">
        <v>1132</v>
      </c>
      <c r="U10" s="446">
        <v>136</v>
      </c>
      <c r="V10" s="445">
        <v>113</v>
      </c>
      <c r="W10" s="444">
        <v>86</v>
      </c>
      <c r="X10" s="444" t="s">
        <v>1139</v>
      </c>
      <c r="Y10" s="57"/>
      <c r="Z10" s="57"/>
      <c r="AA10" s="57"/>
    </row>
    <row r="11" spans="1:27" s="443" customFormat="1" ht="24" customHeight="1">
      <c r="A11" s="458"/>
      <c r="B11" s="457"/>
      <c r="C11" s="456"/>
      <c r="D11" s="455" t="s">
        <v>1138</v>
      </c>
      <c r="E11" s="454" t="s">
        <v>290</v>
      </c>
      <c r="F11" s="445" t="s">
        <v>1137</v>
      </c>
      <c r="G11" s="445" t="s">
        <v>1136</v>
      </c>
      <c r="H11" s="453" t="s">
        <v>1135</v>
      </c>
      <c r="I11" s="445">
        <v>1480</v>
      </c>
      <c r="J11" s="452">
        <v>5</v>
      </c>
      <c r="K11" s="451">
        <v>19.2</v>
      </c>
      <c r="L11" s="450">
        <v>121</v>
      </c>
      <c r="M11" s="449">
        <v>14.4</v>
      </c>
      <c r="N11" s="449">
        <v>17.600000000000001</v>
      </c>
      <c r="O11" s="448">
        <v>23.978752</v>
      </c>
      <c r="P11" s="445" t="s">
        <v>1134</v>
      </c>
      <c r="Q11" s="445" t="s">
        <v>1133</v>
      </c>
      <c r="R11" s="445" t="s">
        <v>84</v>
      </c>
      <c r="S11" s="445"/>
      <c r="T11" s="447" t="s">
        <v>1132</v>
      </c>
      <c r="U11" s="446">
        <v>133</v>
      </c>
      <c r="V11" s="445">
        <v>109</v>
      </c>
      <c r="W11" s="444">
        <v>80</v>
      </c>
      <c r="X11" s="444" t="s">
        <v>1131</v>
      </c>
      <c r="Y11" s="57"/>
      <c r="Z11" s="57"/>
      <c r="AA11" s="57"/>
    </row>
    <row r="12" spans="1:27" ht="21.75" customHeight="1">
      <c r="A12" s="265"/>
      <c r="B12" s="265"/>
      <c r="Q12" s="264"/>
    </row>
    <row r="14" spans="1:27">
      <c r="B14" s="57" t="s">
        <v>888</v>
      </c>
    </row>
    <row r="15" spans="1:27">
      <c r="B15" s="57" t="s">
        <v>887</v>
      </c>
    </row>
    <row r="16" spans="1:27">
      <c r="B16" s="57" t="s">
        <v>886</v>
      </c>
    </row>
    <row r="17" spans="2:2">
      <c r="B17" s="57" t="s">
        <v>885</v>
      </c>
    </row>
    <row r="18" spans="2:2">
      <c r="B18" s="57" t="s">
        <v>884</v>
      </c>
    </row>
    <row r="19" spans="2:2">
      <c r="B19" s="57" t="s">
        <v>883</v>
      </c>
    </row>
    <row r="20" spans="2:2">
      <c r="B20" s="57" t="s">
        <v>882</v>
      </c>
    </row>
    <row r="21" spans="2:2">
      <c r="B21" s="57" t="s">
        <v>881</v>
      </c>
    </row>
  </sheetData>
  <sheetProtection selectLockedCells="1"/>
  <mergeCells count="33">
    <mergeCell ref="J2:P2"/>
    <mergeCell ref="R2:V2"/>
    <mergeCell ref="S3:X3"/>
    <mergeCell ref="J4:J8"/>
    <mergeCell ref="K4:O4"/>
    <mergeCell ref="W5:W8"/>
    <mergeCell ref="X5:X8"/>
    <mergeCell ref="U4:U8"/>
    <mergeCell ref="V4:V8"/>
    <mergeCell ref="W4:X4"/>
    <mergeCell ref="T4:T5"/>
    <mergeCell ref="T6:T8"/>
    <mergeCell ref="I4:I8"/>
    <mergeCell ref="P4:P8"/>
    <mergeCell ref="Q4:S5"/>
    <mergeCell ref="K5:K8"/>
    <mergeCell ref="L5:L8"/>
    <mergeCell ref="M5:M8"/>
    <mergeCell ref="N5:N8"/>
    <mergeCell ref="Q6:Q8"/>
    <mergeCell ref="R6:R8"/>
    <mergeCell ref="S6:S8"/>
    <mergeCell ref="O5:O8"/>
    <mergeCell ref="A4:A8"/>
    <mergeCell ref="B4:C8"/>
    <mergeCell ref="D4:D5"/>
    <mergeCell ref="F4:G5"/>
    <mergeCell ref="H4:H8"/>
    <mergeCell ref="D6:D8"/>
    <mergeCell ref="E4:E5"/>
    <mergeCell ref="E6:E8"/>
    <mergeCell ref="F6:F8"/>
    <mergeCell ref="G6:G8"/>
  </mergeCells>
  <phoneticPr fontId="2"/>
  <printOptions horizontalCentered="1"/>
  <pageMargins left="0.39370078740157483" right="0.39370078740157483" top="0.39370078740157483" bottom="0.39370078740157483" header="0.19685039370078741" footer="0.39370078740157483"/>
  <pageSetup paperSize="9" scale="54" fitToHeight="0" orientation="landscape" r:id="rId1"/>
  <headerFooter alignWithMargins="0">
    <oddHeader>&amp;R様式1-1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E687D-38D0-49B2-9753-0D3EE9CE1829}">
  <sheetPr>
    <tabColor rgb="FFFFFF00"/>
    <pageSetUpPr fitToPage="1"/>
  </sheetPr>
  <dimension ref="A1:AG39"/>
  <sheetViews>
    <sheetView view="pageBreakPreview" zoomScaleNormal="55" zoomScaleSheetLayoutView="100" workbookViewId="0">
      <pane xSplit="3" ySplit="8" topLeftCell="D9" activePane="bottomRight" state="frozen"/>
      <selection activeCell="H72" sqref="H72"/>
      <selection pane="topRight" activeCell="H72" sqref="H72"/>
      <selection pane="bottomLeft" activeCell="H72" sqref="H72"/>
      <selection pane="bottomRight" activeCell="E29" sqref="E29"/>
    </sheetView>
  </sheetViews>
  <sheetFormatPr defaultColWidth="9" defaultRowHeight="10"/>
  <cols>
    <col min="1" max="1" width="13.08984375" style="210" customWidth="1"/>
    <col min="2" max="2" width="3.90625" style="57" bestFit="1" customWidth="1"/>
    <col min="3" max="3" width="10.90625" style="57" customWidth="1"/>
    <col min="4" max="4" width="13.90625" style="57" bestFit="1" customWidth="1"/>
    <col min="5" max="5" width="13.90625" style="324" customWidth="1"/>
    <col min="6" max="8" width="7.36328125" style="57" customWidth="1"/>
    <col min="9" max="9" width="10.453125" style="57" bestFit="1" customWidth="1"/>
    <col min="10" max="10" width="7" style="57" bestFit="1" customWidth="1"/>
    <col min="11" max="11" width="5.90625" style="57" bestFit="1" customWidth="1"/>
    <col min="12" max="12" width="8.7265625" style="57" bestFit="1" customWidth="1"/>
    <col min="13" max="13" width="8.453125" style="57" bestFit="1" customWidth="1"/>
    <col min="14" max="14" width="8.6328125" style="57" bestFit="1" customWidth="1"/>
    <col min="15" max="15" width="8.6328125" style="57" customWidth="1"/>
    <col min="16" max="16" width="11.36328125" style="57" customWidth="1"/>
    <col min="17" max="17" width="10" style="57" bestFit="1" customWidth="1"/>
    <col min="18" max="18" width="6" style="57" customWidth="1"/>
    <col min="19" max="19" width="18.453125" style="57" customWidth="1"/>
    <col min="20" max="20" width="11" style="57" bestFit="1" customWidth="1"/>
    <col min="21" max="21" width="8.26953125" style="57" bestFit="1" customWidth="1"/>
    <col min="22" max="23" width="8.26953125" style="57" customWidth="1"/>
    <col min="24" max="24" width="8.26953125" style="57" bestFit="1" customWidth="1"/>
    <col min="25" max="25" width="6.453125" style="57" customWidth="1"/>
    <col min="26" max="259" width="9" style="57"/>
    <col min="260" max="260" width="15.90625" style="57" customWidth="1"/>
    <col min="261" max="261" width="3.90625" style="57" bestFit="1" customWidth="1"/>
    <col min="262" max="262" width="38.26953125" style="57" customWidth="1"/>
    <col min="263" max="263" width="13.90625" style="57" bestFit="1" customWidth="1"/>
    <col min="264" max="264" width="13.90625" style="57" customWidth="1"/>
    <col min="265" max="265" width="13.08984375" style="57" bestFit="1" customWidth="1"/>
    <col min="266" max="266" width="5.90625" style="57" bestFit="1" customWidth="1"/>
    <col min="267" max="267" width="12.08984375" style="57" bestFit="1" customWidth="1"/>
    <col min="268" max="268" width="10.453125" style="57" bestFit="1" customWidth="1"/>
    <col min="269" max="269" width="7" style="57" bestFit="1" customWidth="1"/>
    <col min="270" max="270" width="5.90625" style="57" bestFit="1" customWidth="1"/>
    <col min="271" max="271" width="8.7265625" style="57" bestFit="1" customWidth="1"/>
    <col min="272" max="272" width="8.453125" style="57" bestFit="1" customWidth="1"/>
    <col min="273" max="273" width="8.6328125" style="57" bestFit="1" customWidth="1"/>
    <col min="274" max="274" width="14.36328125" style="57" bestFit="1" customWidth="1"/>
    <col min="275" max="275" width="10" style="57" bestFit="1" customWidth="1"/>
    <col min="276" max="276" width="6" style="57" customWidth="1"/>
    <col min="277" max="277" width="25.26953125" style="57" bestFit="1" customWidth="1"/>
    <col min="278" max="278" width="11" style="57" bestFit="1" customWidth="1"/>
    <col min="279" max="280" width="8.26953125" style="57" bestFit="1" customWidth="1"/>
    <col min="281" max="515" width="9" style="57"/>
    <col min="516" max="516" width="15.90625" style="57" customWidth="1"/>
    <col min="517" max="517" width="3.90625" style="57" bestFit="1" customWidth="1"/>
    <col min="518" max="518" width="38.26953125" style="57" customWidth="1"/>
    <col min="519" max="519" width="13.90625" style="57" bestFit="1" customWidth="1"/>
    <col min="520" max="520" width="13.90625" style="57" customWidth="1"/>
    <col min="521" max="521" width="13.08984375" style="57" bestFit="1" customWidth="1"/>
    <col min="522" max="522" width="5.90625" style="57" bestFit="1" customWidth="1"/>
    <col min="523" max="523" width="12.08984375" style="57" bestFit="1" customWidth="1"/>
    <col min="524" max="524" width="10.453125" style="57" bestFit="1" customWidth="1"/>
    <col min="525" max="525" width="7" style="57" bestFit="1" customWidth="1"/>
    <col min="526" max="526" width="5.90625" style="57" bestFit="1" customWidth="1"/>
    <col min="527" max="527" width="8.7265625" style="57" bestFit="1" customWidth="1"/>
    <col min="528" max="528" width="8.453125" style="57" bestFit="1" customWidth="1"/>
    <col min="529" max="529" width="8.6328125" style="57" bestFit="1" customWidth="1"/>
    <col min="530" max="530" width="14.36328125" style="57" bestFit="1" customWidth="1"/>
    <col min="531" max="531" width="10" style="57" bestFit="1" customWidth="1"/>
    <col min="532" max="532" width="6" style="57" customWidth="1"/>
    <col min="533" max="533" width="25.26953125" style="57" bestFit="1" customWidth="1"/>
    <col min="534" max="534" width="11" style="57" bestFit="1" customWidth="1"/>
    <col min="535" max="536" width="8.26953125" style="57" bestFit="1" customWidth="1"/>
    <col min="537" max="771" width="9" style="57"/>
    <col min="772" max="772" width="15.90625" style="57" customWidth="1"/>
    <col min="773" max="773" width="3.90625" style="57" bestFit="1" customWidth="1"/>
    <col min="774" max="774" width="38.26953125" style="57" customWidth="1"/>
    <col min="775" max="775" width="13.90625" style="57" bestFit="1" customWidth="1"/>
    <col min="776" max="776" width="13.90625" style="57" customWidth="1"/>
    <col min="777" max="777" width="13.08984375" style="57" bestFit="1" customWidth="1"/>
    <col min="778" max="778" width="5.90625" style="57" bestFit="1" customWidth="1"/>
    <col min="779" max="779" width="12.08984375" style="57" bestFit="1" customWidth="1"/>
    <col min="780" max="780" width="10.453125" style="57" bestFit="1" customWidth="1"/>
    <col min="781" max="781" width="7" style="57" bestFit="1" customWidth="1"/>
    <col min="782" max="782" width="5.90625" style="57" bestFit="1" customWidth="1"/>
    <col min="783" max="783" width="8.7265625" style="57" bestFit="1" customWidth="1"/>
    <col min="784" max="784" width="8.453125" style="57" bestFit="1" customWidth="1"/>
    <col min="785" max="785" width="8.6328125" style="57" bestFit="1" customWidth="1"/>
    <col min="786" max="786" width="14.36328125" style="57" bestFit="1" customWidth="1"/>
    <col min="787" max="787" width="10" style="57" bestFit="1" customWidth="1"/>
    <col min="788" max="788" width="6" style="57" customWidth="1"/>
    <col min="789" max="789" width="25.26953125" style="57" bestFit="1" customWidth="1"/>
    <col min="790" max="790" width="11" style="57" bestFit="1" customWidth="1"/>
    <col min="791" max="792" width="8.26953125" style="57" bestFit="1" customWidth="1"/>
    <col min="793" max="1027" width="9" style="57"/>
    <col min="1028" max="1028" width="15.90625" style="57" customWidth="1"/>
    <col min="1029" max="1029" width="3.90625" style="57" bestFit="1" customWidth="1"/>
    <col min="1030" max="1030" width="38.26953125" style="57" customWidth="1"/>
    <col min="1031" max="1031" width="13.90625" style="57" bestFit="1" customWidth="1"/>
    <col min="1032" max="1032" width="13.90625" style="57" customWidth="1"/>
    <col min="1033" max="1033" width="13.08984375" style="57" bestFit="1" customWidth="1"/>
    <col min="1034" max="1034" width="5.90625" style="57" bestFit="1" customWidth="1"/>
    <col min="1035" max="1035" width="12.08984375" style="57" bestFit="1" customWidth="1"/>
    <col min="1036" max="1036" width="10.453125" style="57" bestFit="1" customWidth="1"/>
    <col min="1037" max="1037" width="7" style="57" bestFit="1" customWidth="1"/>
    <col min="1038" max="1038" width="5.90625" style="57" bestFit="1" customWidth="1"/>
    <col min="1039" max="1039" width="8.7265625" style="57" bestFit="1" customWidth="1"/>
    <col min="1040" max="1040" width="8.453125" style="57" bestFit="1" customWidth="1"/>
    <col min="1041" max="1041" width="8.6328125" style="57" bestFit="1" customWidth="1"/>
    <col min="1042" max="1042" width="14.36328125" style="57" bestFit="1" customWidth="1"/>
    <col min="1043" max="1043" width="10" style="57" bestFit="1" customWidth="1"/>
    <col min="1044" max="1044" width="6" style="57" customWidth="1"/>
    <col min="1045" max="1045" width="25.26953125" style="57" bestFit="1" customWidth="1"/>
    <col min="1046" max="1046" width="11" style="57" bestFit="1" customWidth="1"/>
    <col min="1047" max="1048" width="8.26953125" style="57" bestFit="1" customWidth="1"/>
    <col min="1049" max="1283" width="9" style="57"/>
    <col min="1284" max="1284" width="15.90625" style="57" customWidth="1"/>
    <col min="1285" max="1285" width="3.90625" style="57" bestFit="1" customWidth="1"/>
    <col min="1286" max="1286" width="38.26953125" style="57" customWidth="1"/>
    <col min="1287" max="1287" width="13.90625" style="57" bestFit="1" customWidth="1"/>
    <col min="1288" max="1288" width="13.90625" style="57" customWidth="1"/>
    <col min="1289" max="1289" width="13.08984375" style="57" bestFit="1" customWidth="1"/>
    <col min="1290" max="1290" width="5.90625" style="57" bestFit="1" customWidth="1"/>
    <col min="1291" max="1291" width="12.08984375" style="57" bestFit="1" customWidth="1"/>
    <col min="1292" max="1292" width="10.453125" style="57" bestFit="1" customWidth="1"/>
    <col min="1293" max="1293" width="7" style="57" bestFit="1" customWidth="1"/>
    <col min="1294" max="1294" width="5.90625" style="57" bestFit="1" customWidth="1"/>
    <col min="1295" max="1295" width="8.7265625" style="57" bestFit="1" customWidth="1"/>
    <col min="1296" max="1296" width="8.453125" style="57" bestFit="1" customWidth="1"/>
    <col min="1297" max="1297" width="8.6328125" style="57" bestFit="1" customWidth="1"/>
    <col min="1298" max="1298" width="14.36328125" style="57" bestFit="1" customWidth="1"/>
    <col min="1299" max="1299" width="10" style="57" bestFit="1" customWidth="1"/>
    <col min="1300" max="1300" width="6" style="57" customWidth="1"/>
    <col min="1301" max="1301" width="25.26953125" style="57" bestFit="1" customWidth="1"/>
    <col min="1302" max="1302" width="11" style="57" bestFit="1" customWidth="1"/>
    <col min="1303" max="1304" width="8.26953125" style="57" bestFit="1" customWidth="1"/>
    <col min="1305" max="1539" width="9" style="57"/>
    <col min="1540" max="1540" width="15.90625" style="57" customWidth="1"/>
    <col min="1541" max="1541" width="3.90625" style="57" bestFit="1" customWidth="1"/>
    <col min="1542" max="1542" width="38.26953125" style="57" customWidth="1"/>
    <col min="1543" max="1543" width="13.90625" style="57" bestFit="1" customWidth="1"/>
    <col min="1544" max="1544" width="13.90625" style="57" customWidth="1"/>
    <col min="1545" max="1545" width="13.08984375" style="57" bestFit="1" customWidth="1"/>
    <col min="1546" max="1546" width="5.90625" style="57" bestFit="1" customWidth="1"/>
    <col min="1547" max="1547" width="12.08984375" style="57" bestFit="1" customWidth="1"/>
    <col min="1548" max="1548" width="10.453125" style="57" bestFit="1" customWidth="1"/>
    <col min="1549" max="1549" width="7" style="57" bestFit="1" customWidth="1"/>
    <col min="1550" max="1550" width="5.90625" style="57" bestFit="1" customWidth="1"/>
    <col min="1551" max="1551" width="8.7265625" style="57" bestFit="1" customWidth="1"/>
    <col min="1552" max="1552" width="8.453125" style="57" bestFit="1" customWidth="1"/>
    <col min="1553" max="1553" width="8.6328125" style="57" bestFit="1" customWidth="1"/>
    <col min="1554" max="1554" width="14.36328125" style="57" bestFit="1" customWidth="1"/>
    <col min="1555" max="1555" width="10" style="57" bestFit="1" customWidth="1"/>
    <col min="1556" max="1556" width="6" style="57" customWidth="1"/>
    <col min="1557" max="1557" width="25.26953125" style="57" bestFit="1" customWidth="1"/>
    <col min="1558" max="1558" width="11" style="57" bestFit="1" customWidth="1"/>
    <col min="1559" max="1560" width="8.26953125" style="57" bestFit="1" customWidth="1"/>
    <col min="1561" max="1795" width="9" style="57"/>
    <col min="1796" max="1796" width="15.90625" style="57" customWidth="1"/>
    <col min="1797" max="1797" width="3.90625" style="57" bestFit="1" customWidth="1"/>
    <col min="1798" max="1798" width="38.26953125" style="57" customWidth="1"/>
    <col min="1799" max="1799" width="13.90625" style="57" bestFit="1" customWidth="1"/>
    <col min="1800" max="1800" width="13.90625" style="57" customWidth="1"/>
    <col min="1801" max="1801" width="13.08984375" style="57" bestFit="1" customWidth="1"/>
    <col min="1802" max="1802" width="5.90625" style="57" bestFit="1" customWidth="1"/>
    <col min="1803" max="1803" width="12.08984375" style="57" bestFit="1" customWidth="1"/>
    <col min="1804" max="1804" width="10.453125" style="57" bestFit="1" customWidth="1"/>
    <col min="1805" max="1805" width="7" style="57" bestFit="1" customWidth="1"/>
    <col min="1806" max="1806" width="5.90625" style="57" bestFit="1" customWidth="1"/>
    <col min="1807" max="1807" width="8.7265625" style="57" bestFit="1" customWidth="1"/>
    <col min="1808" max="1808" width="8.453125" style="57" bestFit="1" customWidth="1"/>
    <col min="1809" max="1809" width="8.6328125" style="57" bestFit="1" customWidth="1"/>
    <col min="1810" max="1810" width="14.36328125" style="57" bestFit="1" customWidth="1"/>
    <col min="1811" max="1811" width="10" style="57" bestFit="1" customWidth="1"/>
    <col min="1812" max="1812" width="6" style="57" customWidth="1"/>
    <col min="1813" max="1813" width="25.26953125" style="57" bestFit="1" customWidth="1"/>
    <col min="1814" max="1814" width="11" style="57" bestFit="1" customWidth="1"/>
    <col min="1815" max="1816" width="8.26953125" style="57" bestFit="1" customWidth="1"/>
    <col min="1817" max="2051" width="9" style="57"/>
    <col min="2052" max="2052" width="15.90625" style="57" customWidth="1"/>
    <col min="2053" max="2053" width="3.90625" style="57" bestFit="1" customWidth="1"/>
    <col min="2054" max="2054" width="38.26953125" style="57" customWidth="1"/>
    <col min="2055" max="2055" width="13.90625" style="57" bestFit="1" customWidth="1"/>
    <col min="2056" max="2056" width="13.90625" style="57" customWidth="1"/>
    <col min="2057" max="2057" width="13.08984375" style="57" bestFit="1" customWidth="1"/>
    <col min="2058" max="2058" width="5.90625" style="57" bestFit="1" customWidth="1"/>
    <col min="2059" max="2059" width="12.08984375" style="57" bestFit="1" customWidth="1"/>
    <col min="2060" max="2060" width="10.453125" style="57" bestFit="1" customWidth="1"/>
    <col min="2061" max="2061" width="7" style="57" bestFit="1" customWidth="1"/>
    <col min="2062" max="2062" width="5.90625" style="57" bestFit="1" customWidth="1"/>
    <col min="2063" max="2063" width="8.7265625" style="57" bestFit="1" customWidth="1"/>
    <col min="2064" max="2064" width="8.453125" style="57" bestFit="1" customWidth="1"/>
    <col min="2065" max="2065" width="8.6328125" style="57" bestFit="1" customWidth="1"/>
    <col min="2066" max="2066" width="14.36328125" style="57" bestFit="1" customWidth="1"/>
    <col min="2067" max="2067" width="10" style="57" bestFit="1" customWidth="1"/>
    <col min="2068" max="2068" width="6" style="57" customWidth="1"/>
    <col min="2069" max="2069" width="25.26953125" style="57" bestFit="1" customWidth="1"/>
    <col min="2070" max="2070" width="11" style="57" bestFit="1" customWidth="1"/>
    <col min="2071" max="2072" width="8.26953125" style="57" bestFit="1" customWidth="1"/>
    <col min="2073" max="2307" width="9" style="57"/>
    <col min="2308" max="2308" width="15.90625" style="57" customWidth="1"/>
    <col min="2309" max="2309" width="3.90625" style="57" bestFit="1" customWidth="1"/>
    <col min="2310" max="2310" width="38.26953125" style="57" customWidth="1"/>
    <col min="2311" max="2311" width="13.90625" style="57" bestFit="1" customWidth="1"/>
    <col min="2312" max="2312" width="13.90625" style="57" customWidth="1"/>
    <col min="2313" max="2313" width="13.08984375" style="57" bestFit="1" customWidth="1"/>
    <col min="2314" max="2314" width="5.90625" style="57" bestFit="1" customWidth="1"/>
    <col min="2315" max="2315" width="12.08984375" style="57" bestFit="1" customWidth="1"/>
    <col min="2316" max="2316" width="10.453125" style="57" bestFit="1" customWidth="1"/>
    <col min="2317" max="2317" width="7" style="57" bestFit="1" customWidth="1"/>
    <col min="2318" max="2318" width="5.90625" style="57" bestFit="1" customWidth="1"/>
    <col min="2319" max="2319" width="8.7265625" style="57" bestFit="1" customWidth="1"/>
    <col min="2320" max="2320" width="8.453125" style="57" bestFit="1" customWidth="1"/>
    <col min="2321" max="2321" width="8.6328125" style="57" bestFit="1" customWidth="1"/>
    <col min="2322" max="2322" width="14.36328125" style="57" bestFit="1" customWidth="1"/>
    <col min="2323" max="2323" width="10" style="57" bestFit="1" customWidth="1"/>
    <col min="2324" max="2324" width="6" style="57" customWidth="1"/>
    <col min="2325" max="2325" width="25.26953125" style="57" bestFit="1" customWidth="1"/>
    <col min="2326" max="2326" width="11" style="57" bestFit="1" customWidth="1"/>
    <col min="2327" max="2328" width="8.26953125" style="57" bestFit="1" customWidth="1"/>
    <col min="2329" max="2563" width="9" style="57"/>
    <col min="2564" max="2564" width="15.90625" style="57" customWidth="1"/>
    <col min="2565" max="2565" width="3.90625" style="57" bestFit="1" customWidth="1"/>
    <col min="2566" max="2566" width="38.26953125" style="57" customWidth="1"/>
    <col min="2567" max="2567" width="13.90625" style="57" bestFit="1" customWidth="1"/>
    <col min="2568" max="2568" width="13.90625" style="57" customWidth="1"/>
    <col min="2569" max="2569" width="13.08984375" style="57" bestFit="1" customWidth="1"/>
    <col min="2570" max="2570" width="5.90625" style="57" bestFit="1" customWidth="1"/>
    <col min="2571" max="2571" width="12.08984375" style="57" bestFit="1" customWidth="1"/>
    <col min="2572" max="2572" width="10.453125" style="57" bestFit="1" customWidth="1"/>
    <col min="2573" max="2573" width="7" style="57" bestFit="1" customWidth="1"/>
    <col min="2574" max="2574" width="5.90625" style="57" bestFit="1" customWidth="1"/>
    <col min="2575" max="2575" width="8.7265625" style="57" bestFit="1" customWidth="1"/>
    <col min="2576" max="2576" width="8.453125" style="57" bestFit="1" customWidth="1"/>
    <col min="2577" max="2577" width="8.6328125" style="57" bestFit="1" customWidth="1"/>
    <col min="2578" max="2578" width="14.36328125" style="57" bestFit="1" customWidth="1"/>
    <col min="2579" max="2579" width="10" style="57" bestFit="1" customWidth="1"/>
    <col min="2580" max="2580" width="6" style="57" customWidth="1"/>
    <col min="2581" max="2581" width="25.26953125" style="57" bestFit="1" customWidth="1"/>
    <col min="2582" max="2582" width="11" style="57" bestFit="1" customWidth="1"/>
    <col min="2583" max="2584" width="8.26953125" style="57" bestFit="1" customWidth="1"/>
    <col min="2585" max="2819" width="9" style="57"/>
    <col min="2820" max="2820" width="15.90625" style="57" customWidth="1"/>
    <col min="2821" max="2821" width="3.90625" style="57" bestFit="1" customWidth="1"/>
    <col min="2822" max="2822" width="38.26953125" style="57" customWidth="1"/>
    <col min="2823" max="2823" width="13.90625" style="57" bestFit="1" customWidth="1"/>
    <col min="2824" max="2824" width="13.90625" style="57" customWidth="1"/>
    <col min="2825" max="2825" width="13.08984375" style="57" bestFit="1" customWidth="1"/>
    <col min="2826" max="2826" width="5.90625" style="57" bestFit="1" customWidth="1"/>
    <col min="2827" max="2827" width="12.08984375" style="57" bestFit="1" customWidth="1"/>
    <col min="2828" max="2828" width="10.453125" style="57" bestFit="1" customWidth="1"/>
    <col min="2829" max="2829" width="7" style="57" bestFit="1" customWidth="1"/>
    <col min="2830" max="2830" width="5.90625" style="57" bestFit="1" customWidth="1"/>
    <col min="2831" max="2831" width="8.7265625" style="57" bestFit="1" customWidth="1"/>
    <col min="2832" max="2832" width="8.453125" style="57" bestFit="1" customWidth="1"/>
    <col min="2833" max="2833" width="8.6328125" style="57" bestFit="1" customWidth="1"/>
    <col min="2834" max="2834" width="14.36328125" style="57" bestFit="1" customWidth="1"/>
    <col min="2835" max="2835" width="10" style="57" bestFit="1" customWidth="1"/>
    <col min="2836" max="2836" width="6" style="57" customWidth="1"/>
    <col min="2837" max="2837" width="25.26953125" style="57" bestFit="1" customWidth="1"/>
    <col min="2838" max="2838" width="11" style="57" bestFit="1" customWidth="1"/>
    <col min="2839" max="2840" width="8.26953125" style="57" bestFit="1" customWidth="1"/>
    <col min="2841" max="3075" width="9" style="57"/>
    <col min="3076" max="3076" width="15.90625" style="57" customWidth="1"/>
    <col min="3077" max="3077" width="3.90625" style="57" bestFit="1" customWidth="1"/>
    <col min="3078" max="3078" width="38.26953125" style="57" customWidth="1"/>
    <col min="3079" max="3079" width="13.90625" style="57" bestFit="1" customWidth="1"/>
    <col min="3080" max="3080" width="13.90625" style="57" customWidth="1"/>
    <col min="3081" max="3081" width="13.08984375" style="57" bestFit="1" customWidth="1"/>
    <col min="3082" max="3082" width="5.90625" style="57" bestFit="1" customWidth="1"/>
    <col min="3083" max="3083" width="12.08984375" style="57" bestFit="1" customWidth="1"/>
    <col min="3084" max="3084" width="10.453125" style="57" bestFit="1" customWidth="1"/>
    <col min="3085" max="3085" width="7" style="57" bestFit="1" customWidth="1"/>
    <col min="3086" max="3086" width="5.90625" style="57" bestFit="1" customWidth="1"/>
    <col min="3087" max="3087" width="8.7265625" style="57" bestFit="1" customWidth="1"/>
    <col min="3088" max="3088" width="8.453125" style="57" bestFit="1" customWidth="1"/>
    <col min="3089" max="3089" width="8.6328125" style="57" bestFit="1" customWidth="1"/>
    <col min="3090" max="3090" width="14.36328125" style="57" bestFit="1" customWidth="1"/>
    <col min="3091" max="3091" width="10" style="57" bestFit="1" customWidth="1"/>
    <col min="3092" max="3092" width="6" style="57" customWidth="1"/>
    <col min="3093" max="3093" width="25.26953125" style="57" bestFit="1" customWidth="1"/>
    <col min="3094" max="3094" width="11" style="57" bestFit="1" customWidth="1"/>
    <col min="3095" max="3096" width="8.26953125" style="57" bestFit="1" customWidth="1"/>
    <col min="3097" max="3331" width="9" style="57"/>
    <col min="3332" max="3332" width="15.90625" style="57" customWidth="1"/>
    <col min="3333" max="3333" width="3.90625" style="57" bestFit="1" customWidth="1"/>
    <col min="3334" max="3334" width="38.26953125" style="57" customWidth="1"/>
    <col min="3335" max="3335" width="13.90625" style="57" bestFit="1" customWidth="1"/>
    <col min="3336" max="3336" width="13.90625" style="57" customWidth="1"/>
    <col min="3337" max="3337" width="13.08984375" style="57" bestFit="1" customWidth="1"/>
    <col min="3338" max="3338" width="5.90625" style="57" bestFit="1" customWidth="1"/>
    <col min="3339" max="3339" width="12.08984375" style="57" bestFit="1" customWidth="1"/>
    <col min="3340" max="3340" width="10.453125" style="57" bestFit="1" customWidth="1"/>
    <col min="3341" max="3341" width="7" style="57" bestFit="1" customWidth="1"/>
    <col min="3342" max="3342" width="5.90625" style="57" bestFit="1" customWidth="1"/>
    <col min="3343" max="3343" width="8.7265625" style="57" bestFit="1" customWidth="1"/>
    <col min="3344" max="3344" width="8.453125" style="57" bestFit="1" customWidth="1"/>
    <col min="3345" max="3345" width="8.6328125" style="57" bestFit="1" customWidth="1"/>
    <col min="3346" max="3346" width="14.36328125" style="57" bestFit="1" customWidth="1"/>
    <col min="3347" max="3347" width="10" style="57" bestFit="1" customWidth="1"/>
    <col min="3348" max="3348" width="6" style="57" customWidth="1"/>
    <col min="3349" max="3349" width="25.26953125" style="57" bestFit="1" customWidth="1"/>
    <col min="3350" max="3350" width="11" style="57" bestFit="1" customWidth="1"/>
    <col min="3351" max="3352" width="8.26953125" style="57" bestFit="1" customWidth="1"/>
    <col min="3353" max="3587" width="9" style="57"/>
    <col min="3588" max="3588" width="15.90625" style="57" customWidth="1"/>
    <col min="3589" max="3589" width="3.90625" style="57" bestFit="1" customWidth="1"/>
    <col min="3590" max="3590" width="38.26953125" style="57" customWidth="1"/>
    <col min="3591" max="3591" width="13.90625" style="57" bestFit="1" customWidth="1"/>
    <col min="3592" max="3592" width="13.90625" style="57" customWidth="1"/>
    <col min="3593" max="3593" width="13.08984375" style="57" bestFit="1" customWidth="1"/>
    <col min="3594" max="3594" width="5.90625" style="57" bestFit="1" customWidth="1"/>
    <col min="3595" max="3595" width="12.08984375" style="57" bestFit="1" customWidth="1"/>
    <col min="3596" max="3596" width="10.453125" style="57" bestFit="1" customWidth="1"/>
    <col min="3597" max="3597" width="7" style="57" bestFit="1" customWidth="1"/>
    <col min="3598" max="3598" width="5.90625" style="57" bestFit="1" customWidth="1"/>
    <col min="3599" max="3599" width="8.7265625" style="57" bestFit="1" customWidth="1"/>
    <col min="3600" max="3600" width="8.453125" style="57" bestFit="1" customWidth="1"/>
    <col min="3601" max="3601" width="8.6328125" style="57" bestFit="1" customWidth="1"/>
    <col min="3602" max="3602" width="14.36328125" style="57" bestFit="1" customWidth="1"/>
    <col min="3603" max="3603" width="10" style="57" bestFit="1" customWidth="1"/>
    <col min="3604" max="3604" width="6" style="57" customWidth="1"/>
    <col min="3605" max="3605" width="25.26953125" style="57" bestFit="1" customWidth="1"/>
    <col min="3606" max="3606" width="11" style="57" bestFit="1" customWidth="1"/>
    <col min="3607" max="3608" width="8.26953125" style="57" bestFit="1" customWidth="1"/>
    <col min="3609" max="3843" width="9" style="57"/>
    <col min="3844" max="3844" width="15.90625" style="57" customWidth="1"/>
    <col min="3845" max="3845" width="3.90625" style="57" bestFit="1" customWidth="1"/>
    <col min="3846" max="3846" width="38.26953125" style="57" customWidth="1"/>
    <col min="3847" max="3847" width="13.90625" style="57" bestFit="1" customWidth="1"/>
    <col min="3848" max="3848" width="13.90625" style="57" customWidth="1"/>
    <col min="3849" max="3849" width="13.08984375" style="57" bestFit="1" customWidth="1"/>
    <col min="3850" max="3850" width="5.90625" style="57" bestFit="1" customWidth="1"/>
    <col min="3851" max="3851" width="12.08984375" style="57" bestFit="1" customWidth="1"/>
    <col min="3852" max="3852" width="10.453125" style="57" bestFit="1" customWidth="1"/>
    <col min="3853" max="3853" width="7" style="57" bestFit="1" customWidth="1"/>
    <col min="3854" max="3854" width="5.90625" style="57" bestFit="1" customWidth="1"/>
    <col min="3855" max="3855" width="8.7265625" style="57" bestFit="1" customWidth="1"/>
    <col min="3856" max="3856" width="8.453125" style="57" bestFit="1" customWidth="1"/>
    <col min="3857" max="3857" width="8.6328125" style="57" bestFit="1" customWidth="1"/>
    <col min="3858" max="3858" width="14.36328125" style="57" bestFit="1" customWidth="1"/>
    <col min="3859" max="3859" width="10" style="57" bestFit="1" customWidth="1"/>
    <col min="3860" max="3860" width="6" style="57" customWidth="1"/>
    <col min="3861" max="3861" width="25.26953125" style="57" bestFit="1" customWidth="1"/>
    <col min="3862" max="3862" width="11" style="57" bestFit="1" customWidth="1"/>
    <col min="3863" max="3864" width="8.26953125" style="57" bestFit="1" customWidth="1"/>
    <col min="3865" max="4099" width="9" style="57"/>
    <col min="4100" max="4100" width="15.90625" style="57" customWidth="1"/>
    <col min="4101" max="4101" width="3.90625" style="57" bestFit="1" customWidth="1"/>
    <col min="4102" max="4102" width="38.26953125" style="57" customWidth="1"/>
    <col min="4103" max="4103" width="13.90625" style="57" bestFit="1" customWidth="1"/>
    <col min="4104" max="4104" width="13.90625" style="57" customWidth="1"/>
    <col min="4105" max="4105" width="13.08984375" style="57" bestFit="1" customWidth="1"/>
    <col min="4106" max="4106" width="5.90625" style="57" bestFit="1" customWidth="1"/>
    <col min="4107" max="4107" width="12.08984375" style="57" bestFit="1" customWidth="1"/>
    <col min="4108" max="4108" width="10.453125" style="57" bestFit="1" customWidth="1"/>
    <col min="4109" max="4109" width="7" style="57" bestFit="1" customWidth="1"/>
    <col min="4110" max="4110" width="5.90625" style="57" bestFit="1" customWidth="1"/>
    <col min="4111" max="4111" width="8.7265625" style="57" bestFit="1" customWidth="1"/>
    <col min="4112" max="4112" width="8.453125" style="57" bestFit="1" customWidth="1"/>
    <col min="4113" max="4113" width="8.6328125" style="57" bestFit="1" customWidth="1"/>
    <col min="4114" max="4114" width="14.36328125" style="57" bestFit="1" customWidth="1"/>
    <col min="4115" max="4115" width="10" style="57" bestFit="1" customWidth="1"/>
    <col min="4116" max="4116" width="6" style="57" customWidth="1"/>
    <col min="4117" max="4117" width="25.26953125" style="57" bestFit="1" customWidth="1"/>
    <col min="4118" max="4118" width="11" style="57" bestFit="1" customWidth="1"/>
    <col min="4119" max="4120" width="8.26953125" style="57" bestFit="1" customWidth="1"/>
    <col min="4121" max="4355" width="9" style="57"/>
    <col min="4356" max="4356" width="15.90625" style="57" customWidth="1"/>
    <col min="4357" max="4357" width="3.90625" style="57" bestFit="1" customWidth="1"/>
    <col min="4358" max="4358" width="38.26953125" style="57" customWidth="1"/>
    <col min="4359" max="4359" width="13.90625" style="57" bestFit="1" customWidth="1"/>
    <col min="4360" max="4360" width="13.90625" style="57" customWidth="1"/>
    <col min="4361" max="4361" width="13.08984375" style="57" bestFit="1" customWidth="1"/>
    <col min="4362" max="4362" width="5.90625" style="57" bestFit="1" customWidth="1"/>
    <col min="4363" max="4363" width="12.08984375" style="57" bestFit="1" customWidth="1"/>
    <col min="4364" max="4364" width="10.453125" style="57" bestFit="1" customWidth="1"/>
    <col min="4365" max="4365" width="7" style="57" bestFit="1" customWidth="1"/>
    <col min="4366" max="4366" width="5.90625" style="57" bestFit="1" customWidth="1"/>
    <col min="4367" max="4367" width="8.7265625" style="57" bestFit="1" customWidth="1"/>
    <col min="4368" max="4368" width="8.453125" style="57" bestFit="1" customWidth="1"/>
    <col min="4369" max="4369" width="8.6328125" style="57" bestFit="1" customWidth="1"/>
    <col min="4370" max="4370" width="14.36328125" style="57" bestFit="1" customWidth="1"/>
    <col min="4371" max="4371" width="10" style="57" bestFit="1" customWidth="1"/>
    <col min="4372" max="4372" width="6" style="57" customWidth="1"/>
    <col min="4373" max="4373" width="25.26953125" style="57" bestFit="1" customWidth="1"/>
    <col min="4374" max="4374" width="11" style="57" bestFit="1" customWidth="1"/>
    <col min="4375" max="4376" width="8.26953125" style="57" bestFit="1" customWidth="1"/>
    <col min="4377" max="4611" width="9" style="57"/>
    <col min="4612" max="4612" width="15.90625" style="57" customWidth="1"/>
    <col min="4613" max="4613" width="3.90625" style="57" bestFit="1" customWidth="1"/>
    <col min="4614" max="4614" width="38.26953125" style="57" customWidth="1"/>
    <col min="4615" max="4615" width="13.90625" style="57" bestFit="1" customWidth="1"/>
    <col min="4616" max="4616" width="13.90625" style="57" customWidth="1"/>
    <col min="4617" max="4617" width="13.08984375" style="57" bestFit="1" customWidth="1"/>
    <col min="4618" max="4618" width="5.90625" style="57" bestFit="1" customWidth="1"/>
    <col min="4619" max="4619" width="12.08984375" style="57" bestFit="1" customWidth="1"/>
    <col min="4620" max="4620" width="10.453125" style="57" bestFit="1" customWidth="1"/>
    <col min="4621" max="4621" width="7" style="57" bestFit="1" customWidth="1"/>
    <col min="4622" max="4622" width="5.90625" style="57" bestFit="1" customWidth="1"/>
    <col min="4623" max="4623" width="8.7265625" style="57" bestFit="1" customWidth="1"/>
    <col min="4624" max="4624" width="8.453125" style="57" bestFit="1" customWidth="1"/>
    <col min="4625" max="4625" width="8.6328125" style="57" bestFit="1" customWidth="1"/>
    <col min="4626" max="4626" width="14.36328125" style="57" bestFit="1" customWidth="1"/>
    <col min="4627" max="4627" width="10" style="57" bestFit="1" customWidth="1"/>
    <col min="4628" max="4628" width="6" style="57" customWidth="1"/>
    <col min="4629" max="4629" width="25.26953125" style="57" bestFit="1" customWidth="1"/>
    <col min="4630" max="4630" width="11" style="57" bestFit="1" customWidth="1"/>
    <col min="4631" max="4632" width="8.26953125" style="57" bestFit="1" customWidth="1"/>
    <col min="4633" max="4867" width="9" style="57"/>
    <col min="4868" max="4868" width="15.90625" style="57" customWidth="1"/>
    <col min="4869" max="4869" width="3.90625" style="57" bestFit="1" customWidth="1"/>
    <col min="4870" max="4870" width="38.26953125" style="57" customWidth="1"/>
    <col min="4871" max="4871" width="13.90625" style="57" bestFit="1" customWidth="1"/>
    <col min="4872" max="4872" width="13.90625" style="57" customWidth="1"/>
    <col min="4873" max="4873" width="13.08984375" style="57" bestFit="1" customWidth="1"/>
    <col min="4874" max="4874" width="5.90625" style="57" bestFit="1" customWidth="1"/>
    <col min="4875" max="4875" width="12.08984375" style="57" bestFit="1" customWidth="1"/>
    <col min="4876" max="4876" width="10.453125" style="57" bestFit="1" customWidth="1"/>
    <col min="4877" max="4877" width="7" style="57" bestFit="1" customWidth="1"/>
    <col min="4878" max="4878" width="5.90625" style="57" bestFit="1" customWidth="1"/>
    <col min="4879" max="4879" width="8.7265625" style="57" bestFit="1" customWidth="1"/>
    <col min="4880" max="4880" width="8.453125" style="57" bestFit="1" customWidth="1"/>
    <col min="4881" max="4881" width="8.6328125" style="57" bestFit="1" customWidth="1"/>
    <col min="4882" max="4882" width="14.36328125" style="57" bestFit="1" customWidth="1"/>
    <col min="4883" max="4883" width="10" style="57" bestFit="1" customWidth="1"/>
    <col min="4884" max="4884" width="6" style="57" customWidth="1"/>
    <col min="4885" max="4885" width="25.26953125" style="57" bestFit="1" customWidth="1"/>
    <col min="4886" max="4886" width="11" style="57" bestFit="1" customWidth="1"/>
    <col min="4887" max="4888" width="8.26953125" style="57" bestFit="1" customWidth="1"/>
    <col min="4889" max="5123" width="9" style="57"/>
    <col min="5124" max="5124" width="15.90625" style="57" customWidth="1"/>
    <col min="5125" max="5125" width="3.90625" style="57" bestFit="1" customWidth="1"/>
    <col min="5126" max="5126" width="38.26953125" style="57" customWidth="1"/>
    <col min="5127" max="5127" width="13.90625" style="57" bestFit="1" customWidth="1"/>
    <col min="5128" max="5128" width="13.90625" style="57" customWidth="1"/>
    <col min="5129" max="5129" width="13.08984375" style="57" bestFit="1" customWidth="1"/>
    <col min="5130" max="5130" width="5.90625" style="57" bestFit="1" customWidth="1"/>
    <col min="5131" max="5131" width="12.08984375" style="57" bestFit="1" customWidth="1"/>
    <col min="5132" max="5132" width="10.453125" style="57" bestFit="1" customWidth="1"/>
    <col min="5133" max="5133" width="7" style="57" bestFit="1" customWidth="1"/>
    <col min="5134" max="5134" width="5.90625" style="57" bestFit="1" customWidth="1"/>
    <col min="5135" max="5135" width="8.7265625" style="57" bestFit="1" customWidth="1"/>
    <col min="5136" max="5136" width="8.453125" style="57" bestFit="1" customWidth="1"/>
    <col min="5137" max="5137" width="8.6328125" style="57" bestFit="1" customWidth="1"/>
    <col min="5138" max="5138" width="14.36328125" style="57" bestFit="1" customWidth="1"/>
    <col min="5139" max="5139" width="10" style="57" bestFit="1" customWidth="1"/>
    <col min="5140" max="5140" width="6" style="57" customWidth="1"/>
    <col min="5141" max="5141" width="25.26953125" style="57" bestFit="1" customWidth="1"/>
    <col min="5142" max="5142" width="11" style="57" bestFit="1" customWidth="1"/>
    <col min="5143" max="5144" width="8.26953125" style="57" bestFit="1" customWidth="1"/>
    <col min="5145" max="5379" width="9" style="57"/>
    <col min="5380" max="5380" width="15.90625" style="57" customWidth="1"/>
    <col min="5381" max="5381" width="3.90625" style="57" bestFit="1" customWidth="1"/>
    <col min="5382" max="5382" width="38.26953125" style="57" customWidth="1"/>
    <col min="5383" max="5383" width="13.90625" style="57" bestFit="1" customWidth="1"/>
    <col min="5384" max="5384" width="13.90625" style="57" customWidth="1"/>
    <col min="5385" max="5385" width="13.08984375" style="57" bestFit="1" customWidth="1"/>
    <col min="5386" max="5386" width="5.90625" style="57" bestFit="1" customWidth="1"/>
    <col min="5387" max="5387" width="12.08984375" style="57" bestFit="1" customWidth="1"/>
    <col min="5388" max="5388" width="10.453125" style="57" bestFit="1" customWidth="1"/>
    <col min="5389" max="5389" width="7" style="57" bestFit="1" customWidth="1"/>
    <col min="5390" max="5390" width="5.90625" style="57" bestFit="1" customWidth="1"/>
    <col min="5391" max="5391" width="8.7265625" style="57" bestFit="1" customWidth="1"/>
    <col min="5392" max="5392" width="8.453125" style="57" bestFit="1" customWidth="1"/>
    <col min="5393" max="5393" width="8.6328125" style="57" bestFit="1" customWidth="1"/>
    <col min="5394" max="5394" width="14.36328125" style="57" bestFit="1" customWidth="1"/>
    <col min="5395" max="5395" width="10" style="57" bestFit="1" customWidth="1"/>
    <col min="5396" max="5396" width="6" style="57" customWidth="1"/>
    <col min="5397" max="5397" width="25.26953125" style="57" bestFit="1" customWidth="1"/>
    <col min="5398" max="5398" width="11" style="57" bestFit="1" customWidth="1"/>
    <col min="5399" max="5400" width="8.26953125" style="57" bestFit="1" customWidth="1"/>
    <col min="5401" max="5635" width="9" style="57"/>
    <col min="5636" max="5636" width="15.90625" style="57" customWidth="1"/>
    <col min="5637" max="5637" width="3.90625" style="57" bestFit="1" customWidth="1"/>
    <col min="5638" max="5638" width="38.26953125" style="57" customWidth="1"/>
    <col min="5639" max="5639" width="13.90625" style="57" bestFit="1" customWidth="1"/>
    <col min="5640" max="5640" width="13.90625" style="57" customWidth="1"/>
    <col min="5641" max="5641" width="13.08984375" style="57" bestFit="1" customWidth="1"/>
    <col min="5642" max="5642" width="5.90625" style="57" bestFit="1" customWidth="1"/>
    <col min="5643" max="5643" width="12.08984375" style="57" bestFit="1" customWidth="1"/>
    <col min="5644" max="5644" width="10.453125" style="57" bestFit="1" customWidth="1"/>
    <col min="5645" max="5645" width="7" style="57" bestFit="1" customWidth="1"/>
    <col min="5646" max="5646" width="5.90625" style="57" bestFit="1" customWidth="1"/>
    <col min="5647" max="5647" width="8.7265625" style="57" bestFit="1" customWidth="1"/>
    <col min="5648" max="5648" width="8.453125" style="57" bestFit="1" customWidth="1"/>
    <col min="5649" max="5649" width="8.6328125" style="57" bestFit="1" customWidth="1"/>
    <col min="5650" max="5650" width="14.36328125" style="57" bestFit="1" customWidth="1"/>
    <col min="5651" max="5651" width="10" style="57" bestFit="1" customWidth="1"/>
    <col min="5652" max="5652" width="6" style="57" customWidth="1"/>
    <col min="5653" max="5653" width="25.26953125" style="57" bestFit="1" customWidth="1"/>
    <col min="5654" max="5654" width="11" style="57" bestFit="1" customWidth="1"/>
    <col min="5655" max="5656" width="8.26953125" style="57" bestFit="1" customWidth="1"/>
    <col min="5657" max="5891" width="9" style="57"/>
    <col min="5892" max="5892" width="15.90625" style="57" customWidth="1"/>
    <col min="5893" max="5893" width="3.90625" style="57" bestFit="1" customWidth="1"/>
    <col min="5894" max="5894" width="38.26953125" style="57" customWidth="1"/>
    <col min="5895" max="5895" width="13.90625" style="57" bestFit="1" customWidth="1"/>
    <col min="5896" max="5896" width="13.90625" style="57" customWidth="1"/>
    <col min="5897" max="5897" width="13.08984375" style="57" bestFit="1" customWidth="1"/>
    <col min="5898" max="5898" width="5.90625" style="57" bestFit="1" customWidth="1"/>
    <col min="5899" max="5899" width="12.08984375" style="57" bestFit="1" customWidth="1"/>
    <col min="5900" max="5900" width="10.453125" style="57" bestFit="1" customWidth="1"/>
    <col min="5901" max="5901" width="7" style="57" bestFit="1" customWidth="1"/>
    <col min="5902" max="5902" width="5.90625" style="57" bestFit="1" customWidth="1"/>
    <col min="5903" max="5903" width="8.7265625" style="57" bestFit="1" customWidth="1"/>
    <col min="5904" max="5904" width="8.453125" style="57" bestFit="1" customWidth="1"/>
    <col min="5905" max="5905" width="8.6328125" style="57" bestFit="1" customWidth="1"/>
    <col min="5906" max="5906" width="14.36328125" style="57" bestFit="1" customWidth="1"/>
    <col min="5907" max="5907" width="10" style="57" bestFit="1" customWidth="1"/>
    <col min="5908" max="5908" width="6" style="57" customWidth="1"/>
    <col min="5909" max="5909" width="25.26953125" style="57" bestFit="1" customWidth="1"/>
    <col min="5910" max="5910" width="11" style="57" bestFit="1" customWidth="1"/>
    <col min="5911" max="5912" width="8.26953125" style="57" bestFit="1" customWidth="1"/>
    <col min="5913" max="6147" width="9" style="57"/>
    <col min="6148" max="6148" width="15.90625" style="57" customWidth="1"/>
    <col min="6149" max="6149" width="3.90625" style="57" bestFit="1" customWidth="1"/>
    <col min="6150" max="6150" width="38.26953125" style="57" customWidth="1"/>
    <col min="6151" max="6151" width="13.90625" style="57" bestFit="1" customWidth="1"/>
    <col min="6152" max="6152" width="13.90625" style="57" customWidth="1"/>
    <col min="6153" max="6153" width="13.08984375" style="57" bestFit="1" customWidth="1"/>
    <col min="6154" max="6154" width="5.90625" style="57" bestFit="1" customWidth="1"/>
    <col min="6155" max="6155" width="12.08984375" style="57" bestFit="1" customWidth="1"/>
    <col min="6156" max="6156" width="10.453125" style="57" bestFit="1" customWidth="1"/>
    <col min="6157" max="6157" width="7" style="57" bestFit="1" customWidth="1"/>
    <col min="6158" max="6158" width="5.90625" style="57" bestFit="1" customWidth="1"/>
    <col min="6159" max="6159" width="8.7265625" style="57" bestFit="1" customWidth="1"/>
    <col min="6160" max="6160" width="8.453125" style="57" bestFit="1" customWidth="1"/>
    <col min="6161" max="6161" width="8.6328125" style="57" bestFit="1" customWidth="1"/>
    <col min="6162" max="6162" width="14.36328125" style="57" bestFit="1" customWidth="1"/>
    <col min="6163" max="6163" width="10" style="57" bestFit="1" customWidth="1"/>
    <col min="6164" max="6164" width="6" style="57" customWidth="1"/>
    <col min="6165" max="6165" width="25.26953125" style="57" bestFit="1" customWidth="1"/>
    <col min="6166" max="6166" width="11" style="57" bestFit="1" customWidth="1"/>
    <col min="6167" max="6168" width="8.26953125" style="57" bestFit="1" customWidth="1"/>
    <col min="6169" max="6403" width="9" style="57"/>
    <col min="6404" max="6404" width="15.90625" style="57" customWidth="1"/>
    <col min="6405" max="6405" width="3.90625" style="57" bestFit="1" customWidth="1"/>
    <col min="6406" max="6406" width="38.26953125" style="57" customWidth="1"/>
    <col min="6407" max="6407" width="13.90625" style="57" bestFit="1" customWidth="1"/>
    <col min="6408" max="6408" width="13.90625" style="57" customWidth="1"/>
    <col min="6409" max="6409" width="13.08984375" style="57" bestFit="1" customWidth="1"/>
    <col min="6410" max="6410" width="5.90625" style="57" bestFit="1" customWidth="1"/>
    <col min="6411" max="6411" width="12.08984375" style="57" bestFit="1" customWidth="1"/>
    <col min="6412" max="6412" width="10.453125" style="57" bestFit="1" customWidth="1"/>
    <col min="6413" max="6413" width="7" style="57" bestFit="1" customWidth="1"/>
    <col min="6414" max="6414" width="5.90625" style="57" bestFit="1" customWidth="1"/>
    <col min="6415" max="6415" width="8.7265625" style="57" bestFit="1" customWidth="1"/>
    <col min="6416" max="6416" width="8.453125" style="57" bestFit="1" customWidth="1"/>
    <col min="6417" max="6417" width="8.6328125" style="57" bestFit="1" customWidth="1"/>
    <col min="6418" max="6418" width="14.36328125" style="57" bestFit="1" customWidth="1"/>
    <col min="6419" max="6419" width="10" style="57" bestFit="1" customWidth="1"/>
    <col min="6420" max="6420" width="6" style="57" customWidth="1"/>
    <col min="6421" max="6421" width="25.26953125" style="57" bestFit="1" customWidth="1"/>
    <col min="6422" max="6422" width="11" style="57" bestFit="1" customWidth="1"/>
    <col min="6423" max="6424" width="8.26953125" style="57" bestFit="1" customWidth="1"/>
    <col min="6425" max="6659" width="9" style="57"/>
    <col min="6660" max="6660" width="15.90625" style="57" customWidth="1"/>
    <col min="6661" max="6661" width="3.90625" style="57" bestFit="1" customWidth="1"/>
    <col min="6662" max="6662" width="38.26953125" style="57" customWidth="1"/>
    <col min="6663" max="6663" width="13.90625" style="57" bestFit="1" customWidth="1"/>
    <col min="6664" max="6664" width="13.90625" style="57" customWidth="1"/>
    <col min="6665" max="6665" width="13.08984375" style="57" bestFit="1" customWidth="1"/>
    <col min="6666" max="6666" width="5.90625" style="57" bestFit="1" customWidth="1"/>
    <col min="6667" max="6667" width="12.08984375" style="57" bestFit="1" customWidth="1"/>
    <col min="6668" max="6668" width="10.453125" style="57" bestFit="1" customWidth="1"/>
    <col min="6669" max="6669" width="7" style="57" bestFit="1" customWidth="1"/>
    <col min="6670" max="6670" width="5.90625" style="57" bestFit="1" customWidth="1"/>
    <col min="6671" max="6671" width="8.7265625" style="57" bestFit="1" customWidth="1"/>
    <col min="6672" max="6672" width="8.453125" style="57" bestFit="1" customWidth="1"/>
    <col min="6673" max="6673" width="8.6328125" style="57" bestFit="1" customWidth="1"/>
    <col min="6674" max="6674" width="14.36328125" style="57" bestFit="1" customWidth="1"/>
    <col min="6675" max="6675" width="10" style="57" bestFit="1" customWidth="1"/>
    <col min="6676" max="6676" width="6" style="57" customWidth="1"/>
    <col min="6677" max="6677" width="25.26953125" style="57" bestFit="1" customWidth="1"/>
    <col min="6678" max="6678" width="11" style="57" bestFit="1" customWidth="1"/>
    <col min="6679" max="6680" width="8.26953125" style="57" bestFit="1" customWidth="1"/>
    <col min="6681" max="6915" width="9" style="57"/>
    <col min="6916" max="6916" width="15.90625" style="57" customWidth="1"/>
    <col min="6917" max="6917" width="3.90625" style="57" bestFit="1" customWidth="1"/>
    <col min="6918" max="6918" width="38.26953125" style="57" customWidth="1"/>
    <col min="6919" max="6919" width="13.90625" style="57" bestFit="1" customWidth="1"/>
    <col min="6920" max="6920" width="13.90625" style="57" customWidth="1"/>
    <col min="6921" max="6921" width="13.08984375" style="57" bestFit="1" customWidth="1"/>
    <col min="6922" max="6922" width="5.90625" style="57" bestFit="1" customWidth="1"/>
    <col min="6923" max="6923" width="12.08984375" style="57" bestFit="1" customWidth="1"/>
    <col min="6924" max="6924" width="10.453125" style="57" bestFit="1" customWidth="1"/>
    <col min="6925" max="6925" width="7" style="57" bestFit="1" customWidth="1"/>
    <col min="6926" max="6926" width="5.90625" style="57" bestFit="1" customWidth="1"/>
    <col min="6927" max="6927" width="8.7265625" style="57" bestFit="1" customWidth="1"/>
    <col min="6928" max="6928" width="8.453125" style="57" bestFit="1" customWidth="1"/>
    <col min="6929" max="6929" width="8.6328125" style="57" bestFit="1" customWidth="1"/>
    <col min="6930" max="6930" width="14.36328125" style="57" bestFit="1" customWidth="1"/>
    <col min="6931" max="6931" width="10" style="57" bestFit="1" customWidth="1"/>
    <col min="6932" max="6932" width="6" style="57" customWidth="1"/>
    <col min="6933" max="6933" width="25.26953125" style="57" bestFit="1" customWidth="1"/>
    <col min="6934" max="6934" width="11" style="57" bestFit="1" customWidth="1"/>
    <col min="6935" max="6936" width="8.26953125" style="57" bestFit="1" customWidth="1"/>
    <col min="6937" max="7171" width="9" style="57"/>
    <col min="7172" max="7172" width="15.90625" style="57" customWidth="1"/>
    <col min="7173" max="7173" width="3.90625" style="57" bestFit="1" customWidth="1"/>
    <col min="7174" max="7174" width="38.26953125" style="57" customWidth="1"/>
    <col min="7175" max="7175" width="13.90625" style="57" bestFit="1" customWidth="1"/>
    <col min="7176" max="7176" width="13.90625" style="57" customWidth="1"/>
    <col min="7177" max="7177" width="13.08984375" style="57" bestFit="1" customWidth="1"/>
    <col min="7178" max="7178" width="5.90625" style="57" bestFit="1" customWidth="1"/>
    <col min="7179" max="7179" width="12.08984375" style="57" bestFit="1" customWidth="1"/>
    <col min="7180" max="7180" width="10.453125" style="57" bestFit="1" customWidth="1"/>
    <col min="7181" max="7181" width="7" style="57" bestFit="1" customWidth="1"/>
    <col min="7182" max="7182" width="5.90625" style="57" bestFit="1" customWidth="1"/>
    <col min="7183" max="7183" width="8.7265625" style="57" bestFit="1" customWidth="1"/>
    <col min="7184" max="7184" width="8.453125" style="57" bestFit="1" customWidth="1"/>
    <col min="7185" max="7185" width="8.6328125" style="57" bestFit="1" customWidth="1"/>
    <col min="7186" max="7186" width="14.36328125" style="57" bestFit="1" customWidth="1"/>
    <col min="7187" max="7187" width="10" style="57" bestFit="1" customWidth="1"/>
    <col min="7188" max="7188" width="6" style="57" customWidth="1"/>
    <col min="7189" max="7189" width="25.26953125" style="57" bestFit="1" customWidth="1"/>
    <col min="7190" max="7190" width="11" style="57" bestFit="1" customWidth="1"/>
    <col min="7191" max="7192" width="8.26953125" style="57" bestFit="1" customWidth="1"/>
    <col min="7193" max="7427" width="9" style="57"/>
    <col min="7428" max="7428" width="15.90625" style="57" customWidth="1"/>
    <col min="7429" max="7429" width="3.90625" style="57" bestFit="1" customWidth="1"/>
    <col min="7430" max="7430" width="38.26953125" style="57" customWidth="1"/>
    <col min="7431" max="7431" width="13.90625" style="57" bestFit="1" customWidth="1"/>
    <col min="7432" max="7432" width="13.90625" style="57" customWidth="1"/>
    <col min="7433" max="7433" width="13.08984375" style="57" bestFit="1" customWidth="1"/>
    <col min="7434" max="7434" width="5.90625" style="57" bestFit="1" customWidth="1"/>
    <col min="7435" max="7435" width="12.08984375" style="57" bestFit="1" customWidth="1"/>
    <col min="7436" max="7436" width="10.453125" style="57" bestFit="1" customWidth="1"/>
    <col min="7437" max="7437" width="7" style="57" bestFit="1" customWidth="1"/>
    <col min="7438" max="7438" width="5.90625" style="57" bestFit="1" customWidth="1"/>
    <col min="7439" max="7439" width="8.7265625" style="57" bestFit="1" customWidth="1"/>
    <col min="7440" max="7440" width="8.453125" style="57" bestFit="1" customWidth="1"/>
    <col min="7441" max="7441" width="8.6328125" style="57" bestFit="1" customWidth="1"/>
    <col min="7442" max="7442" width="14.36328125" style="57" bestFit="1" customWidth="1"/>
    <col min="7443" max="7443" width="10" style="57" bestFit="1" customWidth="1"/>
    <col min="7444" max="7444" width="6" style="57" customWidth="1"/>
    <col min="7445" max="7445" width="25.26953125" style="57" bestFit="1" customWidth="1"/>
    <col min="7446" max="7446" width="11" style="57" bestFit="1" customWidth="1"/>
    <col min="7447" max="7448" width="8.26953125" style="57" bestFit="1" customWidth="1"/>
    <col min="7449" max="7683" width="9" style="57"/>
    <col min="7684" max="7684" width="15.90625" style="57" customWidth="1"/>
    <col min="7685" max="7685" width="3.90625" style="57" bestFit="1" customWidth="1"/>
    <col min="7686" max="7686" width="38.26953125" style="57" customWidth="1"/>
    <col min="7687" max="7687" width="13.90625" style="57" bestFit="1" customWidth="1"/>
    <col min="7688" max="7688" width="13.90625" style="57" customWidth="1"/>
    <col min="7689" max="7689" width="13.08984375" style="57" bestFit="1" customWidth="1"/>
    <col min="7690" max="7690" width="5.90625" style="57" bestFit="1" customWidth="1"/>
    <col min="7691" max="7691" width="12.08984375" style="57" bestFit="1" customWidth="1"/>
    <col min="7692" max="7692" width="10.453125" style="57" bestFit="1" customWidth="1"/>
    <col min="7693" max="7693" width="7" style="57" bestFit="1" customWidth="1"/>
    <col min="7694" max="7694" width="5.90625" style="57" bestFit="1" customWidth="1"/>
    <col min="7695" max="7695" width="8.7265625" style="57" bestFit="1" customWidth="1"/>
    <col min="7696" max="7696" width="8.453125" style="57" bestFit="1" customWidth="1"/>
    <col min="7697" max="7697" width="8.6328125" style="57" bestFit="1" customWidth="1"/>
    <col min="7698" max="7698" width="14.36328125" style="57" bestFit="1" customWidth="1"/>
    <col min="7699" max="7699" width="10" style="57" bestFit="1" customWidth="1"/>
    <col min="7700" max="7700" width="6" style="57" customWidth="1"/>
    <col min="7701" max="7701" width="25.26953125" style="57" bestFit="1" customWidth="1"/>
    <col min="7702" max="7702" width="11" style="57" bestFit="1" customWidth="1"/>
    <col min="7703" max="7704" width="8.26953125" style="57" bestFit="1" customWidth="1"/>
    <col min="7705" max="7939" width="9" style="57"/>
    <col min="7940" max="7940" width="15.90625" style="57" customWidth="1"/>
    <col min="7941" max="7941" width="3.90625" style="57" bestFit="1" customWidth="1"/>
    <col min="7942" max="7942" width="38.26953125" style="57" customWidth="1"/>
    <col min="7943" max="7943" width="13.90625" style="57" bestFit="1" customWidth="1"/>
    <col min="7944" max="7944" width="13.90625" style="57" customWidth="1"/>
    <col min="7945" max="7945" width="13.08984375" style="57" bestFit="1" customWidth="1"/>
    <col min="7946" max="7946" width="5.90625" style="57" bestFit="1" customWidth="1"/>
    <col min="7947" max="7947" width="12.08984375" style="57" bestFit="1" customWidth="1"/>
    <col min="7948" max="7948" width="10.453125" style="57" bestFit="1" customWidth="1"/>
    <col min="7949" max="7949" width="7" style="57" bestFit="1" customWidth="1"/>
    <col min="7950" max="7950" width="5.90625" style="57" bestFit="1" customWidth="1"/>
    <col min="7951" max="7951" width="8.7265625" style="57" bestFit="1" customWidth="1"/>
    <col min="7952" max="7952" width="8.453125" style="57" bestFit="1" customWidth="1"/>
    <col min="7953" max="7953" width="8.6328125" style="57" bestFit="1" customWidth="1"/>
    <col min="7954" max="7954" width="14.36328125" style="57" bestFit="1" customWidth="1"/>
    <col min="7955" max="7955" width="10" style="57" bestFit="1" customWidth="1"/>
    <col min="7956" max="7956" width="6" style="57" customWidth="1"/>
    <col min="7957" max="7957" width="25.26953125" style="57" bestFit="1" customWidth="1"/>
    <col min="7958" max="7958" width="11" style="57" bestFit="1" customWidth="1"/>
    <col min="7959" max="7960" width="8.26953125" style="57" bestFit="1" customWidth="1"/>
    <col min="7961" max="8195" width="9" style="57"/>
    <col min="8196" max="8196" width="15.90625" style="57" customWidth="1"/>
    <col min="8197" max="8197" width="3.90625" style="57" bestFit="1" customWidth="1"/>
    <col min="8198" max="8198" width="38.26953125" style="57" customWidth="1"/>
    <col min="8199" max="8199" width="13.90625" style="57" bestFit="1" customWidth="1"/>
    <col min="8200" max="8200" width="13.90625" style="57" customWidth="1"/>
    <col min="8201" max="8201" width="13.08984375" style="57" bestFit="1" customWidth="1"/>
    <col min="8202" max="8202" width="5.90625" style="57" bestFit="1" customWidth="1"/>
    <col min="8203" max="8203" width="12.08984375" style="57" bestFit="1" customWidth="1"/>
    <col min="8204" max="8204" width="10.453125" style="57" bestFit="1" customWidth="1"/>
    <col min="8205" max="8205" width="7" style="57" bestFit="1" customWidth="1"/>
    <col min="8206" max="8206" width="5.90625" style="57" bestFit="1" customWidth="1"/>
    <col min="8207" max="8207" width="8.7265625" style="57" bestFit="1" customWidth="1"/>
    <col min="8208" max="8208" width="8.453125" style="57" bestFit="1" customWidth="1"/>
    <col min="8209" max="8209" width="8.6328125" style="57" bestFit="1" customWidth="1"/>
    <col min="8210" max="8210" width="14.36328125" style="57" bestFit="1" customWidth="1"/>
    <col min="8211" max="8211" width="10" style="57" bestFit="1" customWidth="1"/>
    <col min="8212" max="8212" width="6" style="57" customWidth="1"/>
    <col min="8213" max="8213" width="25.26953125" style="57" bestFit="1" customWidth="1"/>
    <col min="8214" max="8214" width="11" style="57" bestFit="1" customWidth="1"/>
    <col min="8215" max="8216" width="8.26953125" style="57" bestFit="1" customWidth="1"/>
    <col min="8217" max="8451" width="9" style="57"/>
    <col min="8452" max="8452" width="15.90625" style="57" customWidth="1"/>
    <col min="8453" max="8453" width="3.90625" style="57" bestFit="1" customWidth="1"/>
    <col min="8454" max="8454" width="38.26953125" style="57" customWidth="1"/>
    <col min="8455" max="8455" width="13.90625" style="57" bestFit="1" customWidth="1"/>
    <col min="8456" max="8456" width="13.90625" style="57" customWidth="1"/>
    <col min="8457" max="8457" width="13.08984375" style="57" bestFit="1" customWidth="1"/>
    <col min="8458" max="8458" width="5.90625" style="57" bestFit="1" customWidth="1"/>
    <col min="8459" max="8459" width="12.08984375" style="57" bestFit="1" customWidth="1"/>
    <col min="8460" max="8460" width="10.453125" style="57" bestFit="1" customWidth="1"/>
    <col min="8461" max="8461" width="7" style="57" bestFit="1" customWidth="1"/>
    <col min="8462" max="8462" width="5.90625" style="57" bestFit="1" customWidth="1"/>
    <col min="8463" max="8463" width="8.7265625" style="57" bestFit="1" customWidth="1"/>
    <col min="8464" max="8464" width="8.453125" style="57" bestFit="1" customWidth="1"/>
    <col min="8465" max="8465" width="8.6328125" style="57" bestFit="1" customWidth="1"/>
    <col min="8466" max="8466" width="14.36328125" style="57" bestFit="1" customWidth="1"/>
    <col min="8467" max="8467" width="10" style="57" bestFit="1" customWidth="1"/>
    <col min="8468" max="8468" width="6" style="57" customWidth="1"/>
    <col min="8469" max="8469" width="25.26953125" style="57" bestFit="1" customWidth="1"/>
    <col min="8470" max="8470" width="11" style="57" bestFit="1" customWidth="1"/>
    <col min="8471" max="8472" width="8.26953125" style="57" bestFit="1" customWidth="1"/>
    <col min="8473" max="8707" width="9" style="57"/>
    <col min="8708" max="8708" width="15.90625" style="57" customWidth="1"/>
    <col min="8709" max="8709" width="3.90625" style="57" bestFit="1" customWidth="1"/>
    <col min="8710" max="8710" width="38.26953125" style="57" customWidth="1"/>
    <col min="8711" max="8711" width="13.90625" style="57" bestFit="1" customWidth="1"/>
    <col min="8712" max="8712" width="13.90625" style="57" customWidth="1"/>
    <col min="8713" max="8713" width="13.08984375" style="57" bestFit="1" customWidth="1"/>
    <col min="8714" max="8714" width="5.90625" style="57" bestFit="1" customWidth="1"/>
    <col min="8715" max="8715" width="12.08984375" style="57" bestFit="1" customWidth="1"/>
    <col min="8716" max="8716" width="10.453125" style="57" bestFit="1" customWidth="1"/>
    <col min="8717" max="8717" width="7" style="57" bestFit="1" customWidth="1"/>
    <col min="8718" max="8718" width="5.90625" style="57" bestFit="1" customWidth="1"/>
    <col min="8719" max="8719" width="8.7265625" style="57" bestFit="1" customWidth="1"/>
    <col min="8720" max="8720" width="8.453125" style="57" bestFit="1" customWidth="1"/>
    <col min="8721" max="8721" width="8.6328125" style="57" bestFit="1" customWidth="1"/>
    <col min="8722" max="8722" width="14.36328125" style="57" bestFit="1" customWidth="1"/>
    <col min="8723" max="8723" width="10" style="57" bestFit="1" customWidth="1"/>
    <col min="8724" max="8724" width="6" style="57" customWidth="1"/>
    <col min="8725" max="8725" width="25.26953125" style="57" bestFit="1" customWidth="1"/>
    <col min="8726" max="8726" width="11" style="57" bestFit="1" customWidth="1"/>
    <col min="8727" max="8728" width="8.26953125" style="57" bestFit="1" customWidth="1"/>
    <col min="8729" max="8963" width="9" style="57"/>
    <col min="8964" max="8964" width="15.90625" style="57" customWidth="1"/>
    <col min="8965" max="8965" width="3.90625" style="57" bestFit="1" customWidth="1"/>
    <col min="8966" max="8966" width="38.26953125" style="57" customWidth="1"/>
    <col min="8967" max="8967" width="13.90625" style="57" bestFit="1" customWidth="1"/>
    <col min="8968" max="8968" width="13.90625" style="57" customWidth="1"/>
    <col min="8969" max="8969" width="13.08984375" style="57" bestFit="1" customWidth="1"/>
    <col min="8970" max="8970" width="5.90625" style="57" bestFit="1" customWidth="1"/>
    <col min="8971" max="8971" width="12.08984375" style="57" bestFit="1" customWidth="1"/>
    <col min="8972" max="8972" width="10.453125" style="57" bestFit="1" customWidth="1"/>
    <col min="8973" max="8973" width="7" style="57" bestFit="1" customWidth="1"/>
    <col min="8974" max="8974" width="5.90625" style="57" bestFit="1" customWidth="1"/>
    <col min="8975" max="8975" width="8.7265625" style="57" bestFit="1" customWidth="1"/>
    <col min="8976" max="8976" width="8.453125" style="57" bestFit="1" customWidth="1"/>
    <col min="8977" max="8977" width="8.6328125" style="57" bestFit="1" customWidth="1"/>
    <col min="8978" max="8978" width="14.36328125" style="57" bestFit="1" customWidth="1"/>
    <col min="8979" max="8979" width="10" style="57" bestFit="1" customWidth="1"/>
    <col min="8980" max="8980" width="6" style="57" customWidth="1"/>
    <col min="8981" max="8981" width="25.26953125" style="57" bestFit="1" customWidth="1"/>
    <col min="8982" max="8982" width="11" style="57" bestFit="1" customWidth="1"/>
    <col min="8983" max="8984" width="8.26953125" style="57" bestFit="1" customWidth="1"/>
    <col min="8985" max="9219" width="9" style="57"/>
    <col min="9220" max="9220" width="15.90625" style="57" customWidth="1"/>
    <col min="9221" max="9221" width="3.90625" style="57" bestFit="1" customWidth="1"/>
    <col min="9222" max="9222" width="38.26953125" style="57" customWidth="1"/>
    <col min="9223" max="9223" width="13.90625" style="57" bestFit="1" customWidth="1"/>
    <col min="9224" max="9224" width="13.90625" style="57" customWidth="1"/>
    <col min="9225" max="9225" width="13.08984375" style="57" bestFit="1" customWidth="1"/>
    <col min="9226" max="9226" width="5.90625" style="57" bestFit="1" customWidth="1"/>
    <col min="9227" max="9227" width="12.08984375" style="57" bestFit="1" customWidth="1"/>
    <col min="9228" max="9228" width="10.453125" style="57" bestFit="1" customWidth="1"/>
    <col min="9229" max="9229" width="7" style="57" bestFit="1" customWidth="1"/>
    <col min="9230" max="9230" width="5.90625" style="57" bestFit="1" customWidth="1"/>
    <col min="9231" max="9231" width="8.7265625" style="57" bestFit="1" customWidth="1"/>
    <col min="9232" max="9232" width="8.453125" style="57" bestFit="1" customWidth="1"/>
    <col min="9233" max="9233" width="8.6328125" style="57" bestFit="1" customWidth="1"/>
    <col min="9234" max="9234" width="14.36328125" style="57" bestFit="1" customWidth="1"/>
    <col min="9235" max="9235" width="10" style="57" bestFit="1" customWidth="1"/>
    <col min="9236" max="9236" width="6" style="57" customWidth="1"/>
    <col min="9237" max="9237" width="25.26953125" style="57" bestFit="1" customWidth="1"/>
    <col min="9238" max="9238" width="11" style="57" bestFit="1" customWidth="1"/>
    <col min="9239" max="9240" width="8.26953125" style="57" bestFit="1" customWidth="1"/>
    <col min="9241" max="9475" width="9" style="57"/>
    <col min="9476" max="9476" width="15.90625" style="57" customWidth="1"/>
    <col min="9477" max="9477" width="3.90625" style="57" bestFit="1" customWidth="1"/>
    <col min="9478" max="9478" width="38.26953125" style="57" customWidth="1"/>
    <col min="9479" max="9479" width="13.90625" style="57" bestFit="1" customWidth="1"/>
    <col min="9480" max="9480" width="13.90625" style="57" customWidth="1"/>
    <col min="9481" max="9481" width="13.08984375" style="57" bestFit="1" customWidth="1"/>
    <col min="9482" max="9482" width="5.90625" style="57" bestFit="1" customWidth="1"/>
    <col min="9483" max="9483" width="12.08984375" style="57" bestFit="1" customWidth="1"/>
    <col min="9484" max="9484" width="10.453125" style="57" bestFit="1" customWidth="1"/>
    <col min="9485" max="9485" width="7" style="57" bestFit="1" customWidth="1"/>
    <col min="9486" max="9486" width="5.90625" style="57" bestFit="1" customWidth="1"/>
    <col min="9487" max="9487" width="8.7265625" style="57" bestFit="1" customWidth="1"/>
    <col min="9488" max="9488" width="8.453125" style="57" bestFit="1" customWidth="1"/>
    <col min="9489" max="9489" width="8.6328125" style="57" bestFit="1" customWidth="1"/>
    <col min="9490" max="9490" width="14.36328125" style="57" bestFit="1" customWidth="1"/>
    <col min="9491" max="9491" width="10" style="57" bestFit="1" customWidth="1"/>
    <col min="9492" max="9492" width="6" style="57" customWidth="1"/>
    <col min="9493" max="9493" width="25.26953125" style="57" bestFit="1" customWidth="1"/>
    <col min="9494" max="9494" width="11" style="57" bestFit="1" customWidth="1"/>
    <col min="9495" max="9496" width="8.26953125" style="57" bestFit="1" customWidth="1"/>
    <col min="9497" max="9731" width="9" style="57"/>
    <col min="9732" max="9732" width="15.90625" style="57" customWidth="1"/>
    <col min="9733" max="9733" width="3.90625" style="57" bestFit="1" customWidth="1"/>
    <col min="9734" max="9734" width="38.26953125" style="57" customWidth="1"/>
    <col min="9735" max="9735" width="13.90625" style="57" bestFit="1" customWidth="1"/>
    <col min="9736" max="9736" width="13.90625" style="57" customWidth="1"/>
    <col min="9737" max="9737" width="13.08984375" style="57" bestFit="1" customWidth="1"/>
    <col min="9738" max="9738" width="5.90625" style="57" bestFit="1" customWidth="1"/>
    <col min="9739" max="9739" width="12.08984375" style="57" bestFit="1" customWidth="1"/>
    <col min="9740" max="9740" width="10.453125" style="57" bestFit="1" customWidth="1"/>
    <col min="9741" max="9741" width="7" style="57" bestFit="1" customWidth="1"/>
    <col min="9742" max="9742" width="5.90625" style="57" bestFit="1" customWidth="1"/>
    <col min="9743" max="9743" width="8.7265625" style="57" bestFit="1" customWidth="1"/>
    <col min="9744" max="9744" width="8.453125" style="57" bestFit="1" customWidth="1"/>
    <col min="9745" max="9745" width="8.6328125" style="57" bestFit="1" customWidth="1"/>
    <col min="9746" max="9746" width="14.36328125" style="57" bestFit="1" customWidth="1"/>
    <col min="9747" max="9747" width="10" style="57" bestFit="1" customWidth="1"/>
    <col min="9748" max="9748" width="6" style="57" customWidth="1"/>
    <col min="9749" max="9749" width="25.26953125" style="57" bestFit="1" customWidth="1"/>
    <col min="9750" max="9750" width="11" style="57" bestFit="1" customWidth="1"/>
    <col min="9751" max="9752" width="8.26953125" style="57" bestFit="1" customWidth="1"/>
    <col min="9753" max="9987" width="9" style="57"/>
    <col min="9988" max="9988" width="15.90625" style="57" customWidth="1"/>
    <col min="9989" max="9989" width="3.90625" style="57" bestFit="1" customWidth="1"/>
    <col min="9990" max="9990" width="38.26953125" style="57" customWidth="1"/>
    <col min="9991" max="9991" width="13.90625" style="57" bestFit="1" customWidth="1"/>
    <col min="9992" max="9992" width="13.90625" style="57" customWidth="1"/>
    <col min="9993" max="9993" width="13.08984375" style="57" bestFit="1" customWidth="1"/>
    <col min="9994" max="9994" width="5.90625" style="57" bestFit="1" customWidth="1"/>
    <col min="9995" max="9995" width="12.08984375" style="57" bestFit="1" customWidth="1"/>
    <col min="9996" max="9996" width="10.453125" style="57" bestFit="1" customWidth="1"/>
    <col min="9997" max="9997" width="7" style="57" bestFit="1" customWidth="1"/>
    <col min="9998" max="9998" width="5.90625" style="57" bestFit="1" customWidth="1"/>
    <col min="9999" max="9999" width="8.7265625" style="57" bestFit="1" customWidth="1"/>
    <col min="10000" max="10000" width="8.453125" style="57" bestFit="1" customWidth="1"/>
    <col min="10001" max="10001" width="8.6328125" style="57" bestFit="1" customWidth="1"/>
    <col min="10002" max="10002" width="14.36328125" style="57" bestFit="1" customWidth="1"/>
    <col min="10003" max="10003" width="10" style="57" bestFit="1" customWidth="1"/>
    <col min="10004" max="10004" width="6" style="57" customWidth="1"/>
    <col min="10005" max="10005" width="25.26953125" style="57" bestFit="1" customWidth="1"/>
    <col min="10006" max="10006" width="11" style="57" bestFit="1" customWidth="1"/>
    <col min="10007" max="10008" width="8.26953125" style="57" bestFit="1" customWidth="1"/>
    <col min="10009" max="10243" width="9" style="57"/>
    <col min="10244" max="10244" width="15.90625" style="57" customWidth="1"/>
    <col min="10245" max="10245" width="3.90625" style="57" bestFit="1" customWidth="1"/>
    <col min="10246" max="10246" width="38.26953125" style="57" customWidth="1"/>
    <col min="10247" max="10247" width="13.90625" style="57" bestFit="1" customWidth="1"/>
    <col min="10248" max="10248" width="13.90625" style="57" customWidth="1"/>
    <col min="10249" max="10249" width="13.08984375" style="57" bestFit="1" customWidth="1"/>
    <col min="10250" max="10250" width="5.90625" style="57" bestFit="1" customWidth="1"/>
    <col min="10251" max="10251" width="12.08984375" style="57" bestFit="1" customWidth="1"/>
    <col min="10252" max="10252" width="10.453125" style="57" bestFit="1" customWidth="1"/>
    <col min="10253" max="10253" width="7" style="57" bestFit="1" customWidth="1"/>
    <col min="10254" max="10254" width="5.90625" style="57" bestFit="1" customWidth="1"/>
    <col min="10255" max="10255" width="8.7265625" style="57" bestFit="1" customWidth="1"/>
    <col min="10256" max="10256" width="8.453125" style="57" bestFit="1" customWidth="1"/>
    <col min="10257" max="10257" width="8.6328125" style="57" bestFit="1" customWidth="1"/>
    <col min="10258" max="10258" width="14.36328125" style="57" bestFit="1" customWidth="1"/>
    <col min="10259" max="10259" width="10" style="57" bestFit="1" customWidth="1"/>
    <col min="10260" max="10260" width="6" style="57" customWidth="1"/>
    <col min="10261" max="10261" width="25.26953125" style="57" bestFit="1" customWidth="1"/>
    <col min="10262" max="10262" width="11" style="57" bestFit="1" customWidth="1"/>
    <col min="10263" max="10264" width="8.26953125" style="57" bestFit="1" customWidth="1"/>
    <col min="10265" max="10499" width="9" style="57"/>
    <col min="10500" max="10500" width="15.90625" style="57" customWidth="1"/>
    <col min="10501" max="10501" width="3.90625" style="57" bestFit="1" customWidth="1"/>
    <col min="10502" max="10502" width="38.26953125" style="57" customWidth="1"/>
    <col min="10503" max="10503" width="13.90625" style="57" bestFit="1" customWidth="1"/>
    <col min="10504" max="10504" width="13.90625" style="57" customWidth="1"/>
    <col min="10505" max="10505" width="13.08984375" style="57" bestFit="1" customWidth="1"/>
    <col min="10506" max="10506" width="5.90625" style="57" bestFit="1" customWidth="1"/>
    <col min="10507" max="10507" width="12.08984375" style="57" bestFit="1" customWidth="1"/>
    <col min="10508" max="10508" width="10.453125" style="57" bestFit="1" customWidth="1"/>
    <col min="10509" max="10509" width="7" style="57" bestFit="1" customWidth="1"/>
    <col min="10510" max="10510" width="5.90625" style="57" bestFit="1" customWidth="1"/>
    <col min="10511" max="10511" width="8.7265625" style="57" bestFit="1" customWidth="1"/>
    <col min="10512" max="10512" width="8.453125" style="57" bestFit="1" customWidth="1"/>
    <col min="10513" max="10513" width="8.6328125" style="57" bestFit="1" customWidth="1"/>
    <col min="10514" max="10514" width="14.36328125" style="57" bestFit="1" customWidth="1"/>
    <col min="10515" max="10515" width="10" style="57" bestFit="1" customWidth="1"/>
    <col min="10516" max="10516" width="6" style="57" customWidth="1"/>
    <col min="10517" max="10517" width="25.26953125" style="57" bestFit="1" customWidth="1"/>
    <col min="10518" max="10518" width="11" style="57" bestFit="1" customWidth="1"/>
    <col min="10519" max="10520" width="8.26953125" style="57" bestFit="1" customWidth="1"/>
    <col min="10521" max="10755" width="9" style="57"/>
    <col min="10756" max="10756" width="15.90625" style="57" customWidth="1"/>
    <col min="10757" max="10757" width="3.90625" style="57" bestFit="1" customWidth="1"/>
    <col min="10758" max="10758" width="38.26953125" style="57" customWidth="1"/>
    <col min="10759" max="10759" width="13.90625" style="57" bestFit="1" customWidth="1"/>
    <col min="10760" max="10760" width="13.90625" style="57" customWidth="1"/>
    <col min="10761" max="10761" width="13.08984375" style="57" bestFit="1" customWidth="1"/>
    <col min="10762" max="10762" width="5.90625" style="57" bestFit="1" customWidth="1"/>
    <col min="10763" max="10763" width="12.08984375" style="57" bestFit="1" customWidth="1"/>
    <col min="10764" max="10764" width="10.453125" style="57" bestFit="1" customWidth="1"/>
    <col min="10765" max="10765" width="7" style="57" bestFit="1" customWidth="1"/>
    <col min="10766" max="10766" width="5.90625" style="57" bestFit="1" customWidth="1"/>
    <col min="10767" max="10767" width="8.7265625" style="57" bestFit="1" customWidth="1"/>
    <col min="10768" max="10768" width="8.453125" style="57" bestFit="1" customWidth="1"/>
    <col min="10769" max="10769" width="8.6328125" style="57" bestFit="1" customWidth="1"/>
    <col min="10770" max="10770" width="14.36328125" style="57" bestFit="1" customWidth="1"/>
    <col min="10771" max="10771" width="10" style="57" bestFit="1" customWidth="1"/>
    <col min="10772" max="10772" width="6" style="57" customWidth="1"/>
    <col min="10773" max="10773" width="25.26953125" style="57" bestFit="1" customWidth="1"/>
    <col min="10774" max="10774" width="11" style="57" bestFit="1" customWidth="1"/>
    <col min="10775" max="10776" width="8.26953125" style="57" bestFit="1" customWidth="1"/>
    <col min="10777" max="11011" width="9" style="57"/>
    <col min="11012" max="11012" width="15.90625" style="57" customWidth="1"/>
    <col min="11013" max="11013" width="3.90625" style="57" bestFit="1" customWidth="1"/>
    <col min="11014" max="11014" width="38.26953125" style="57" customWidth="1"/>
    <col min="11015" max="11015" width="13.90625" style="57" bestFit="1" customWidth="1"/>
    <col min="11016" max="11016" width="13.90625" style="57" customWidth="1"/>
    <col min="11017" max="11017" width="13.08984375" style="57" bestFit="1" customWidth="1"/>
    <col min="11018" max="11018" width="5.90625" style="57" bestFit="1" customWidth="1"/>
    <col min="11019" max="11019" width="12.08984375" style="57" bestFit="1" customWidth="1"/>
    <col min="11020" max="11020" width="10.453125" style="57" bestFit="1" customWidth="1"/>
    <col min="11021" max="11021" width="7" style="57" bestFit="1" customWidth="1"/>
    <col min="11022" max="11022" width="5.90625" style="57" bestFit="1" customWidth="1"/>
    <col min="11023" max="11023" width="8.7265625" style="57" bestFit="1" customWidth="1"/>
    <col min="11024" max="11024" width="8.453125" style="57" bestFit="1" customWidth="1"/>
    <col min="11025" max="11025" width="8.6328125" style="57" bestFit="1" customWidth="1"/>
    <col min="11026" max="11026" width="14.36328125" style="57" bestFit="1" customWidth="1"/>
    <col min="11027" max="11027" width="10" style="57" bestFit="1" customWidth="1"/>
    <col min="11028" max="11028" width="6" style="57" customWidth="1"/>
    <col min="11029" max="11029" width="25.26953125" style="57" bestFit="1" customWidth="1"/>
    <col min="11030" max="11030" width="11" style="57" bestFit="1" customWidth="1"/>
    <col min="11031" max="11032" width="8.26953125" style="57" bestFit="1" customWidth="1"/>
    <col min="11033" max="11267" width="9" style="57"/>
    <col min="11268" max="11268" width="15.90625" style="57" customWidth="1"/>
    <col min="11269" max="11269" width="3.90625" style="57" bestFit="1" customWidth="1"/>
    <col min="11270" max="11270" width="38.26953125" style="57" customWidth="1"/>
    <col min="11271" max="11271" width="13.90625" style="57" bestFit="1" customWidth="1"/>
    <col min="11272" max="11272" width="13.90625" style="57" customWidth="1"/>
    <col min="11273" max="11273" width="13.08984375" style="57" bestFit="1" customWidth="1"/>
    <col min="11274" max="11274" width="5.90625" style="57" bestFit="1" customWidth="1"/>
    <col min="11275" max="11275" width="12.08984375" style="57" bestFit="1" customWidth="1"/>
    <col min="11276" max="11276" width="10.453125" style="57" bestFit="1" customWidth="1"/>
    <col min="11277" max="11277" width="7" style="57" bestFit="1" customWidth="1"/>
    <col min="11278" max="11278" width="5.90625" style="57" bestFit="1" customWidth="1"/>
    <col min="11279" max="11279" width="8.7265625" style="57" bestFit="1" customWidth="1"/>
    <col min="11280" max="11280" width="8.453125" style="57" bestFit="1" customWidth="1"/>
    <col min="11281" max="11281" width="8.6328125" style="57" bestFit="1" customWidth="1"/>
    <col min="11282" max="11282" width="14.36328125" style="57" bestFit="1" customWidth="1"/>
    <col min="11283" max="11283" width="10" style="57" bestFit="1" customWidth="1"/>
    <col min="11284" max="11284" width="6" style="57" customWidth="1"/>
    <col min="11285" max="11285" width="25.26953125" style="57" bestFit="1" customWidth="1"/>
    <col min="11286" max="11286" width="11" style="57" bestFit="1" customWidth="1"/>
    <col min="11287" max="11288" width="8.26953125" style="57" bestFit="1" customWidth="1"/>
    <col min="11289" max="11523" width="9" style="57"/>
    <col min="11524" max="11524" width="15.90625" style="57" customWidth="1"/>
    <col min="11525" max="11525" width="3.90625" style="57" bestFit="1" customWidth="1"/>
    <col min="11526" max="11526" width="38.26953125" style="57" customWidth="1"/>
    <col min="11527" max="11527" width="13.90625" style="57" bestFit="1" customWidth="1"/>
    <col min="11528" max="11528" width="13.90625" style="57" customWidth="1"/>
    <col min="11529" max="11529" width="13.08984375" style="57" bestFit="1" customWidth="1"/>
    <col min="11530" max="11530" width="5.90625" style="57" bestFit="1" customWidth="1"/>
    <col min="11531" max="11531" width="12.08984375" style="57" bestFit="1" customWidth="1"/>
    <col min="11532" max="11532" width="10.453125" style="57" bestFit="1" customWidth="1"/>
    <col min="11533" max="11533" width="7" style="57" bestFit="1" customWidth="1"/>
    <col min="11534" max="11534" width="5.90625" style="57" bestFit="1" customWidth="1"/>
    <col min="11535" max="11535" width="8.7265625" style="57" bestFit="1" customWidth="1"/>
    <col min="11536" max="11536" width="8.453125" style="57" bestFit="1" customWidth="1"/>
    <col min="11537" max="11537" width="8.6328125" style="57" bestFit="1" customWidth="1"/>
    <col min="11538" max="11538" width="14.36328125" style="57" bestFit="1" customWidth="1"/>
    <col min="11539" max="11539" width="10" style="57" bestFit="1" customWidth="1"/>
    <col min="11540" max="11540" width="6" style="57" customWidth="1"/>
    <col min="11541" max="11541" width="25.26953125" style="57" bestFit="1" customWidth="1"/>
    <col min="11542" max="11542" width="11" style="57" bestFit="1" customWidth="1"/>
    <col min="11543" max="11544" width="8.26953125" style="57" bestFit="1" customWidth="1"/>
    <col min="11545" max="11779" width="9" style="57"/>
    <col min="11780" max="11780" width="15.90625" style="57" customWidth="1"/>
    <col min="11781" max="11781" width="3.90625" style="57" bestFit="1" customWidth="1"/>
    <col min="11782" max="11782" width="38.26953125" style="57" customWidth="1"/>
    <col min="11783" max="11783" width="13.90625" style="57" bestFit="1" customWidth="1"/>
    <col min="11784" max="11784" width="13.90625" style="57" customWidth="1"/>
    <col min="11785" max="11785" width="13.08984375" style="57" bestFit="1" customWidth="1"/>
    <col min="11786" max="11786" width="5.90625" style="57" bestFit="1" customWidth="1"/>
    <col min="11787" max="11787" width="12.08984375" style="57" bestFit="1" customWidth="1"/>
    <col min="11788" max="11788" width="10.453125" style="57" bestFit="1" customWidth="1"/>
    <col min="11789" max="11789" width="7" style="57" bestFit="1" customWidth="1"/>
    <col min="11790" max="11790" width="5.90625" style="57" bestFit="1" customWidth="1"/>
    <col min="11791" max="11791" width="8.7265625" style="57" bestFit="1" customWidth="1"/>
    <col min="11792" max="11792" width="8.453125" style="57" bestFit="1" customWidth="1"/>
    <col min="11793" max="11793" width="8.6328125" style="57" bestFit="1" customWidth="1"/>
    <col min="11794" max="11794" width="14.36328125" style="57" bestFit="1" customWidth="1"/>
    <col min="11795" max="11795" width="10" style="57" bestFit="1" customWidth="1"/>
    <col min="11796" max="11796" width="6" style="57" customWidth="1"/>
    <col min="11797" max="11797" width="25.26953125" style="57" bestFit="1" customWidth="1"/>
    <col min="11798" max="11798" width="11" style="57" bestFit="1" customWidth="1"/>
    <col min="11799" max="11800" width="8.26953125" style="57" bestFit="1" customWidth="1"/>
    <col min="11801" max="12035" width="9" style="57"/>
    <col min="12036" max="12036" width="15.90625" style="57" customWidth="1"/>
    <col min="12037" max="12037" width="3.90625" style="57" bestFit="1" customWidth="1"/>
    <col min="12038" max="12038" width="38.26953125" style="57" customWidth="1"/>
    <col min="12039" max="12039" width="13.90625" style="57" bestFit="1" customWidth="1"/>
    <col min="12040" max="12040" width="13.90625" style="57" customWidth="1"/>
    <col min="12041" max="12041" width="13.08984375" style="57" bestFit="1" customWidth="1"/>
    <col min="12042" max="12042" width="5.90625" style="57" bestFit="1" customWidth="1"/>
    <col min="12043" max="12043" width="12.08984375" style="57" bestFit="1" customWidth="1"/>
    <col min="12044" max="12044" width="10.453125" style="57" bestFit="1" customWidth="1"/>
    <col min="12045" max="12045" width="7" style="57" bestFit="1" customWidth="1"/>
    <col min="12046" max="12046" width="5.90625" style="57" bestFit="1" customWidth="1"/>
    <col min="12047" max="12047" width="8.7265625" style="57" bestFit="1" customWidth="1"/>
    <col min="12048" max="12048" width="8.453125" style="57" bestFit="1" customWidth="1"/>
    <col min="12049" max="12049" width="8.6328125" style="57" bestFit="1" customWidth="1"/>
    <col min="12050" max="12050" width="14.36328125" style="57" bestFit="1" customWidth="1"/>
    <col min="12051" max="12051" width="10" style="57" bestFit="1" customWidth="1"/>
    <col min="12052" max="12052" width="6" style="57" customWidth="1"/>
    <col min="12053" max="12053" width="25.26953125" style="57" bestFit="1" customWidth="1"/>
    <col min="12054" max="12054" width="11" style="57" bestFit="1" customWidth="1"/>
    <col min="12055" max="12056" width="8.26953125" style="57" bestFit="1" customWidth="1"/>
    <col min="12057" max="12291" width="9" style="57"/>
    <col min="12292" max="12292" width="15.90625" style="57" customWidth="1"/>
    <col min="12293" max="12293" width="3.90625" style="57" bestFit="1" customWidth="1"/>
    <col min="12294" max="12294" width="38.26953125" style="57" customWidth="1"/>
    <col min="12295" max="12295" width="13.90625" style="57" bestFit="1" customWidth="1"/>
    <col min="12296" max="12296" width="13.90625" style="57" customWidth="1"/>
    <col min="12297" max="12297" width="13.08984375" style="57" bestFit="1" customWidth="1"/>
    <col min="12298" max="12298" width="5.90625" style="57" bestFit="1" customWidth="1"/>
    <col min="12299" max="12299" width="12.08984375" style="57" bestFit="1" customWidth="1"/>
    <col min="12300" max="12300" width="10.453125" style="57" bestFit="1" customWidth="1"/>
    <col min="12301" max="12301" width="7" style="57" bestFit="1" customWidth="1"/>
    <col min="12302" max="12302" width="5.90625" style="57" bestFit="1" customWidth="1"/>
    <col min="12303" max="12303" width="8.7265625" style="57" bestFit="1" customWidth="1"/>
    <col min="12304" max="12304" width="8.453125" style="57" bestFit="1" customWidth="1"/>
    <col min="12305" max="12305" width="8.6328125" style="57" bestFit="1" customWidth="1"/>
    <col min="12306" max="12306" width="14.36328125" style="57" bestFit="1" customWidth="1"/>
    <col min="12307" max="12307" width="10" style="57" bestFit="1" customWidth="1"/>
    <col min="12308" max="12308" width="6" style="57" customWidth="1"/>
    <col min="12309" max="12309" width="25.26953125" style="57" bestFit="1" customWidth="1"/>
    <col min="12310" max="12310" width="11" style="57" bestFit="1" customWidth="1"/>
    <col min="12311" max="12312" width="8.26953125" style="57" bestFit="1" customWidth="1"/>
    <col min="12313" max="12547" width="9" style="57"/>
    <col min="12548" max="12548" width="15.90625" style="57" customWidth="1"/>
    <col min="12549" max="12549" width="3.90625" style="57" bestFit="1" customWidth="1"/>
    <col min="12550" max="12550" width="38.26953125" style="57" customWidth="1"/>
    <col min="12551" max="12551" width="13.90625" style="57" bestFit="1" customWidth="1"/>
    <col min="12552" max="12552" width="13.90625" style="57" customWidth="1"/>
    <col min="12553" max="12553" width="13.08984375" style="57" bestFit="1" customWidth="1"/>
    <col min="12554" max="12554" width="5.90625" style="57" bestFit="1" customWidth="1"/>
    <col min="12555" max="12555" width="12.08984375" style="57" bestFit="1" customWidth="1"/>
    <col min="12556" max="12556" width="10.453125" style="57" bestFit="1" customWidth="1"/>
    <col min="12557" max="12557" width="7" style="57" bestFit="1" customWidth="1"/>
    <col min="12558" max="12558" width="5.90625" style="57" bestFit="1" customWidth="1"/>
    <col min="12559" max="12559" width="8.7265625" style="57" bestFit="1" customWidth="1"/>
    <col min="12560" max="12560" width="8.453125" style="57" bestFit="1" customWidth="1"/>
    <col min="12561" max="12561" width="8.6328125" style="57" bestFit="1" customWidth="1"/>
    <col min="12562" max="12562" width="14.36328125" style="57" bestFit="1" customWidth="1"/>
    <col min="12563" max="12563" width="10" style="57" bestFit="1" customWidth="1"/>
    <col min="12564" max="12564" width="6" style="57" customWidth="1"/>
    <col min="12565" max="12565" width="25.26953125" style="57" bestFit="1" customWidth="1"/>
    <col min="12566" max="12566" width="11" style="57" bestFit="1" customWidth="1"/>
    <col min="12567" max="12568" width="8.26953125" style="57" bestFit="1" customWidth="1"/>
    <col min="12569" max="12803" width="9" style="57"/>
    <col min="12804" max="12804" width="15.90625" style="57" customWidth="1"/>
    <col min="12805" max="12805" width="3.90625" style="57" bestFit="1" customWidth="1"/>
    <col min="12806" max="12806" width="38.26953125" style="57" customWidth="1"/>
    <col min="12807" max="12807" width="13.90625" style="57" bestFit="1" customWidth="1"/>
    <col min="12808" max="12808" width="13.90625" style="57" customWidth="1"/>
    <col min="12809" max="12809" width="13.08984375" style="57" bestFit="1" customWidth="1"/>
    <col min="12810" max="12810" width="5.90625" style="57" bestFit="1" customWidth="1"/>
    <col min="12811" max="12811" width="12.08984375" style="57" bestFit="1" customWidth="1"/>
    <col min="12812" max="12812" width="10.453125" style="57" bestFit="1" customWidth="1"/>
    <col min="12813" max="12813" width="7" style="57" bestFit="1" customWidth="1"/>
    <col min="12814" max="12814" width="5.90625" style="57" bestFit="1" customWidth="1"/>
    <col min="12815" max="12815" width="8.7265625" style="57" bestFit="1" customWidth="1"/>
    <col min="12816" max="12816" width="8.453125" style="57" bestFit="1" customWidth="1"/>
    <col min="12817" max="12817" width="8.6328125" style="57" bestFit="1" customWidth="1"/>
    <col min="12818" max="12818" width="14.36328125" style="57" bestFit="1" customWidth="1"/>
    <col min="12819" max="12819" width="10" style="57" bestFit="1" customWidth="1"/>
    <col min="12820" max="12820" width="6" style="57" customWidth="1"/>
    <col min="12821" max="12821" width="25.26953125" style="57" bestFit="1" customWidth="1"/>
    <col min="12822" max="12822" width="11" style="57" bestFit="1" customWidth="1"/>
    <col min="12823" max="12824" width="8.26953125" style="57" bestFit="1" customWidth="1"/>
    <col min="12825" max="13059" width="9" style="57"/>
    <col min="13060" max="13060" width="15.90625" style="57" customWidth="1"/>
    <col min="13061" max="13061" width="3.90625" style="57" bestFit="1" customWidth="1"/>
    <col min="13062" max="13062" width="38.26953125" style="57" customWidth="1"/>
    <col min="13063" max="13063" width="13.90625" style="57" bestFit="1" customWidth="1"/>
    <col min="13064" max="13064" width="13.90625" style="57" customWidth="1"/>
    <col min="13065" max="13065" width="13.08984375" style="57" bestFit="1" customWidth="1"/>
    <col min="13066" max="13066" width="5.90625" style="57" bestFit="1" customWidth="1"/>
    <col min="13067" max="13067" width="12.08984375" style="57" bestFit="1" customWidth="1"/>
    <col min="13068" max="13068" width="10.453125" style="57" bestFit="1" customWidth="1"/>
    <col min="13069" max="13069" width="7" style="57" bestFit="1" customWidth="1"/>
    <col min="13070" max="13070" width="5.90625" style="57" bestFit="1" customWidth="1"/>
    <col min="13071" max="13071" width="8.7265625" style="57" bestFit="1" customWidth="1"/>
    <col min="13072" max="13072" width="8.453125" style="57" bestFit="1" customWidth="1"/>
    <col min="13073" max="13073" width="8.6328125" style="57" bestFit="1" customWidth="1"/>
    <col min="13074" max="13074" width="14.36328125" style="57" bestFit="1" customWidth="1"/>
    <col min="13075" max="13075" width="10" style="57" bestFit="1" customWidth="1"/>
    <col min="13076" max="13076" width="6" style="57" customWidth="1"/>
    <col min="13077" max="13077" width="25.26953125" style="57" bestFit="1" customWidth="1"/>
    <col min="13078" max="13078" width="11" style="57" bestFit="1" customWidth="1"/>
    <col min="13079" max="13080" width="8.26953125" style="57" bestFit="1" customWidth="1"/>
    <col min="13081" max="13315" width="9" style="57"/>
    <col min="13316" max="13316" width="15.90625" style="57" customWidth="1"/>
    <col min="13317" max="13317" width="3.90625" style="57" bestFit="1" customWidth="1"/>
    <col min="13318" max="13318" width="38.26953125" style="57" customWidth="1"/>
    <col min="13319" max="13319" width="13.90625" style="57" bestFit="1" customWidth="1"/>
    <col min="13320" max="13320" width="13.90625" style="57" customWidth="1"/>
    <col min="13321" max="13321" width="13.08984375" style="57" bestFit="1" customWidth="1"/>
    <col min="13322" max="13322" width="5.90625" style="57" bestFit="1" customWidth="1"/>
    <col min="13323" max="13323" width="12.08984375" style="57" bestFit="1" customWidth="1"/>
    <col min="13324" max="13324" width="10.453125" style="57" bestFit="1" customWidth="1"/>
    <col min="13325" max="13325" width="7" style="57" bestFit="1" customWidth="1"/>
    <col min="13326" max="13326" width="5.90625" style="57" bestFit="1" customWidth="1"/>
    <col min="13327" max="13327" width="8.7265625" style="57" bestFit="1" customWidth="1"/>
    <col min="13328" max="13328" width="8.453125" style="57" bestFit="1" customWidth="1"/>
    <col min="13329" max="13329" width="8.6328125" style="57" bestFit="1" customWidth="1"/>
    <col min="13330" max="13330" width="14.36328125" style="57" bestFit="1" customWidth="1"/>
    <col min="13331" max="13331" width="10" style="57" bestFit="1" customWidth="1"/>
    <col min="13332" max="13332" width="6" style="57" customWidth="1"/>
    <col min="13333" max="13333" width="25.26953125" style="57" bestFit="1" customWidth="1"/>
    <col min="13334" max="13334" width="11" style="57" bestFit="1" customWidth="1"/>
    <col min="13335" max="13336" width="8.26953125" style="57" bestFit="1" customWidth="1"/>
    <col min="13337" max="13571" width="9" style="57"/>
    <col min="13572" max="13572" width="15.90625" style="57" customWidth="1"/>
    <col min="13573" max="13573" width="3.90625" style="57" bestFit="1" customWidth="1"/>
    <col min="13574" max="13574" width="38.26953125" style="57" customWidth="1"/>
    <col min="13575" max="13575" width="13.90625" style="57" bestFit="1" customWidth="1"/>
    <col min="13576" max="13576" width="13.90625" style="57" customWidth="1"/>
    <col min="13577" max="13577" width="13.08984375" style="57" bestFit="1" customWidth="1"/>
    <col min="13578" max="13578" width="5.90625" style="57" bestFit="1" customWidth="1"/>
    <col min="13579" max="13579" width="12.08984375" style="57" bestFit="1" customWidth="1"/>
    <col min="13580" max="13580" width="10.453125" style="57" bestFit="1" customWidth="1"/>
    <col min="13581" max="13581" width="7" style="57" bestFit="1" customWidth="1"/>
    <col min="13582" max="13582" width="5.90625" style="57" bestFit="1" customWidth="1"/>
    <col min="13583" max="13583" width="8.7265625" style="57" bestFit="1" customWidth="1"/>
    <col min="13584" max="13584" width="8.453125" style="57" bestFit="1" customWidth="1"/>
    <col min="13585" max="13585" width="8.6328125" style="57" bestFit="1" customWidth="1"/>
    <col min="13586" max="13586" width="14.36328125" style="57" bestFit="1" customWidth="1"/>
    <col min="13587" max="13587" width="10" style="57" bestFit="1" customWidth="1"/>
    <col min="13588" max="13588" width="6" style="57" customWidth="1"/>
    <col min="13589" max="13589" width="25.26953125" style="57" bestFit="1" customWidth="1"/>
    <col min="13590" max="13590" width="11" style="57" bestFit="1" customWidth="1"/>
    <col min="13591" max="13592" width="8.26953125" style="57" bestFit="1" customWidth="1"/>
    <col min="13593" max="13827" width="9" style="57"/>
    <col min="13828" max="13828" width="15.90625" style="57" customWidth="1"/>
    <col min="13829" max="13829" width="3.90625" style="57" bestFit="1" customWidth="1"/>
    <col min="13830" max="13830" width="38.26953125" style="57" customWidth="1"/>
    <col min="13831" max="13831" width="13.90625" style="57" bestFit="1" customWidth="1"/>
    <col min="13832" max="13832" width="13.90625" style="57" customWidth="1"/>
    <col min="13833" max="13833" width="13.08984375" style="57" bestFit="1" customWidth="1"/>
    <col min="13834" max="13834" width="5.90625" style="57" bestFit="1" customWidth="1"/>
    <col min="13835" max="13835" width="12.08984375" style="57" bestFit="1" customWidth="1"/>
    <col min="13836" max="13836" width="10.453125" style="57" bestFit="1" customWidth="1"/>
    <col min="13837" max="13837" width="7" style="57" bestFit="1" customWidth="1"/>
    <col min="13838" max="13838" width="5.90625" style="57" bestFit="1" customWidth="1"/>
    <col min="13839" max="13839" width="8.7265625" style="57" bestFit="1" customWidth="1"/>
    <col min="13840" max="13840" width="8.453125" style="57" bestFit="1" customWidth="1"/>
    <col min="13841" max="13841" width="8.6328125" style="57" bestFit="1" customWidth="1"/>
    <col min="13842" max="13842" width="14.36328125" style="57" bestFit="1" customWidth="1"/>
    <col min="13843" max="13843" width="10" style="57" bestFit="1" customWidth="1"/>
    <col min="13844" max="13844" width="6" style="57" customWidth="1"/>
    <col min="13845" max="13845" width="25.26953125" style="57" bestFit="1" customWidth="1"/>
    <col min="13846" max="13846" width="11" style="57" bestFit="1" customWidth="1"/>
    <col min="13847" max="13848" width="8.26953125" style="57" bestFit="1" customWidth="1"/>
    <col min="13849" max="14083" width="9" style="57"/>
    <col min="14084" max="14084" width="15.90625" style="57" customWidth="1"/>
    <col min="14085" max="14085" width="3.90625" style="57" bestFit="1" customWidth="1"/>
    <col min="14086" max="14086" width="38.26953125" style="57" customWidth="1"/>
    <col min="14087" max="14087" width="13.90625" style="57" bestFit="1" customWidth="1"/>
    <col min="14088" max="14088" width="13.90625" style="57" customWidth="1"/>
    <col min="14089" max="14089" width="13.08984375" style="57" bestFit="1" customWidth="1"/>
    <col min="14090" max="14090" width="5.90625" style="57" bestFit="1" customWidth="1"/>
    <col min="14091" max="14091" width="12.08984375" style="57" bestFit="1" customWidth="1"/>
    <col min="14092" max="14092" width="10.453125" style="57" bestFit="1" customWidth="1"/>
    <col min="14093" max="14093" width="7" style="57" bestFit="1" customWidth="1"/>
    <col min="14094" max="14094" width="5.90625" style="57" bestFit="1" customWidth="1"/>
    <col min="14095" max="14095" width="8.7265625" style="57" bestFit="1" customWidth="1"/>
    <col min="14096" max="14096" width="8.453125" style="57" bestFit="1" customWidth="1"/>
    <col min="14097" max="14097" width="8.6328125" style="57" bestFit="1" customWidth="1"/>
    <col min="14098" max="14098" width="14.36328125" style="57" bestFit="1" customWidth="1"/>
    <col min="14099" max="14099" width="10" style="57" bestFit="1" customWidth="1"/>
    <col min="14100" max="14100" width="6" style="57" customWidth="1"/>
    <col min="14101" max="14101" width="25.26953125" style="57" bestFit="1" customWidth="1"/>
    <col min="14102" max="14102" width="11" style="57" bestFit="1" customWidth="1"/>
    <col min="14103" max="14104" width="8.26953125" style="57" bestFit="1" customWidth="1"/>
    <col min="14105" max="14339" width="9" style="57"/>
    <col min="14340" max="14340" width="15.90625" style="57" customWidth="1"/>
    <col min="14341" max="14341" width="3.90625" style="57" bestFit="1" customWidth="1"/>
    <col min="14342" max="14342" width="38.26953125" style="57" customWidth="1"/>
    <col min="14343" max="14343" width="13.90625" style="57" bestFit="1" customWidth="1"/>
    <col min="14344" max="14344" width="13.90625" style="57" customWidth="1"/>
    <col min="14345" max="14345" width="13.08984375" style="57" bestFit="1" customWidth="1"/>
    <col min="14346" max="14346" width="5.90625" style="57" bestFit="1" customWidth="1"/>
    <col min="14347" max="14347" width="12.08984375" style="57" bestFit="1" customWidth="1"/>
    <col min="14348" max="14348" width="10.453125" style="57" bestFit="1" customWidth="1"/>
    <col min="14349" max="14349" width="7" style="57" bestFit="1" customWidth="1"/>
    <col min="14350" max="14350" width="5.90625" style="57" bestFit="1" customWidth="1"/>
    <col min="14351" max="14351" width="8.7265625" style="57" bestFit="1" customWidth="1"/>
    <col min="14352" max="14352" width="8.453125" style="57" bestFit="1" customWidth="1"/>
    <col min="14353" max="14353" width="8.6328125" style="57" bestFit="1" customWidth="1"/>
    <col min="14354" max="14354" width="14.36328125" style="57" bestFit="1" customWidth="1"/>
    <col min="14355" max="14355" width="10" style="57" bestFit="1" customWidth="1"/>
    <col min="14356" max="14356" width="6" style="57" customWidth="1"/>
    <col min="14357" max="14357" width="25.26953125" style="57" bestFit="1" customWidth="1"/>
    <col min="14358" max="14358" width="11" style="57" bestFit="1" customWidth="1"/>
    <col min="14359" max="14360" width="8.26953125" style="57" bestFit="1" customWidth="1"/>
    <col min="14361" max="14595" width="9" style="57"/>
    <col min="14596" max="14596" width="15.90625" style="57" customWidth="1"/>
    <col min="14597" max="14597" width="3.90625" style="57" bestFit="1" customWidth="1"/>
    <col min="14598" max="14598" width="38.26953125" style="57" customWidth="1"/>
    <col min="14599" max="14599" width="13.90625" style="57" bestFit="1" customWidth="1"/>
    <col min="14600" max="14600" width="13.90625" style="57" customWidth="1"/>
    <col min="14601" max="14601" width="13.08984375" style="57" bestFit="1" customWidth="1"/>
    <col min="14602" max="14602" width="5.90625" style="57" bestFit="1" customWidth="1"/>
    <col min="14603" max="14603" width="12.08984375" style="57" bestFit="1" customWidth="1"/>
    <col min="14604" max="14604" width="10.453125" style="57" bestFit="1" customWidth="1"/>
    <col min="14605" max="14605" width="7" style="57" bestFit="1" customWidth="1"/>
    <col min="14606" max="14606" width="5.90625" style="57" bestFit="1" customWidth="1"/>
    <col min="14607" max="14607" width="8.7265625" style="57" bestFit="1" customWidth="1"/>
    <col min="14608" max="14608" width="8.453125" style="57" bestFit="1" customWidth="1"/>
    <col min="14609" max="14609" width="8.6328125" style="57" bestFit="1" customWidth="1"/>
    <col min="14610" max="14610" width="14.36328125" style="57" bestFit="1" customWidth="1"/>
    <col min="14611" max="14611" width="10" style="57" bestFit="1" customWidth="1"/>
    <col min="14612" max="14612" width="6" style="57" customWidth="1"/>
    <col min="14613" max="14613" width="25.26953125" style="57" bestFit="1" customWidth="1"/>
    <col min="14614" max="14614" width="11" style="57" bestFit="1" customWidth="1"/>
    <col min="14615" max="14616" width="8.26953125" style="57" bestFit="1" customWidth="1"/>
    <col min="14617" max="14851" width="9" style="57"/>
    <col min="14852" max="14852" width="15.90625" style="57" customWidth="1"/>
    <col min="14853" max="14853" width="3.90625" style="57" bestFit="1" customWidth="1"/>
    <col min="14854" max="14854" width="38.26953125" style="57" customWidth="1"/>
    <col min="14855" max="14855" width="13.90625" style="57" bestFit="1" customWidth="1"/>
    <col min="14856" max="14856" width="13.90625" style="57" customWidth="1"/>
    <col min="14857" max="14857" width="13.08984375" style="57" bestFit="1" customWidth="1"/>
    <col min="14858" max="14858" width="5.90625" style="57" bestFit="1" customWidth="1"/>
    <col min="14859" max="14859" width="12.08984375" style="57" bestFit="1" customWidth="1"/>
    <col min="14860" max="14860" width="10.453125" style="57" bestFit="1" customWidth="1"/>
    <col min="14861" max="14861" width="7" style="57" bestFit="1" customWidth="1"/>
    <col min="14862" max="14862" width="5.90625" style="57" bestFit="1" customWidth="1"/>
    <col min="14863" max="14863" width="8.7265625" style="57" bestFit="1" customWidth="1"/>
    <col min="14864" max="14864" width="8.453125" style="57" bestFit="1" customWidth="1"/>
    <col min="14865" max="14865" width="8.6328125" style="57" bestFit="1" customWidth="1"/>
    <col min="14866" max="14866" width="14.36328125" style="57" bestFit="1" customWidth="1"/>
    <col min="14867" max="14867" width="10" style="57" bestFit="1" customWidth="1"/>
    <col min="14868" max="14868" width="6" style="57" customWidth="1"/>
    <col min="14869" max="14869" width="25.26953125" style="57" bestFit="1" customWidth="1"/>
    <col min="14870" max="14870" width="11" style="57" bestFit="1" customWidth="1"/>
    <col min="14871" max="14872" width="8.26953125" style="57" bestFit="1" customWidth="1"/>
    <col min="14873" max="15107" width="9" style="57"/>
    <col min="15108" max="15108" width="15.90625" style="57" customWidth="1"/>
    <col min="15109" max="15109" width="3.90625" style="57" bestFit="1" customWidth="1"/>
    <col min="15110" max="15110" width="38.26953125" style="57" customWidth="1"/>
    <col min="15111" max="15111" width="13.90625" style="57" bestFit="1" customWidth="1"/>
    <col min="15112" max="15112" width="13.90625" style="57" customWidth="1"/>
    <col min="15113" max="15113" width="13.08984375" style="57" bestFit="1" customWidth="1"/>
    <col min="15114" max="15114" width="5.90625" style="57" bestFit="1" customWidth="1"/>
    <col min="15115" max="15115" width="12.08984375" style="57" bestFit="1" customWidth="1"/>
    <col min="15116" max="15116" width="10.453125" style="57" bestFit="1" customWidth="1"/>
    <col min="15117" max="15117" width="7" style="57" bestFit="1" customWidth="1"/>
    <col min="15118" max="15118" width="5.90625" style="57" bestFit="1" customWidth="1"/>
    <col min="15119" max="15119" width="8.7265625" style="57" bestFit="1" customWidth="1"/>
    <col min="15120" max="15120" width="8.453125" style="57" bestFit="1" customWidth="1"/>
    <col min="15121" max="15121" width="8.6328125" style="57" bestFit="1" customWidth="1"/>
    <col min="15122" max="15122" width="14.36328125" style="57" bestFit="1" customWidth="1"/>
    <col min="15123" max="15123" width="10" style="57" bestFit="1" customWidth="1"/>
    <col min="15124" max="15124" width="6" style="57" customWidth="1"/>
    <col min="15125" max="15125" width="25.26953125" style="57" bestFit="1" customWidth="1"/>
    <col min="15126" max="15126" width="11" style="57" bestFit="1" customWidth="1"/>
    <col min="15127" max="15128" width="8.26953125" style="57" bestFit="1" customWidth="1"/>
    <col min="15129" max="15363" width="9" style="57"/>
    <col min="15364" max="15364" width="15.90625" style="57" customWidth="1"/>
    <col min="15365" max="15365" width="3.90625" style="57" bestFit="1" customWidth="1"/>
    <col min="15366" max="15366" width="38.26953125" style="57" customWidth="1"/>
    <col min="15367" max="15367" width="13.90625" style="57" bestFit="1" customWidth="1"/>
    <col min="15368" max="15368" width="13.90625" style="57" customWidth="1"/>
    <col min="15369" max="15369" width="13.08984375" style="57" bestFit="1" customWidth="1"/>
    <col min="15370" max="15370" width="5.90625" style="57" bestFit="1" customWidth="1"/>
    <col min="15371" max="15371" width="12.08984375" style="57" bestFit="1" customWidth="1"/>
    <col min="15372" max="15372" width="10.453125" style="57" bestFit="1" customWidth="1"/>
    <col min="15373" max="15373" width="7" style="57" bestFit="1" customWidth="1"/>
    <col min="15374" max="15374" width="5.90625" style="57" bestFit="1" customWidth="1"/>
    <col min="15375" max="15375" width="8.7265625" style="57" bestFit="1" customWidth="1"/>
    <col min="15376" max="15376" width="8.453125" style="57" bestFit="1" customWidth="1"/>
    <col min="15377" max="15377" width="8.6328125" style="57" bestFit="1" customWidth="1"/>
    <col min="15378" max="15378" width="14.36328125" style="57" bestFit="1" customWidth="1"/>
    <col min="15379" max="15379" width="10" style="57" bestFit="1" customWidth="1"/>
    <col min="15380" max="15380" width="6" style="57" customWidth="1"/>
    <col min="15381" max="15381" width="25.26953125" style="57" bestFit="1" customWidth="1"/>
    <col min="15382" max="15382" width="11" style="57" bestFit="1" customWidth="1"/>
    <col min="15383" max="15384" width="8.26953125" style="57" bestFit="1" customWidth="1"/>
    <col min="15385" max="15619" width="9" style="57"/>
    <col min="15620" max="15620" width="15.90625" style="57" customWidth="1"/>
    <col min="15621" max="15621" width="3.90625" style="57" bestFit="1" customWidth="1"/>
    <col min="15622" max="15622" width="38.26953125" style="57" customWidth="1"/>
    <col min="15623" max="15623" width="13.90625" style="57" bestFit="1" customWidth="1"/>
    <col min="15624" max="15624" width="13.90625" style="57" customWidth="1"/>
    <col min="15625" max="15625" width="13.08984375" style="57" bestFit="1" customWidth="1"/>
    <col min="15626" max="15626" width="5.90625" style="57" bestFit="1" customWidth="1"/>
    <col min="15627" max="15627" width="12.08984375" style="57" bestFit="1" customWidth="1"/>
    <col min="15628" max="15628" width="10.453125" style="57" bestFit="1" customWidth="1"/>
    <col min="15629" max="15629" width="7" style="57" bestFit="1" customWidth="1"/>
    <col min="15630" max="15630" width="5.90625" style="57" bestFit="1" customWidth="1"/>
    <col min="15631" max="15631" width="8.7265625" style="57" bestFit="1" customWidth="1"/>
    <col min="15632" max="15632" width="8.453125" style="57" bestFit="1" customWidth="1"/>
    <col min="15633" max="15633" width="8.6328125" style="57" bestFit="1" customWidth="1"/>
    <col min="15634" max="15634" width="14.36328125" style="57" bestFit="1" customWidth="1"/>
    <col min="15635" max="15635" width="10" style="57" bestFit="1" customWidth="1"/>
    <col min="15636" max="15636" width="6" style="57" customWidth="1"/>
    <col min="15637" max="15637" width="25.26953125" style="57" bestFit="1" customWidth="1"/>
    <col min="15638" max="15638" width="11" style="57" bestFit="1" customWidth="1"/>
    <col min="15639" max="15640" width="8.26953125" style="57" bestFit="1" customWidth="1"/>
    <col min="15641" max="15875" width="9" style="57"/>
    <col min="15876" max="15876" width="15.90625" style="57" customWidth="1"/>
    <col min="15877" max="15877" width="3.90625" style="57" bestFit="1" customWidth="1"/>
    <col min="15878" max="15878" width="38.26953125" style="57" customWidth="1"/>
    <col min="15879" max="15879" width="13.90625" style="57" bestFit="1" customWidth="1"/>
    <col min="15880" max="15880" width="13.90625" style="57" customWidth="1"/>
    <col min="15881" max="15881" width="13.08984375" style="57" bestFit="1" customWidth="1"/>
    <col min="15882" max="15882" width="5.90625" style="57" bestFit="1" customWidth="1"/>
    <col min="15883" max="15883" width="12.08984375" style="57" bestFit="1" customWidth="1"/>
    <col min="15884" max="15884" width="10.453125" style="57" bestFit="1" customWidth="1"/>
    <col min="15885" max="15885" width="7" style="57" bestFit="1" customWidth="1"/>
    <col min="15886" max="15886" width="5.90625" style="57" bestFit="1" customWidth="1"/>
    <col min="15887" max="15887" width="8.7265625" style="57" bestFit="1" customWidth="1"/>
    <col min="15888" max="15888" width="8.453125" style="57" bestFit="1" customWidth="1"/>
    <col min="15889" max="15889" width="8.6328125" style="57" bestFit="1" customWidth="1"/>
    <col min="15890" max="15890" width="14.36328125" style="57" bestFit="1" customWidth="1"/>
    <col min="15891" max="15891" width="10" style="57" bestFit="1" customWidth="1"/>
    <col min="15892" max="15892" width="6" style="57" customWidth="1"/>
    <col min="15893" max="15893" width="25.26953125" style="57" bestFit="1" customWidth="1"/>
    <col min="15894" max="15894" width="11" style="57" bestFit="1" customWidth="1"/>
    <col min="15895" max="15896" width="8.26953125" style="57" bestFit="1" customWidth="1"/>
    <col min="15897" max="16131" width="9" style="57"/>
    <col min="16132" max="16132" width="15.90625" style="57" customWidth="1"/>
    <col min="16133" max="16133" width="3.90625" style="57" bestFit="1" customWidth="1"/>
    <col min="16134" max="16134" width="38.26953125" style="57" customWidth="1"/>
    <col min="16135" max="16135" width="13.90625" style="57" bestFit="1" customWidth="1"/>
    <col min="16136" max="16136" width="13.90625" style="57" customWidth="1"/>
    <col min="16137" max="16137" width="13.08984375" style="57" bestFit="1" customWidth="1"/>
    <col min="16138" max="16138" width="5.90625" style="57" bestFit="1" customWidth="1"/>
    <col min="16139" max="16139" width="12.08984375" style="57" bestFit="1" customWidth="1"/>
    <col min="16140" max="16140" width="10.453125" style="57" bestFit="1" customWidth="1"/>
    <col min="16141" max="16141" width="7" style="57" bestFit="1" customWidth="1"/>
    <col min="16142" max="16142" width="5.90625" style="57" bestFit="1" customWidth="1"/>
    <col min="16143" max="16143" width="8.7265625" style="57" bestFit="1" customWidth="1"/>
    <col min="16144" max="16144" width="8.453125" style="57" bestFit="1" customWidth="1"/>
    <col min="16145" max="16145" width="8.6328125" style="57" bestFit="1" customWidth="1"/>
    <col min="16146" max="16146" width="14.36328125" style="57" bestFit="1" customWidth="1"/>
    <col min="16147" max="16147" width="10" style="57" bestFit="1" customWidth="1"/>
    <col min="16148" max="16148" width="6" style="57" customWidth="1"/>
    <col min="16149" max="16149" width="25.26953125" style="57" bestFit="1" customWidth="1"/>
    <col min="16150" max="16150" width="11" style="57" bestFit="1" customWidth="1"/>
    <col min="16151" max="16152" width="8.26953125" style="57" bestFit="1" customWidth="1"/>
    <col min="16153" max="16384" width="9" style="57"/>
  </cols>
  <sheetData>
    <row r="1" spans="1:33" ht="15.5">
      <c r="A1" s="265"/>
      <c r="B1" s="265"/>
      <c r="R1" s="264"/>
    </row>
    <row r="2" spans="1:33" ht="15.5">
      <c r="A2" s="257"/>
      <c r="B2" s="257"/>
      <c r="C2" s="257"/>
      <c r="D2" s="257"/>
      <c r="E2" s="257"/>
      <c r="F2" s="263"/>
      <c r="G2" s="257"/>
      <c r="H2" s="257"/>
      <c r="I2" s="257"/>
      <c r="J2" s="683" t="s">
        <v>938</v>
      </c>
      <c r="K2" s="683"/>
      <c r="L2" s="683"/>
      <c r="M2" s="683"/>
      <c r="N2" s="683"/>
      <c r="O2" s="683"/>
      <c r="P2" s="683"/>
      <c r="Q2" s="262"/>
      <c r="R2" s="684" t="s">
        <v>937</v>
      </c>
      <c r="S2" s="685"/>
      <c r="T2" s="685"/>
      <c r="U2" s="685"/>
      <c r="V2" s="685"/>
      <c r="W2" s="685"/>
      <c r="X2" s="685"/>
    </row>
    <row r="3" spans="1:33" ht="15.5">
      <c r="A3" s="261" t="s">
        <v>936</v>
      </c>
      <c r="B3" s="261"/>
      <c r="C3" s="257"/>
      <c r="D3" s="257"/>
      <c r="E3" s="257"/>
      <c r="F3" s="257"/>
      <c r="G3" s="257"/>
      <c r="H3" s="257"/>
      <c r="I3" s="257"/>
      <c r="J3" s="262"/>
      <c r="K3" s="257"/>
      <c r="L3" s="257"/>
      <c r="M3" s="257"/>
      <c r="N3" s="257"/>
      <c r="O3" s="257"/>
      <c r="P3" s="257"/>
      <c r="Q3" s="257"/>
      <c r="R3" s="256"/>
      <c r="S3" s="752" t="s">
        <v>935</v>
      </c>
      <c r="T3" s="752"/>
      <c r="U3" s="752"/>
      <c r="V3" s="752"/>
      <c r="W3" s="752"/>
      <c r="X3" s="752"/>
      <c r="Z3" s="197" t="s">
        <v>629</v>
      </c>
      <c r="AA3" s="12"/>
      <c r="AB3" s="349" t="s">
        <v>628</v>
      </c>
      <c r="AC3" s="348"/>
      <c r="AD3" s="348"/>
      <c r="AE3" s="197" t="s">
        <v>627</v>
      </c>
      <c r="AF3" s="348"/>
      <c r="AG3" s="12"/>
    </row>
    <row r="4" spans="1:33" ht="12" customHeight="1" thickBot="1">
      <c r="A4" s="666" t="s">
        <v>934</v>
      </c>
      <c r="B4" s="669" t="s">
        <v>933</v>
      </c>
      <c r="C4" s="670"/>
      <c r="D4" s="675"/>
      <c r="E4" s="255"/>
      <c r="F4" s="669" t="s">
        <v>932</v>
      </c>
      <c r="G4" s="677"/>
      <c r="H4" s="680" t="s">
        <v>931</v>
      </c>
      <c r="I4" s="680" t="s">
        <v>930</v>
      </c>
      <c r="J4" s="687" t="s">
        <v>929</v>
      </c>
      <c r="K4" s="643" t="s">
        <v>625</v>
      </c>
      <c r="L4" s="644"/>
      <c r="M4" s="644"/>
      <c r="N4" s="644"/>
      <c r="O4" s="645"/>
      <c r="P4" s="648" t="s">
        <v>624</v>
      </c>
      <c r="Q4" s="703" t="s">
        <v>14</v>
      </c>
      <c r="R4" s="704"/>
      <c r="S4" s="705"/>
      <c r="T4" s="706" t="s">
        <v>15</v>
      </c>
      <c r="U4" s="708" t="s">
        <v>584</v>
      </c>
      <c r="V4" s="648" t="s">
        <v>583</v>
      </c>
      <c r="W4" s="650" t="s">
        <v>582</v>
      </c>
      <c r="X4" s="651"/>
      <c r="Z4" s="711" t="s">
        <v>19</v>
      </c>
      <c r="AA4" s="711" t="s">
        <v>623</v>
      </c>
      <c r="AB4" s="691" t="s">
        <v>21</v>
      </c>
      <c r="AC4" s="648" t="s">
        <v>571</v>
      </c>
      <c r="AD4" s="648" t="s">
        <v>570</v>
      </c>
      <c r="AE4" s="691" t="s">
        <v>21</v>
      </c>
      <c r="AF4" s="648" t="s">
        <v>571</v>
      </c>
      <c r="AG4" s="648" t="s">
        <v>622</v>
      </c>
    </row>
    <row r="5" spans="1:33" ht="11.25" customHeight="1">
      <c r="A5" s="667"/>
      <c r="B5" s="671"/>
      <c r="C5" s="672"/>
      <c r="D5" s="676"/>
      <c r="E5" s="250"/>
      <c r="F5" s="678"/>
      <c r="G5" s="679"/>
      <c r="H5" s="667"/>
      <c r="I5" s="667"/>
      <c r="J5" s="688"/>
      <c r="K5" s="694" t="s">
        <v>928</v>
      </c>
      <c r="L5" s="697" t="s">
        <v>927</v>
      </c>
      <c r="M5" s="700" t="s">
        <v>926</v>
      </c>
      <c r="N5" s="701" t="s">
        <v>925</v>
      </c>
      <c r="O5" s="701" t="s">
        <v>924</v>
      </c>
      <c r="P5" s="689"/>
      <c r="Q5" s="661"/>
      <c r="R5" s="662"/>
      <c r="S5" s="663"/>
      <c r="T5" s="707"/>
      <c r="U5" s="709"/>
      <c r="V5" s="636"/>
      <c r="W5" s="648" t="s">
        <v>571</v>
      </c>
      <c r="X5" s="648" t="s">
        <v>570</v>
      </c>
      <c r="Z5" s="711"/>
      <c r="AA5" s="711"/>
      <c r="AB5" s="653"/>
      <c r="AC5" s="649"/>
      <c r="AD5" s="649"/>
      <c r="AE5" s="653"/>
      <c r="AF5" s="649"/>
      <c r="AG5" s="649"/>
    </row>
    <row r="6" spans="1:33">
      <c r="A6" s="667"/>
      <c r="B6" s="671"/>
      <c r="C6" s="672"/>
      <c r="D6" s="666" t="s">
        <v>923</v>
      </c>
      <c r="E6" s="635" t="s">
        <v>30</v>
      </c>
      <c r="F6" s="666" t="s">
        <v>923</v>
      </c>
      <c r="G6" s="680" t="s">
        <v>922</v>
      </c>
      <c r="H6" s="667"/>
      <c r="I6" s="667"/>
      <c r="J6" s="688"/>
      <c r="K6" s="695"/>
      <c r="L6" s="698"/>
      <c r="M6" s="695"/>
      <c r="N6" s="702"/>
      <c r="O6" s="702"/>
      <c r="P6" s="689"/>
      <c r="Q6" s="648" t="s">
        <v>619</v>
      </c>
      <c r="R6" s="648" t="s">
        <v>618</v>
      </c>
      <c r="S6" s="635" t="s">
        <v>34</v>
      </c>
      <c r="T6" s="713" t="s">
        <v>617</v>
      </c>
      <c r="U6" s="709"/>
      <c r="V6" s="636"/>
      <c r="W6" s="649"/>
      <c r="X6" s="649"/>
      <c r="Z6" s="711"/>
      <c r="AA6" s="711"/>
      <c r="AB6" s="653"/>
      <c r="AC6" s="649"/>
      <c r="AD6" s="649"/>
      <c r="AE6" s="653"/>
      <c r="AF6" s="649"/>
      <c r="AG6" s="649"/>
    </row>
    <row r="7" spans="1:33">
      <c r="A7" s="667"/>
      <c r="B7" s="671"/>
      <c r="C7" s="672"/>
      <c r="D7" s="667"/>
      <c r="E7" s="636"/>
      <c r="F7" s="667"/>
      <c r="G7" s="667"/>
      <c r="H7" s="667"/>
      <c r="I7" s="667"/>
      <c r="J7" s="688"/>
      <c r="K7" s="695"/>
      <c r="L7" s="698"/>
      <c r="M7" s="695"/>
      <c r="N7" s="702"/>
      <c r="O7" s="702"/>
      <c r="P7" s="689"/>
      <c r="Q7" s="689"/>
      <c r="R7" s="689"/>
      <c r="S7" s="636"/>
      <c r="T7" s="714"/>
      <c r="U7" s="709"/>
      <c r="V7" s="636"/>
      <c r="W7" s="649"/>
      <c r="X7" s="649"/>
      <c r="Z7" s="711"/>
      <c r="AA7" s="711"/>
      <c r="AB7" s="653"/>
      <c r="AC7" s="649"/>
      <c r="AD7" s="649"/>
      <c r="AE7" s="653"/>
      <c r="AF7" s="649"/>
      <c r="AG7" s="649"/>
    </row>
    <row r="8" spans="1:33">
      <c r="A8" s="668"/>
      <c r="B8" s="673"/>
      <c r="C8" s="674"/>
      <c r="D8" s="668"/>
      <c r="E8" s="682"/>
      <c r="F8" s="668"/>
      <c r="G8" s="668"/>
      <c r="H8" s="668"/>
      <c r="I8" s="668"/>
      <c r="J8" s="678"/>
      <c r="K8" s="696"/>
      <c r="L8" s="699"/>
      <c r="M8" s="696"/>
      <c r="N8" s="679"/>
      <c r="O8" s="679"/>
      <c r="P8" s="690"/>
      <c r="Q8" s="690"/>
      <c r="R8" s="690"/>
      <c r="S8" s="682"/>
      <c r="T8" s="715"/>
      <c r="U8" s="710"/>
      <c r="V8" s="682"/>
      <c r="W8" s="693"/>
      <c r="X8" s="693"/>
      <c r="Z8" s="712"/>
      <c r="AA8" s="712"/>
      <c r="AB8" s="692"/>
      <c r="AC8" s="693"/>
      <c r="AD8" s="693"/>
      <c r="AE8" s="692"/>
      <c r="AF8" s="693"/>
      <c r="AG8" s="693"/>
    </row>
    <row r="9" spans="1:33" ht="13">
      <c r="A9" s="814" t="s">
        <v>921</v>
      </c>
      <c r="B9" s="775" t="s">
        <v>920</v>
      </c>
      <c r="C9" s="776"/>
      <c r="D9" s="635" t="s">
        <v>919</v>
      </c>
      <c r="E9" s="90" t="s">
        <v>918</v>
      </c>
      <c r="F9" s="635" t="s">
        <v>917</v>
      </c>
      <c r="G9" s="635">
        <v>0.875</v>
      </c>
      <c r="H9" s="691" t="s">
        <v>902</v>
      </c>
      <c r="I9" s="100" t="str">
        <f t="shared" ref="I9:I30" si="0">IF(Z9="","",(IF(AA9-Z9&gt;0,CONCATENATE(TEXT(Z9,"#,##0"),"~",TEXT(AA9,"#,##0")),TEXT(Z9,"#,##0"))))</f>
        <v>1,010</v>
      </c>
      <c r="J9" s="639">
        <v>4</v>
      </c>
      <c r="K9" s="341">
        <v>20</v>
      </c>
      <c r="L9" s="340">
        <f t="shared" ref="L9:L30" si="1">IF(K9&gt;0,1/K9*34.6*67.1,"")</f>
        <v>116.083</v>
      </c>
      <c r="M9" s="336">
        <f t="shared" ref="M9:M30" si="2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20.5</v>
      </c>
      <c r="N9" s="335">
        <f t="shared" ref="N9:N30" si="3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23.4</v>
      </c>
      <c r="O9" s="334" t="str">
        <f t="shared" ref="O9:O30" si="4">IF(Z9="","",IF(AE9="",TEXT(AB9,"#,##0.0"),IF(AB9-AE9&gt;0,CONCATENATE(TEXT(AE9,"#,##0.0"),"~",TEXT(AB9,"#,##0.0")),TEXT(AB9,"#,##0.0"))))</f>
        <v>27.3</v>
      </c>
      <c r="P9" s="817" t="s">
        <v>912</v>
      </c>
      <c r="Q9" s="333" t="s">
        <v>889</v>
      </c>
      <c r="R9" s="105" t="s">
        <v>42</v>
      </c>
      <c r="S9" s="332"/>
      <c r="T9" s="331" t="str">
        <f t="shared" ref="T9:T30" si="5">IF((LEFT(D9,1)="6"),"☆☆☆☆☆",IF((LEFT(D9,1)="5"),"☆☆☆☆",IF((LEFT(D9,1)="4"),"☆☆☆"," ")))</f>
        <v xml:space="preserve"> </v>
      </c>
      <c r="U9" s="330" t="str">
        <f t="shared" ref="U9:U30" si="6">IFERROR(IF(K9&lt;M9,"",(ROUNDDOWN(K9/M9*100,0))),"")</f>
        <v/>
      </c>
      <c r="V9" s="329" t="str">
        <f t="shared" ref="V9:V30" si="7">IFERROR(IF(K9&lt;N9,"",(ROUNDDOWN(K9/N9*100,0))),"")</f>
        <v/>
      </c>
      <c r="W9" s="329">
        <f t="shared" ref="W9:W30" si="8">IF(AC9&lt;55,"",IF(AA9="",AC9,IF(AF9-AC9&gt;0,CONCATENATE(AC9,"~",AF9),AC9)))</f>
        <v>73</v>
      </c>
      <c r="X9" s="328" t="str">
        <f t="shared" ref="X9:X30" si="9">IF(AC9&lt;55,"",AD9)</f>
        <v>★2.0</v>
      </c>
      <c r="Z9" s="327">
        <v>1010</v>
      </c>
      <c r="AA9" s="347"/>
      <c r="AB9" s="325">
        <f t="shared" ref="AB9:AB30" si="10">IF(Z9="","",(ROUND(IF(Z9&gt;=2759,9.5,IF(Z9&lt;2759,(-2.47/1000000*Z9*Z9)-(8.52/10000*Z9)+30.65)),1)))</f>
        <v>27.3</v>
      </c>
      <c r="AC9" s="99">
        <f t="shared" ref="AC9:AC30" si="11">IF(K9="","",ROUNDDOWN(K9/AB9*100,0))</f>
        <v>73</v>
      </c>
      <c r="AD9" s="99" t="str">
        <f t="shared" ref="AD9:AD30" si="12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★2.0</v>
      </c>
      <c r="AE9" s="325" t="str">
        <f t="shared" ref="AE9:AE30" si="13">IF(AA9="","",(ROUND(IF(AA9&gt;=2759,9.5,IF(AA9&lt;2759,(-2.47/1000000*AA9*AA9)-(8.52/10000*AA9)+30.65)),1)))</f>
        <v/>
      </c>
      <c r="AF9" s="99" t="str">
        <f t="shared" ref="AF9:AF30" si="14">IF(AE9="","",IF(K9="","",ROUNDDOWN(K9/AE9*100,0)))</f>
        <v/>
      </c>
      <c r="AG9" s="99" t="str">
        <f t="shared" ref="AG9:AG30" si="15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</row>
    <row r="10" spans="1:33" ht="13">
      <c r="A10" s="815"/>
      <c r="B10" s="777"/>
      <c r="C10" s="778"/>
      <c r="D10" s="636"/>
      <c r="E10" s="346" t="s">
        <v>916</v>
      </c>
      <c r="F10" s="636"/>
      <c r="G10" s="636"/>
      <c r="H10" s="653"/>
      <c r="I10" s="100" t="str">
        <f t="shared" si="0"/>
        <v>1,040</v>
      </c>
      <c r="J10" s="757"/>
      <c r="K10" s="342">
        <v>19.5</v>
      </c>
      <c r="L10" s="340">
        <f t="shared" si="1"/>
        <v>119.05948717948716</v>
      </c>
      <c r="M10" s="336">
        <f t="shared" si="2"/>
        <v>20.5</v>
      </c>
      <c r="N10" s="335">
        <f t="shared" si="3"/>
        <v>23.4</v>
      </c>
      <c r="O10" s="334" t="str">
        <f t="shared" si="4"/>
        <v>27.1</v>
      </c>
      <c r="P10" s="818"/>
      <c r="Q10" s="333" t="s">
        <v>889</v>
      </c>
      <c r="R10" s="105" t="s">
        <v>42</v>
      </c>
      <c r="S10" s="332"/>
      <c r="T10" s="331" t="str">
        <f t="shared" si="5"/>
        <v xml:space="preserve"> </v>
      </c>
      <c r="U10" s="330" t="str">
        <f t="shared" si="6"/>
        <v/>
      </c>
      <c r="V10" s="329" t="str">
        <f t="shared" si="7"/>
        <v/>
      </c>
      <c r="W10" s="329">
        <f t="shared" si="8"/>
        <v>71</v>
      </c>
      <c r="X10" s="328" t="str">
        <f t="shared" si="9"/>
        <v>★2.0</v>
      </c>
      <c r="Z10" s="327">
        <v>1040</v>
      </c>
      <c r="AA10" s="326"/>
      <c r="AB10" s="325">
        <f t="shared" si="10"/>
        <v>27.1</v>
      </c>
      <c r="AC10" s="99">
        <f t="shared" si="11"/>
        <v>71</v>
      </c>
      <c r="AD10" s="99" t="str">
        <f t="shared" si="12"/>
        <v>★2.0</v>
      </c>
      <c r="AE10" s="325" t="str">
        <f t="shared" si="13"/>
        <v/>
      </c>
      <c r="AF10" s="99" t="str">
        <f t="shared" si="14"/>
        <v/>
      </c>
      <c r="AG10" s="99" t="str">
        <f t="shared" si="15"/>
        <v/>
      </c>
    </row>
    <row r="11" spans="1:33" ht="13">
      <c r="A11" s="815"/>
      <c r="B11" s="777"/>
      <c r="C11" s="778"/>
      <c r="D11" s="636"/>
      <c r="E11" s="90" t="s">
        <v>915</v>
      </c>
      <c r="F11" s="636"/>
      <c r="G11" s="636"/>
      <c r="H11" s="653"/>
      <c r="I11" s="100" t="str">
        <f t="shared" si="0"/>
        <v>1,050</v>
      </c>
      <c r="J11" s="757"/>
      <c r="K11" s="341">
        <v>19.5</v>
      </c>
      <c r="L11" s="340">
        <f t="shared" si="1"/>
        <v>119.05948717948716</v>
      </c>
      <c r="M11" s="336">
        <f t="shared" si="2"/>
        <v>20.5</v>
      </c>
      <c r="N11" s="335">
        <f t="shared" si="3"/>
        <v>23.4</v>
      </c>
      <c r="O11" s="334" t="str">
        <f t="shared" si="4"/>
        <v>27.0</v>
      </c>
      <c r="P11" s="818"/>
      <c r="Q11" s="333" t="s">
        <v>889</v>
      </c>
      <c r="R11" s="105" t="s">
        <v>42</v>
      </c>
      <c r="S11" s="332"/>
      <c r="T11" s="331" t="str">
        <f t="shared" si="5"/>
        <v xml:space="preserve"> </v>
      </c>
      <c r="U11" s="330" t="str">
        <f t="shared" si="6"/>
        <v/>
      </c>
      <c r="V11" s="329" t="str">
        <f t="shared" si="7"/>
        <v/>
      </c>
      <c r="W11" s="329">
        <f t="shared" si="8"/>
        <v>72</v>
      </c>
      <c r="X11" s="328" t="str">
        <f t="shared" si="9"/>
        <v>★2.0</v>
      </c>
      <c r="Z11" s="327">
        <v>1050</v>
      </c>
      <c r="AA11" s="326"/>
      <c r="AB11" s="325">
        <f t="shared" si="10"/>
        <v>27</v>
      </c>
      <c r="AC11" s="99">
        <f t="shared" si="11"/>
        <v>72</v>
      </c>
      <c r="AD11" s="99" t="str">
        <f t="shared" si="12"/>
        <v>★2.0</v>
      </c>
      <c r="AE11" s="325" t="str">
        <f t="shared" si="13"/>
        <v/>
      </c>
      <c r="AF11" s="99" t="str">
        <f t="shared" si="14"/>
        <v/>
      </c>
      <c r="AG11" s="99" t="str">
        <f t="shared" si="15"/>
        <v/>
      </c>
    </row>
    <row r="12" spans="1:33" ht="13">
      <c r="A12" s="815"/>
      <c r="B12" s="777"/>
      <c r="C12" s="778"/>
      <c r="D12" s="636"/>
      <c r="E12" s="346" t="s">
        <v>914</v>
      </c>
      <c r="F12" s="636"/>
      <c r="G12" s="636"/>
      <c r="H12" s="653"/>
      <c r="I12" s="100" t="str">
        <f t="shared" si="0"/>
        <v>1,050</v>
      </c>
      <c r="J12" s="757"/>
      <c r="K12" s="341">
        <v>19.100000000000001</v>
      </c>
      <c r="L12" s="340">
        <f t="shared" si="1"/>
        <v>121.55287958115181</v>
      </c>
      <c r="M12" s="336">
        <f t="shared" si="2"/>
        <v>20.5</v>
      </c>
      <c r="N12" s="335">
        <f t="shared" si="3"/>
        <v>23.4</v>
      </c>
      <c r="O12" s="334" t="str">
        <f t="shared" si="4"/>
        <v>27.0</v>
      </c>
      <c r="P12" s="818"/>
      <c r="Q12" s="333" t="s">
        <v>889</v>
      </c>
      <c r="R12" s="105" t="s">
        <v>42</v>
      </c>
      <c r="S12" s="332"/>
      <c r="T12" s="331" t="str">
        <f t="shared" si="5"/>
        <v xml:space="preserve"> </v>
      </c>
      <c r="U12" s="330" t="str">
        <f t="shared" si="6"/>
        <v/>
      </c>
      <c r="V12" s="329" t="str">
        <f t="shared" si="7"/>
        <v/>
      </c>
      <c r="W12" s="329">
        <f t="shared" si="8"/>
        <v>70</v>
      </c>
      <c r="X12" s="328" t="str">
        <f t="shared" si="9"/>
        <v>★2.0</v>
      </c>
      <c r="Z12" s="327">
        <v>1050</v>
      </c>
      <c r="AA12" s="326"/>
      <c r="AB12" s="325">
        <f t="shared" si="10"/>
        <v>27</v>
      </c>
      <c r="AC12" s="99">
        <f t="shared" si="11"/>
        <v>70</v>
      </c>
      <c r="AD12" s="99" t="str">
        <f t="shared" si="12"/>
        <v>★2.0</v>
      </c>
      <c r="AE12" s="325" t="str">
        <f t="shared" si="13"/>
        <v/>
      </c>
      <c r="AF12" s="99" t="str">
        <f t="shared" si="14"/>
        <v/>
      </c>
      <c r="AG12" s="99" t="str">
        <f t="shared" si="15"/>
        <v/>
      </c>
    </row>
    <row r="13" spans="1:33" ht="13">
      <c r="A13" s="815"/>
      <c r="B13" s="777"/>
      <c r="C13" s="778"/>
      <c r="D13" s="636"/>
      <c r="E13" s="345" t="s">
        <v>913</v>
      </c>
      <c r="F13" s="636"/>
      <c r="G13" s="636"/>
      <c r="H13" s="819" t="s">
        <v>900</v>
      </c>
      <c r="I13" s="100" t="str">
        <f t="shared" si="0"/>
        <v>1,010</v>
      </c>
      <c r="J13" s="757"/>
      <c r="K13" s="341">
        <v>19.2</v>
      </c>
      <c r="L13" s="340">
        <f t="shared" si="1"/>
        <v>120.91979166666667</v>
      </c>
      <c r="M13" s="336">
        <f t="shared" si="2"/>
        <v>20.5</v>
      </c>
      <c r="N13" s="335">
        <f t="shared" si="3"/>
        <v>23.4</v>
      </c>
      <c r="O13" s="334" t="str">
        <f t="shared" si="4"/>
        <v>27.3</v>
      </c>
      <c r="P13" s="817" t="s">
        <v>912</v>
      </c>
      <c r="Q13" s="333" t="s">
        <v>889</v>
      </c>
      <c r="R13" s="105" t="s">
        <v>42</v>
      </c>
      <c r="S13" s="332"/>
      <c r="T13" s="331" t="str">
        <f t="shared" si="5"/>
        <v xml:space="preserve"> </v>
      </c>
      <c r="U13" s="330" t="str">
        <f t="shared" si="6"/>
        <v/>
      </c>
      <c r="V13" s="329" t="str">
        <f t="shared" si="7"/>
        <v/>
      </c>
      <c r="W13" s="329">
        <f t="shared" si="8"/>
        <v>70</v>
      </c>
      <c r="X13" s="328" t="str">
        <f t="shared" si="9"/>
        <v>★2.0</v>
      </c>
      <c r="Z13" s="327">
        <v>1010</v>
      </c>
      <c r="AA13" s="326"/>
      <c r="AB13" s="325">
        <f t="shared" si="10"/>
        <v>27.3</v>
      </c>
      <c r="AC13" s="99">
        <f t="shared" si="11"/>
        <v>70</v>
      </c>
      <c r="AD13" s="99" t="str">
        <f t="shared" si="12"/>
        <v>★2.0</v>
      </c>
      <c r="AE13" s="325" t="str">
        <f t="shared" si="13"/>
        <v/>
      </c>
      <c r="AF13" s="99" t="str">
        <f t="shared" si="14"/>
        <v/>
      </c>
      <c r="AG13" s="99" t="str">
        <f t="shared" si="15"/>
        <v/>
      </c>
    </row>
    <row r="14" spans="1:33" ht="13">
      <c r="A14" s="815"/>
      <c r="B14" s="777"/>
      <c r="C14" s="778"/>
      <c r="D14" s="636"/>
      <c r="E14" s="344" t="s">
        <v>911</v>
      </c>
      <c r="F14" s="636"/>
      <c r="G14" s="636"/>
      <c r="H14" s="820"/>
      <c r="I14" s="100" t="str">
        <f t="shared" si="0"/>
        <v>1,040</v>
      </c>
      <c r="J14" s="757"/>
      <c r="K14" s="341">
        <v>19.2</v>
      </c>
      <c r="L14" s="340">
        <f t="shared" si="1"/>
        <v>120.91979166666667</v>
      </c>
      <c r="M14" s="336">
        <f t="shared" si="2"/>
        <v>20.5</v>
      </c>
      <c r="N14" s="335">
        <f t="shared" si="3"/>
        <v>23.4</v>
      </c>
      <c r="O14" s="334" t="str">
        <f t="shared" si="4"/>
        <v>27.1</v>
      </c>
      <c r="P14" s="818"/>
      <c r="Q14" s="333" t="s">
        <v>889</v>
      </c>
      <c r="R14" s="105" t="s">
        <v>42</v>
      </c>
      <c r="S14" s="332"/>
      <c r="T14" s="331" t="str">
        <f t="shared" si="5"/>
        <v xml:space="preserve"> </v>
      </c>
      <c r="U14" s="330" t="str">
        <f t="shared" si="6"/>
        <v/>
      </c>
      <c r="V14" s="329" t="str">
        <f t="shared" si="7"/>
        <v/>
      </c>
      <c r="W14" s="329">
        <f t="shared" si="8"/>
        <v>70</v>
      </c>
      <c r="X14" s="328" t="str">
        <f t="shared" si="9"/>
        <v>★2.0</v>
      </c>
      <c r="Z14" s="327">
        <v>1040</v>
      </c>
      <c r="AA14" s="326"/>
      <c r="AB14" s="325">
        <f t="shared" si="10"/>
        <v>27.1</v>
      </c>
      <c r="AC14" s="99">
        <f t="shared" si="11"/>
        <v>70</v>
      </c>
      <c r="AD14" s="99" t="str">
        <f t="shared" si="12"/>
        <v>★2.0</v>
      </c>
      <c r="AE14" s="325" t="str">
        <f t="shared" si="13"/>
        <v/>
      </c>
      <c r="AF14" s="99" t="str">
        <f t="shared" si="14"/>
        <v/>
      </c>
      <c r="AG14" s="99" t="str">
        <f t="shared" si="15"/>
        <v/>
      </c>
    </row>
    <row r="15" spans="1:33" ht="13">
      <c r="A15" s="815"/>
      <c r="B15" s="777"/>
      <c r="C15" s="778"/>
      <c r="D15" s="636"/>
      <c r="E15" s="345" t="s">
        <v>910</v>
      </c>
      <c r="F15" s="636"/>
      <c r="G15" s="636"/>
      <c r="H15" s="820"/>
      <c r="I15" s="100" t="str">
        <f t="shared" si="0"/>
        <v>1,050</v>
      </c>
      <c r="J15" s="757"/>
      <c r="K15" s="341">
        <v>19.2</v>
      </c>
      <c r="L15" s="340">
        <f t="shared" si="1"/>
        <v>120.91979166666667</v>
      </c>
      <c r="M15" s="336">
        <f t="shared" si="2"/>
        <v>20.5</v>
      </c>
      <c r="N15" s="335">
        <f t="shared" si="3"/>
        <v>23.4</v>
      </c>
      <c r="O15" s="334" t="str">
        <f t="shared" si="4"/>
        <v>27.0</v>
      </c>
      <c r="P15" s="818"/>
      <c r="Q15" s="333" t="s">
        <v>889</v>
      </c>
      <c r="R15" s="105" t="s">
        <v>42</v>
      </c>
      <c r="S15" s="332"/>
      <c r="T15" s="331" t="str">
        <f t="shared" si="5"/>
        <v xml:space="preserve"> </v>
      </c>
      <c r="U15" s="330" t="str">
        <f t="shared" si="6"/>
        <v/>
      </c>
      <c r="V15" s="329" t="str">
        <f t="shared" si="7"/>
        <v/>
      </c>
      <c r="W15" s="329">
        <f t="shared" si="8"/>
        <v>71</v>
      </c>
      <c r="X15" s="328" t="str">
        <f t="shared" si="9"/>
        <v>★2.0</v>
      </c>
      <c r="Z15" s="327">
        <v>1050</v>
      </c>
      <c r="AA15" s="326"/>
      <c r="AB15" s="325">
        <f t="shared" si="10"/>
        <v>27</v>
      </c>
      <c r="AC15" s="99">
        <f t="shared" si="11"/>
        <v>71</v>
      </c>
      <c r="AD15" s="99" t="str">
        <f t="shared" si="12"/>
        <v>★2.0</v>
      </c>
      <c r="AE15" s="325" t="str">
        <f t="shared" si="13"/>
        <v/>
      </c>
      <c r="AF15" s="99" t="str">
        <f t="shared" si="14"/>
        <v/>
      </c>
      <c r="AG15" s="99" t="str">
        <f t="shared" si="15"/>
        <v/>
      </c>
    </row>
    <row r="16" spans="1:33" ht="13">
      <c r="A16" s="815"/>
      <c r="B16" s="777"/>
      <c r="C16" s="778"/>
      <c r="D16" s="636"/>
      <c r="E16" s="344" t="s">
        <v>909</v>
      </c>
      <c r="F16" s="636"/>
      <c r="G16" s="636"/>
      <c r="H16" s="820"/>
      <c r="I16" s="100" t="str">
        <f t="shared" si="0"/>
        <v>1,050</v>
      </c>
      <c r="J16" s="757"/>
      <c r="K16" s="341">
        <v>19.2</v>
      </c>
      <c r="L16" s="340">
        <f t="shared" si="1"/>
        <v>120.91979166666667</v>
      </c>
      <c r="M16" s="336">
        <f t="shared" si="2"/>
        <v>20.5</v>
      </c>
      <c r="N16" s="335">
        <f t="shared" si="3"/>
        <v>23.4</v>
      </c>
      <c r="O16" s="334" t="str">
        <f t="shared" si="4"/>
        <v>27.0</v>
      </c>
      <c r="P16" s="818"/>
      <c r="Q16" s="333" t="s">
        <v>889</v>
      </c>
      <c r="R16" s="105" t="s">
        <v>42</v>
      </c>
      <c r="S16" s="332"/>
      <c r="T16" s="331" t="str">
        <f t="shared" si="5"/>
        <v xml:space="preserve"> </v>
      </c>
      <c r="U16" s="330" t="str">
        <f t="shared" si="6"/>
        <v/>
      </c>
      <c r="V16" s="329" t="str">
        <f t="shared" si="7"/>
        <v/>
      </c>
      <c r="W16" s="329">
        <f t="shared" si="8"/>
        <v>71</v>
      </c>
      <c r="X16" s="328" t="str">
        <f t="shared" si="9"/>
        <v>★2.0</v>
      </c>
      <c r="Z16" s="327">
        <v>1050</v>
      </c>
      <c r="AA16" s="326"/>
      <c r="AB16" s="325">
        <f t="shared" si="10"/>
        <v>27</v>
      </c>
      <c r="AC16" s="99">
        <f t="shared" si="11"/>
        <v>71</v>
      </c>
      <c r="AD16" s="99" t="str">
        <f t="shared" si="12"/>
        <v>★2.0</v>
      </c>
      <c r="AE16" s="325" t="str">
        <f t="shared" si="13"/>
        <v/>
      </c>
      <c r="AF16" s="99" t="str">
        <f t="shared" si="14"/>
        <v/>
      </c>
      <c r="AG16" s="99" t="str">
        <f t="shared" si="15"/>
        <v/>
      </c>
    </row>
    <row r="17" spans="1:33" ht="13">
      <c r="A17" s="815"/>
      <c r="B17" s="777"/>
      <c r="C17" s="778"/>
      <c r="D17" s="636"/>
      <c r="E17" s="345" t="s">
        <v>908</v>
      </c>
      <c r="F17" s="636"/>
      <c r="G17" s="636"/>
      <c r="H17" s="820"/>
      <c r="I17" s="100" t="str">
        <f t="shared" si="0"/>
        <v>1,010</v>
      </c>
      <c r="J17" s="757"/>
      <c r="K17" s="341">
        <v>19.2</v>
      </c>
      <c r="L17" s="340">
        <f t="shared" si="1"/>
        <v>120.91979166666667</v>
      </c>
      <c r="M17" s="336">
        <f t="shared" si="2"/>
        <v>20.5</v>
      </c>
      <c r="N17" s="335">
        <f t="shared" si="3"/>
        <v>23.4</v>
      </c>
      <c r="O17" s="334" t="str">
        <f t="shared" si="4"/>
        <v>27.3</v>
      </c>
      <c r="P17" s="818"/>
      <c r="Q17" s="333" t="s">
        <v>889</v>
      </c>
      <c r="R17" s="105" t="s">
        <v>42</v>
      </c>
      <c r="S17" s="332"/>
      <c r="T17" s="331" t="str">
        <f t="shared" si="5"/>
        <v xml:space="preserve"> </v>
      </c>
      <c r="U17" s="330" t="str">
        <f t="shared" si="6"/>
        <v/>
      </c>
      <c r="V17" s="329" t="str">
        <f t="shared" si="7"/>
        <v/>
      </c>
      <c r="W17" s="329">
        <f t="shared" si="8"/>
        <v>70</v>
      </c>
      <c r="X17" s="328" t="str">
        <f t="shared" si="9"/>
        <v>★2.0</v>
      </c>
      <c r="Z17" s="327">
        <v>1010</v>
      </c>
      <c r="AA17" s="326"/>
      <c r="AB17" s="325">
        <f t="shared" si="10"/>
        <v>27.3</v>
      </c>
      <c r="AC17" s="99">
        <f t="shared" si="11"/>
        <v>70</v>
      </c>
      <c r="AD17" s="99" t="str">
        <f t="shared" si="12"/>
        <v>★2.0</v>
      </c>
      <c r="AE17" s="325" t="str">
        <f t="shared" si="13"/>
        <v/>
      </c>
      <c r="AF17" s="99" t="str">
        <f t="shared" si="14"/>
        <v/>
      </c>
      <c r="AG17" s="99" t="str">
        <f t="shared" si="15"/>
        <v/>
      </c>
    </row>
    <row r="18" spans="1:33" ht="13">
      <c r="A18" s="815"/>
      <c r="B18" s="777"/>
      <c r="C18" s="778"/>
      <c r="D18" s="636"/>
      <c r="E18" s="344" t="s">
        <v>907</v>
      </c>
      <c r="F18" s="636"/>
      <c r="G18" s="636"/>
      <c r="H18" s="820"/>
      <c r="I18" s="100" t="str">
        <f t="shared" si="0"/>
        <v>1,040</v>
      </c>
      <c r="J18" s="757"/>
      <c r="K18" s="341">
        <v>19.2</v>
      </c>
      <c r="L18" s="340">
        <f t="shared" si="1"/>
        <v>120.91979166666667</v>
      </c>
      <c r="M18" s="336">
        <f t="shared" si="2"/>
        <v>20.5</v>
      </c>
      <c r="N18" s="335">
        <f t="shared" si="3"/>
        <v>23.4</v>
      </c>
      <c r="O18" s="334" t="str">
        <f t="shared" si="4"/>
        <v>27.1</v>
      </c>
      <c r="P18" s="818"/>
      <c r="Q18" s="333" t="s">
        <v>889</v>
      </c>
      <c r="R18" s="105" t="s">
        <v>42</v>
      </c>
      <c r="S18" s="332"/>
      <c r="T18" s="331" t="str">
        <f t="shared" si="5"/>
        <v xml:space="preserve"> </v>
      </c>
      <c r="U18" s="330" t="str">
        <f t="shared" si="6"/>
        <v/>
      </c>
      <c r="V18" s="329" t="str">
        <f t="shared" si="7"/>
        <v/>
      </c>
      <c r="W18" s="329">
        <f t="shared" si="8"/>
        <v>70</v>
      </c>
      <c r="X18" s="328" t="str">
        <f t="shared" si="9"/>
        <v>★2.0</v>
      </c>
      <c r="Z18" s="327">
        <v>1040</v>
      </c>
      <c r="AA18" s="326"/>
      <c r="AB18" s="325">
        <f t="shared" si="10"/>
        <v>27.1</v>
      </c>
      <c r="AC18" s="99">
        <f t="shared" si="11"/>
        <v>70</v>
      </c>
      <c r="AD18" s="99" t="str">
        <f t="shared" si="12"/>
        <v>★2.0</v>
      </c>
      <c r="AE18" s="325" t="str">
        <f t="shared" si="13"/>
        <v/>
      </c>
      <c r="AF18" s="99" t="str">
        <f t="shared" si="14"/>
        <v/>
      </c>
      <c r="AG18" s="99" t="str">
        <f t="shared" si="15"/>
        <v/>
      </c>
    </row>
    <row r="19" spans="1:33" ht="13">
      <c r="A19" s="815"/>
      <c r="B19" s="777"/>
      <c r="C19" s="778"/>
      <c r="D19" s="636"/>
      <c r="E19" s="345" t="s">
        <v>906</v>
      </c>
      <c r="F19" s="636"/>
      <c r="G19" s="636"/>
      <c r="H19" s="820"/>
      <c r="I19" s="100" t="str">
        <f t="shared" si="0"/>
        <v>1,050</v>
      </c>
      <c r="J19" s="757"/>
      <c r="K19" s="341">
        <v>19.2</v>
      </c>
      <c r="L19" s="340">
        <f t="shared" si="1"/>
        <v>120.91979166666667</v>
      </c>
      <c r="M19" s="336">
        <f t="shared" si="2"/>
        <v>20.5</v>
      </c>
      <c r="N19" s="335">
        <f t="shared" si="3"/>
        <v>23.4</v>
      </c>
      <c r="O19" s="334" t="str">
        <f t="shared" si="4"/>
        <v>27.0</v>
      </c>
      <c r="P19" s="818"/>
      <c r="Q19" s="333" t="s">
        <v>889</v>
      </c>
      <c r="R19" s="105" t="s">
        <v>42</v>
      </c>
      <c r="S19" s="332"/>
      <c r="T19" s="331" t="str">
        <f t="shared" si="5"/>
        <v xml:space="preserve"> </v>
      </c>
      <c r="U19" s="330" t="str">
        <f t="shared" si="6"/>
        <v/>
      </c>
      <c r="V19" s="329" t="str">
        <f t="shared" si="7"/>
        <v/>
      </c>
      <c r="W19" s="329">
        <f t="shared" si="8"/>
        <v>71</v>
      </c>
      <c r="X19" s="328" t="str">
        <f t="shared" si="9"/>
        <v>★2.0</v>
      </c>
      <c r="Z19" s="327">
        <v>1050</v>
      </c>
      <c r="AA19" s="326"/>
      <c r="AB19" s="325">
        <f t="shared" si="10"/>
        <v>27</v>
      </c>
      <c r="AC19" s="99">
        <f t="shared" si="11"/>
        <v>71</v>
      </c>
      <c r="AD19" s="99" t="str">
        <f t="shared" si="12"/>
        <v>★2.0</v>
      </c>
      <c r="AE19" s="325" t="str">
        <f t="shared" si="13"/>
        <v/>
      </c>
      <c r="AF19" s="99" t="str">
        <f t="shared" si="14"/>
        <v/>
      </c>
      <c r="AG19" s="99" t="str">
        <f t="shared" si="15"/>
        <v/>
      </c>
    </row>
    <row r="20" spans="1:33" ht="13">
      <c r="A20" s="815"/>
      <c r="B20" s="777"/>
      <c r="C20" s="778"/>
      <c r="D20" s="636"/>
      <c r="E20" s="344" t="s">
        <v>905</v>
      </c>
      <c r="F20" s="636"/>
      <c r="G20" s="636"/>
      <c r="H20" s="821"/>
      <c r="I20" s="100" t="str">
        <f t="shared" si="0"/>
        <v>1,050</v>
      </c>
      <c r="J20" s="757"/>
      <c r="K20" s="341">
        <v>19.2</v>
      </c>
      <c r="L20" s="340">
        <f t="shared" si="1"/>
        <v>120.91979166666667</v>
      </c>
      <c r="M20" s="336">
        <f t="shared" si="2"/>
        <v>20.5</v>
      </c>
      <c r="N20" s="335">
        <f t="shared" si="3"/>
        <v>23.4</v>
      </c>
      <c r="O20" s="334" t="str">
        <f t="shared" si="4"/>
        <v>27.0</v>
      </c>
      <c r="P20" s="822"/>
      <c r="Q20" s="333" t="s">
        <v>889</v>
      </c>
      <c r="R20" s="105" t="s">
        <v>42</v>
      </c>
      <c r="S20" s="332"/>
      <c r="T20" s="331" t="str">
        <f t="shared" si="5"/>
        <v xml:space="preserve"> </v>
      </c>
      <c r="U20" s="330" t="str">
        <f t="shared" si="6"/>
        <v/>
      </c>
      <c r="V20" s="329" t="str">
        <f t="shared" si="7"/>
        <v/>
      </c>
      <c r="W20" s="329">
        <f t="shared" si="8"/>
        <v>71</v>
      </c>
      <c r="X20" s="328" t="str">
        <f t="shared" si="9"/>
        <v>★2.0</v>
      </c>
      <c r="Z20" s="327">
        <v>1050</v>
      </c>
      <c r="AA20" s="326"/>
      <c r="AB20" s="325">
        <f t="shared" si="10"/>
        <v>27</v>
      </c>
      <c r="AC20" s="99">
        <f t="shared" si="11"/>
        <v>71</v>
      </c>
      <c r="AD20" s="99" t="str">
        <f t="shared" si="12"/>
        <v>★2.0</v>
      </c>
      <c r="AE20" s="325" t="str">
        <f t="shared" si="13"/>
        <v/>
      </c>
      <c r="AF20" s="99" t="str">
        <f t="shared" si="14"/>
        <v/>
      </c>
      <c r="AG20" s="99" t="str">
        <f t="shared" si="15"/>
        <v/>
      </c>
    </row>
    <row r="21" spans="1:33" ht="13">
      <c r="A21" s="815"/>
      <c r="B21" s="777"/>
      <c r="C21" s="778"/>
      <c r="D21" s="753" t="s">
        <v>904</v>
      </c>
      <c r="E21" s="73" t="s">
        <v>93</v>
      </c>
      <c r="F21" s="753" t="s">
        <v>903</v>
      </c>
      <c r="G21" s="823">
        <v>1240</v>
      </c>
      <c r="H21" s="824" t="s">
        <v>902</v>
      </c>
      <c r="I21" s="100" t="str">
        <f t="shared" si="0"/>
        <v>990</v>
      </c>
      <c r="J21" s="639">
        <v>4</v>
      </c>
      <c r="K21" s="341">
        <v>18.600000000000001</v>
      </c>
      <c r="L21" s="340">
        <f t="shared" si="1"/>
        <v>124.82043010752686</v>
      </c>
      <c r="M21" s="336">
        <f t="shared" si="2"/>
        <v>20.5</v>
      </c>
      <c r="N21" s="335">
        <f t="shared" si="3"/>
        <v>23.4</v>
      </c>
      <c r="O21" s="334" t="str">
        <f t="shared" si="4"/>
        <v>27.4</v>
      </c>
      <c r="P21" s="817" t="s">
        <v>892</v>
      </c>
      <c r="Q21" s="333" t="s">
        <v>889</v>
      </c>
      <c r="R21" s="105" t="s">
        <v>42</v>
      </c>
      <c r="S21" s="332"/>
      <c r="T21" s="331" t="str">
        <f t="shared" si="5"/>
        <v xml:space="preserve"> </v>
      </c>
      <c r="U21" s="330" t="str">
        <f t="shared" si="6"/>
        <v/>
      </c>
      <c r="V21" s="329" t="str">
        <f t="shared" si="7"/>
        <v/>
      </c>
      <c r="W21" s="329">
        <f t="shared" si="8"/>
        <v>67</v>
      </c>
      <c r="X21" s="328" t="str">
        <f t="shared" si="9"/>
        <v>★1.5</v>
      </c>
      <c r="Z21" s="327">
        <v>990</v>
      </c>
      <c r="AA21" s="326"/>
      <c r="AB21" s="325">
        <f t="shared" si="10"/>
        <v>27.4</v>
      </c>
      <c r="AC21" s="99">
        <f t="shared" si="11"/>
        <v>67</v>
      </c>
      <c r="AD21" s="99" t="str">
        <f t="shared" si="12"/>
        <v>★1.5</v>
      </c>
      <c r="AE21" s="325" t="str">
        <f t="shared" si="13"/>
        <v/>
      </c>
      <c r="AF21" s="99" t="str">
        <f t="shared" si="14"/>
        <v/>
      </c>
      <c r="AG21" s="99" t="str">
        <f t="shared" si="15"/>
        <v/>
      </c>
    </row>
    <row r="22" spans="1:33" ht="13">
      <c r="A22" s="815"/>
      <c r="B22" s="777"/>
      <c r="C22" s="778"/>
      <c r="D22" s="753"/>
      <c r="E22" s="73" t="s">
        <v>92</v>
      </c>
      <c r="F22" s="753"/>
      <c r="G22" s="823"/>
      <c r="H22" s="824"/>
      <c r="I22" s="100" t="str">
        <f t="shared" si="0"/>
        <v>1,020</v>
      </c>
      <c r="J22" s="757"/>
      <c r="K22" s="341">
        <v>16.899999999999999</v>
      </c>
      <c r="L22" s="340">
        <f t="shared" si="1"/>
        <v>137.37633136094675</v>
      </c>
      <c r="M22" s="336">
        <f t="shared" si="2"/>
        <v>20.5</v>
      </c>
      <c r="N22" s="335">
        <f t="shared" si="3"/>
        <v>23.4</v>
      </c>
      <c r="O22" s="334" t="str">
        <f t="shared" si="4"/>
        <v>27.2</v>
      </c>
      <c r="P22" s="818"/>
      <c r="Q22" s="333" t="s">
        <v>889</v>
      </c>
      <c r="R22" s="105" t="s">
        <v>42</v>
      </c>
      <c r="S22" s="332"/>
      <c r="T22" s="331" t="str">
        <f t="shared" si="5"/>
        <v xml:space="preserve"> </v>
      </c>
      <c r="U22" s="330" t="str">
        <f t="shared" si="6"/>
        <v/>
      </c>
      <c r="V22" s="329" t="str">
        <f t="shared" si="7"/>
        <v/>
      </c>
      <c r="W22" s="329">
        <f t="shared" si="8"/>
        <v>62</v>
      </c>
      <c r="X22" s="328" t="str">
        <f t="shared" si="9"/>
        <v>★1.0</v>
      </c>
      <c r="Z22" s="327">
        <v>1020</v>
      </c>
      <c r="AA22" s="326"/>
      <c r="AB22" s="325">
        <f t="shared" si="10"/>
        <v>27.2</v>
      </c>
      <c r="AC22" s="99">
        <f t="shared" si="11"/>
        <v>62</v>
      </c>
      <c r="AD22" s="99" t="str">
        <f t="shared" si="12"/>
        <v>★1.0</v>
      </c>
      <c r="AE22" s="325" t="str">
        <f t="shared" si="13"/>
        <v/>
      </c>
      <c r="AF22" s="99" t="str">
        <f t="shared" si="14"/>
        <v/>
      </c>
      <c r="AG22" s="99" t="str">
        <f t="shared" si="15"/>
        <v/>
      </c>
    </row>
    <row r="23" spans="1:33" ht="13">
      <c r="A23" s="815"/>
      <c r="B23" s="777"/>
      <c r="C23" s="778"/>
      <c r="D23" s="753"/>
      <c r="E23" s="73" t="s">
        <v>288</v>
      </c>
      <c r="F23" s="753"/>
      <c r="G23" s="823"/>
      <c r="H23" s="824"/>
      <c r="I23" s="100" t="str">
        <f t="shared" si="0"/>
        <v>1,030</v>
      </c>
      <c r="J23" s="757"/>
      <c r="K23" s="341">
        <v>16.899999999999999</v>
      </c>
      <c r="L23" s="340">
        <f t="shared" si="1"/>
        <v>137.37633136094675</v>
      </c>
      <c r="M23" s="336">
        <f t="shared" si="2"/>
        <v>20.5</v>
      </c>
      <c r="N23" s="335">
        <f t="shared" si="3"/>
        <v>23.4</v>
      </c>
      <c r="O23" s="334" t="str">
        <f t="shared" si="4"/>
        <v>27.2</v>
      </c>
      <c r="P23" s="818"/>
      <c r="Q23" s="333" t="s">
        <v>889</v>
      </c>
      <c r="R23" s="105" t="s">
        <v>42</v>
      </c>
      <c r="S23" s="332"/>
      <c r="T23" s="331" t="str">
        <f t="shared" si="5"/>
        <v xml:space="preserve"> </v>
      </c>
      <c r="U23" s="330" t="str">
        <f t="shared" si="6"/>
        <v/>
      </c>
      <c r="V23" s="329" t="str">
        <f t="shared" si="7"/>
        <v/>
      </c>
      <c r="W23" s="329">
        <f t="shared" si="8"/>
        <v>62</v>
      </c>
      <c r="X23" s="328" t="str">
        <f t="shared" si="9"/>
        <v>★1.0</v>
      </c>
      <c r="Z23" s="327">
        <v>1030</v>
      </c>
      <c r="AA23" s="326"/>
      <c r="AB23" s="325">
        <f t="shared" si="10"/>
        <v>27.2</v>
      </c>
      <c r="AC23" s="99">
        <f t="shared" si="11"/>
        <v>62</v>
      </c>
      <c r="AD23" s="99" t="str">
        <f t="shared" si="12"/>
        <v>★1.0</v>
      </c>
      <c r="AE23" s="325" t="str">
        <f t="shared" si="13"/>
        <v/>
      </c>
      <c r="AF23" s="99" t="str">
        <f t="shared" si="14"/>
        <v/>
      </c>
      <c r="AG23" s="99" t="str">
        <f t="shared" si="15"/>
        <v/>
      </c>
    </row>
    <row r="24" spans="1:33" ht="13">
      <c r="A24" s="815"/>
      <c r="B24" s="777"/>
      <c r="C24" s="778"/>
      <c r="D24" s="753"/>
      <c r="E24" s="77" t="s">
        <v>901</v>
      </c>
      <c r="F24" s="753"/>
      <c r="G24" s="823"/>
      <c r="H24" s="691" t="s">
        <v>900</v>
      </c>
      <c r="I24" s="100" t="str">
        <f t="shared" si="0"/>
        <v>990</v>
      </c>
      <c r="J24" s="757"/>
      <c r="K24" s="341">
        <v>18</v>
      </c>
      <c r="L24" s="340">
        <f t="shared" si="1"/>
        <v>128.98111111111109</v>
      </c>
      <c r="M24" s="336">
        <f t="shared" si="2"/>
        <v>20.5</v>
      </c>
      <c r="N24" s="335">
        <f t="shared" si="3"/>
        <v>23.4</v>
      </c>
      <c r="O24" s="334" t="str">
        <f t="shared" si="4"/>
        <v>27.4</v>
      </c>
      <c r="P24" s="817" t="s">
        <v>892</v>
      </c>
      <c r="Q24" s="333" t="s">
        <v>889</v>
      </c>
      <c r="R24" s="105" t="s">
        <v>42</v>
      </c>
      <c r="S24" s="332"/>
      <c r="T24" s="331" t="str">
        <f t="shared" si="5"/>
        <v xml:space="preserve"> </v>
      </c>
      <c r="U24" s="330" t="str">
        <f t="shared" si="6"/>
        <v/>
      </c>
      <c r="V24" s="329" t="str">
        <f t="shared" si="7"/>
        <v/>
      </c>
      <c r="W24" s="329">
        <f t="shared" si="8"/>
        <v>65</v>
      </c>
      <c r="X24" s="328" t="str">
        <f t="shared" si="9"/>
        <v>★1.5</v>
      </c>
      <c r="Z24" s="327">
        <v>990</v>
      </c>
      <c r="AA24" s="326"/>
      <c r="AB24" s="325">
        <f t="shared" si="10"/>
        <v>27.4</v>
      </c>
      <c r="AC24" s="99">
        <f t="shared" si="11"/>
        <v>65</v>
      </c>
      <c r="AD24" s="99" t="str">
        <f t="shared" si="12"/>
        <v>★1.5</v>
      </c>
      <c r="AE24" s="325" t="str">
        <f t="shared" si="13"/>
        <v/>
      </c>
      <c r="AF24" s="99" t="str">
        <f t="shared" si="14"/>
        <v/>
      </c>
      <c r="AG24" s="99" t="str">
        <f t="shared" si="15"/>
        <v/>
      </c>
    </row>
    <row r="25" spans="1:33" ht="13">
      <c r="A25" s="815"/>
      <c r="B25" s="777"/>
      <c r="C25" s="778"/>
      <c r="D25" s="753"/>
      <c r="E25" s="77" t="s">
        <v>899</v>
      </c>
      <c r="F25" s="753"/>
      <c r="G25" s="823"/>
      <c r="H25" s="653"/>
      <c r="I25" s="100" t="str">
        <f t="shared" si="0"/>
        <v>1,020</v>
      </c>
      <c r="J25" s="757"/>
      <c r="K25" s="341">
        <v>17.5</v>
      </c>
      <c r="L25" s="340">
        <f t="shared" si="1"/>
        <v>132.66628571428569</v>
      </c>
      <c r="M25" s="336">
        <f t="shared" si="2"/>
        <v>20.5</v>
      </c>
      <c r="N25" s="335">
        <f t="shared" si="3"/>
        <v>23.4</v>
      </c>
      <c r="O25" s="334" t="str">
        <f t="shared" si="4"/>
        <v>27.2</v>
      </c>
      <c r="P25" s="818"/>
      <c r="Q25" s="333" t="s">
        <v>889</v>
      </c>
      <c r="R25" s="105" t="s">
        <v>42</v>
      </c>
      <c r="S25" s="332"/>
      <c r="T25" s="331" t="str">
        <f t="shared" si="5"/>
        <v xml:space="preserve"> </v>
      </c>
      <c r="U25" s="330" t="str">
        <f t="shared" si="6"/>
        <v/>
      </c>
      <c r="V25" s="329" t="str">
        <f t="shared" si="7"/>
        <v/>
      </c>
      <c r="W25" s="329">
        <f t="shared" si="8"/>
        <v>64</v>
      </c>
      <c r="X25" s="328" t="str">
        <f t="shared" si="9"/>
        <v>★1.0</v>
      </c>
      <c r="Z25" s="327">
        <v>1020</v>
      </c>
      <c r="AA25" s="326"/>
      <c r="AB25" s="325">
        <f t="shared" si="10"/>
        <v>27.2</v>
      </c>
      <c r="AC25" s="99">
        <f t="shared" si="11"/>
        <v>64</v>
      </c>
      <c r="AD25" s="99" t="str">
        <f t="shared" si="12"/>
        <v>★1.0</v>
      </c>
      <c r="AE25" s="325" t="str">
        <f t="shared" si="13"/>
        <v/>
      </c>
      <c r="AF25" s="99" t="str">
        <f t="shared" si="14"/>
        <v/>
      </c>
      <c r="AG25" s="99" t="str">
        <f t="shared" si="15"/>
        <v/>
      </c>
    </row>
    <row r="26" spans="1:33" ht="13">
      <c r="A26" s="815"/>
      <c r="B26" s="777"/>
      <c r="C26" s="778"/>
      <c r="D26" s="753"/>
      <c r="E26" s="77" t="s">
        <v>898</v>
      </c>
      <c r="F26" s="753"/>
      <c r="G26" s="823"/>
      <c r="H26" s="653"/>
      <c r="I26" s="100" t="str">
        <f t="shared" si="0"/>
        <v>1,030</v>
      </c>
      <c r="J26" s="757"/>
      <c r="K26" s="341">
        <v>17.5</v>
      </c>
      <c r="L26" s="340">
        <f t="shared" si="1"/>
        <v>132.66628571428569</v>
      </c>
      <c r="M26" s="336">
        <f t="shared" si="2"/>
        <v>20.5</v>
      </c>
      <c r="N26" s="335">
        <f t="shared" si="3"/>
        <v>23.4</v>
      </c>
      <c r="O26" s="334" t="str">
        <f t="shared" si="4"/>
        <v>27.2</v>
      </c>
      <c r="P26" s="818"/>
      <c r="Q26" s="333" t="s">
        <v>889</v>
      </c>
      <c r="R26" s="105" t="s">
        <v>42</v>
      </c>
      <c r="S26" s="332"/>
      <c r="T26" s="331" t="str">
        <f t="shared" si="5"/>
        <v xml:space="preserve"> </v>
      </c>
      <c r="U26" s="330" t="str">
        <f t="shared" si="6"/>
        <v/>
      </c>
      <c r="V26" s="329" t="str">
        <f t="shared" si="7"/>
        <v/>
      </c>
      <c r="W26" s="329">
        <f t="shared" si="8"/>
        <v>64</v>
      </c>
      <c r="X26" s="328" t="str">
        <f t="shared" si="9"/>
        <v>★1.0</v>
      </c>
      <c r="Z26" s="327">
        <v>1030</v>
      </c>
      <c r="AA26" s="326"/>
      <c r="AB26" s="325">
        <f t="shared" si="10"/>
        <v>27.2</v>
      </c>
      <c r="AC26" s="99">
        <f t="shared" si="11"/>
        <v>64</v>
      </c>
      <c r="AD26" s="99" t="str">
        <f t="shared" si="12"/>
        <v>★1.0</v>
      </c>
      <c r="AE26" s="325" t="str">
        <f t="shared" si="13"/>
        <v/>
      </c>
      <c r="AF26" s="99" t="str">
        <f t="shared" si="14"/>
        <v/>
      </c>
      <c r="AG26" s="99" t="str">
        <f t="shared" si="15"/>
        <v/>
      </c>
    </row>
    <row r="27" spans="1:33" ht="13">
      <c r="A27" s="815"/>
      <c r="B27" s="779"/>
      <c r="C27" s="780"/>
      <c r="D27" s="753"/>
      <c r="E27" s="343" t="s">
        <v>897</v>
      </c>
      <c r="F27" s="753"/>
      <c r="G27" s="823"/>
      <c r="H27" s="692"/>
      <c r="I27" s="100" t="str">
        <f t="shared" si="0"/>
        <v>1,030</v>
      </c>
      <c r="J27" s="641"/>
      <c r="K27" s="342">
        <v>17.5</v>
      </c>
      <c r="L27" s="340">
        <f t="shared" si="1"/>
        <v>132.66628571428569</v>
      </c>
      <c r="M27" s="336">
        <f t="shared" si="2"/>
        <v>20.5</v>
      </c>
      <c r="N27" s="335">
        <f t="shared" si="3"/>
        <v>23.4</v>
      </c>
      <c r="O27" s="334" t="str">
        <f t="shared" si="4"/>
        <v>27.2</v>
      </c>
      <c r="P27" s="822"/>
      <c r="Q27" s="333" t="s">
        <v>889</v>
      </c>
      <c r="R27" s="105" t="s">
        <v>42</v>
      </c>
      <c r="S27" s="332"/>
      <c r="T27" s="331" t="str">
        <f t="shared" si="5"/>
        <v xml:space="preserve"> </v>
      </c>
      <c r="U27" s="330" t="str">
        <f t="shared" si="6"/>
        <v/>
      </c>
      <c r="V27" s="329" t="str">
        <f t="shared" si="7"/>
        <v/>
      </c>
      <c r="W27" s="329">
        <f t="shared" si="8"/>
        <v>64</v>
      </c>
      <c r="X27" s="328" t="str">
        <f t="shared" si="9"/>
        <v>★1.0</v>
      </c>
      <c r="Z27" s="327">
        <v>1030</v>
      </c>
      <c r="AA27" s="326"/>
      <c r="AB27" s="325">
        <f t="shared" si="10"/>
        <v>27.2</v>
      </c>
      <c r="AC27" s="99">
        <f t="shared" si="11"/>
        <v>64</v>
      </c>
      <c r="AD27" s="99" t="str">
        <f t="shared" si="12"/>
        <v>★1.0</v>
      </c>
      <c r="AE27" s="325" t="str">
        <f t="shared" si="13"/>
        <v/>
      </c>
      <c r="AF27" s="99" t="str">
        <f t="shared" si="14"/>
        <v/>
      </c>
      <c r="AG27" s="99" t="str">
        <f t="shared" si="15"/>
        <v/>
      </c>
    </row>
    <row r="28" spans="1:33" ht="60">
      <c r="A28" s="815"/>
      <c r="B28" s="782" t="s">
        <v>896</v>
      </c>
      <c r="C28" s="824"/>
      <c r="D28" s="635" t="s">
        <v>895</v>
      </c>
      <c r="E28" s="339" t="s">
        <v>894</v>
      </c>
      <c r="F28" s="753">
        <v>55282328</v>
      </c>
      <c r="G28" s="753">
        <v>1331</v>
      </c>
      <c r="H28" s="691" t="s">
        <v>893</v>
      </c>
      <c r="I28" s="124" t="str">
        <f t="shared" si="0"/>
        <v>1,410</v>
      </c>
      <c r="J28" s="639">
        <v>5</v>
      </c>
      <c r="K28" s="341">
        <v>13.4</v>
      </c>
      <c r="L28" s="340">
        <f t="shared" si="1"/>
        <v>173.25820895522384</v>
      </c>
      <c r="M28" s="336">
        <f t="shared" si="2"/>
        <v>15.8</v>
      </c>
      <c r="N28" s="335">
        <f t="shared" si="3"/>
        <v>19</v>
      </c>
      <c r="O28" s="334" t="str">
        <f t="shared" si="4"/>
        <v>24.5</v>
      </c>
      <c r="P28" s="817" t="s">
        <v>892</v>
      </c>
      <c r="Q28" s="333" t="s">
        <v>889</v>
      </c>
      <c r="R28" s="105" t="s">
        <v>42</v>
      </c>
      <c r="S28" s="332"/>
      <c r="T28" s="331" t="str">
        <f t="shared" si="5"/>
        <v xml:space="preserve"> </v>
      </c>
      <c r="U28" s="330" t="str">
        <f t="shared" si="6"/>
        <v/>
      </c>
      <c r="V28" s="329" t="str">
        <f t="shared" si="7"/>
        <v/>
      </c>
      <c r="W28" s="329" t="str">
        <f t="shared" si="8"/>
        <v/>
      </c>
      <c r="X28" s="328" t="str">
        <f t="shared" si="9"/>
        <v/>
      </c>
      <c r="Z28" s="327">
        <v>1410</v>
      </c>
      <c r="AA28" s="326"/>
      <c r="AB28" s="325">
        <f t="shared" si="10"/>
        <v>24.5</v>
      </c>
      <c r="AC28" s="99">
        <f t="shared" si="11"/>
        <v>54</v>
      </c>
      <c r="AD28" s="99" t="str">
        <f t="shared" si="12"/>
        <v xml:space="preserve"> </v>
      </c>
      <c r="AE28" s="325" t="str">
        <f t="shared" si="13"/>
        <v/>
      </c>
      <c r="AF28" s="99" t="str">
        <f t="shared" si="14"/>
        <v/>
      </c>
      <c r="AG28" s="99" t="str">
        <f t="shared" si="15"/>
        <v/>
      </c>
    </row>
    <row r="29" spans="1:33" ht="110">
      <c r="A29" s="815"/>
      <c r="B29" s="782"/>
      <c r="C29" s="824"/>
      <c r="D29" s="636"/>
      <c r="E29" s="339" t="s">
        <v>891</v>
      </c>
      <c r="F29" s="753"/>
      <c r="G29" s="753"/>
      <c r="H29" s="653"/>
      <c r="I29" s="124" t="str">
        <f t="shared" si="0"/>
        <v>1,440</v>
      </c>
      <c r="J29" s="757"/>
      <c r="K29" s="341">
        <v>13.4</v>
      </c>
      <c r="L29" s="340">
        <f t="shared" si="1"/>
        <v>173.25820895522384</v>
      </c>
      <c r="M29" s="336">
        <f t="shared" si="2"/>
        <v>14.4</v>
      </c>
      <c r="N29" s="335">
        <f t="shared" si="3"/>
        <v>17.600000000000001</v>
      </c>
      <c r="O29" s="334" t="str">
        <f t="shared" si="4"/>
        <v>24.3</v>
      </c>
      <c r="P29" s="818"/>
      <c r="Q29" s="333" t="s">
        <v>889</v>
      </c>
      <c r="R29" s="105" t="s">
        <v>42</v>
      </c>
      <c r="S29" s="332"/>
      <c r="T29" s="331" t="str">
        <f t="shared" si="5"/>
        <v xml:space="preserve"> </v>
      </c>
      <c r="U29" s="330" t="str">
        <f t="shared" si="6"/>
        <v/>
      </c>
      <c r="V29" s="329" t="str">
        <f t="shared" si="7"/>
        <v/>
      </c>
      <c r="W29" s="329">
        <f t="shared" si="8"/>
        <v>55</v>
      </c>
      <c r="X29" s="328" t="str">
        <f t="shared" si="9"/>
        <v>★0.5</v>
      </c>
      <c r="Z29" s="327">
        <v>1440</v>
      </c>
      <c r="AA29" s="326"/>
      <c r="AB29" s="325">
        <f t="shared" si="10"/>
        <v>24.3</v>
      </c>
      <c r="AC29" s="99">
        <f t="shared" si="11"/>
        <v>55</v>
      </c>
      <c r="AD29" s="99" t="str">
        <f t="shared" si="12"/>
        <v>★0.5</v>
      </c>
      <c r="AE29" s="325" t="str">
        <f t="shared" si="13"/>
        <v/>
      </c>
      <c r="AF29" s="99" t="str">
        <f t="shared" si="14"/>
        <v/>
      </c>
      <c r="AG29" s="99" t="str">
        <f t="shared" si="15"/>
        <v/>
      </c>
    </row>
    <row r="30" spans="1:33" ht="20.5" thickBot="1">
      <c r="A30" s="816"/>
      <c r="B30" s="782"/>
      <c r="C30" s="824"/>
      <c r="D30" s="682"/>
      <c r="E30" s="339" t="s">
        <v>890</v>
      </c>
      <c r="F30" s="753"/>
      <c r="G30" s="753"/>
      <c r="H30" s="692"/>
      <c r="I30" s="124" t="str">
        <f t="shared" si="0"/>
        <v>1,470</v>
      </c>
      <c r="J30" s="641"/>
      <c r="K30" s="338">
        <v>13.4</v>
      </c>
      <c r="L30" s="337">
        <f t="shared" si="1"/>
        <v>173.25820895522384</v>
      </c>
      <c r="M30" s="336">
        <f t="shared" si="2"/>
        <v>14.4</v>
      </c>
      <c r="N30" s="335">
        <f t="shared" si="3"/>
        <v>17.600000000000001</v>
      </c>
      <c r="O30" s="334" t="str">
        <f t="shared" si="4"/>
        <v>24.1</v>
      </c>
      <c r="P30" s="822"/>
      <c r="Q30" s="333" t="s">
        <v>889</v>
      </c>
      <c r="R30" s="105" t="s">
        <v>42</v>
      </c>
      <c r="S30" s="332"/>
      <c r="T30" s="331" t="str">
        <f t="shared" si="5"/>
        <v xml:space="preserve"> </v>
      </c>
      <c r="U30" s="330" t="str">
        <f t="shared" si="6"/>
        <v/>
      </c>
      <c r="V30" s="329" t="str">
        <f t="shared" si="7"/>
        <v/>
      </c>
      <c r="W30" s="329">
        <f t="shared" si="8"/>
        <v>55</v>
      </c>
      <c r="X30" s="328" t="str">
        <f t="shared" si="9"/>
        <v>★0.5</v>
      </c>
      <c r="Z30" s="327">
        <v>1470</v>
      </c>
      <c r="AA30" s="326"/>
      <c r="AB30" s="325">
        <f t="shared" si="10"/>
        <v>24.1</v>
      </c>
      <c r="AC30" s="99">
        <f t="shared" si="11"/>
        <v>55</v>
      </c>
      <c r="AD30" s="99" t="str">
        <f t="shared" si="12"/>
        <v>★0.5</v>
      </c>
      <c r="AE30" s="325" t="str">
        <f t="shared" si="13"/>
        <v/>
      </c>
      <c r="AF30" s="99" t="str">
        <f t="shared" si="14"/>
        <v/>
      </c>
      <c r="AG30" s="99" t="str">
        <f t="shared" si="15"/>
        <v/>
      </c>
    </row>
    <row r="31" spans="1:33">
      <c r="E31" s="57"/>
    </row>
    <row r="32" spans="1:33">
      <c r="B32" s="57" t="s">
        <v>888</v>
      </c>
      <c r="E32" s="57"/>
    </row>
    <row r="33" spans="2:5">
      <c r="B33" s="57" t="s">
        <v>887</v>
      </c>
      <c r="E33" s="57"/>
    </row>
    <row r="34" spans="2:5">
      <c r="B34" s="57" t="s">
        <v>886</v>
      </c>
      <c r="E34" s="57"/>
    </row>
    <row r="35" spans="2:5">
      <c r="B35" s="57" t="s">
        <v>885</v>
      </c>
      <c r="E35" s="57"/>
    </row>
    <row r="36" spans="2:5">
      <c r="B36" s="57" t="s">
        <v>884</v>
      </c>
      <c r="E36" s="57"/>
    </row>
    <row r="37" spans="2:5">
      <c r="B37" s="57" t="s">
        <v>883</v>
      </c>
      <c r="E37" s="57"/>
    </row>
    <row r="38" spans="2:5">
      <c r="B38" s="57" t="s">
        <v>882</v>
      </c>
      <c r="E38" s="57"/>
    </row>
    <row r="39" spans="2:5">
      <c r="B39" s="57" t="s">
        <v>881</v>
      </c>
      <c r="E39" s="57"/>
    </row>
  </sheetData>
  <sheetProtection selectLockedCells="1"/>
  <autoFilter ref="A8:X30" xr:uid="{00000000-0009-0000-0000-000005000000}">
    <filterColumn colId="1" showButton="0"/>
  </autoFilter>
  <mergeCells count="65">
    <mergeCell ref="J9:J20"/>
    <mergeCell ref="H24:H27"/>
    <mergeCell ref="P24:P27"/>
    <mergeCell ref="B28:C30"/>
    <mergeCell ref="D28:D30"/>
    <mergeCell ref="F28:F30"/>
    <mergeCell ref="G28:G30"/>
    <mergeCell ref="H28:H30"/>
    <mergeCell ref="J28:J30"/>
    <mergeCell ref="P28:P30"/>
    <mergeCell ref="AC4:AC8"/>
    <mergeCell ref="A9:A30"/>
    <mergeCell ref="B9:C27"/>
    <mergeCell ref="D9:D20"/>
    <mergeCell ref="F9:F20"/>
    <mergeCell ref="G9:G20"/>
    <mergeCell ref="P9:P12"/>
    <mergeCell ref="H13:H20"/>
    <mergeCell ref="P13:P20"/>
    <mergeCell ref="D21:D27"/>
    <mergeCell ref="F21:F27"/>
    <mergeCell ref="G21:G27"/>
    <mergeCell ref="H21:H23"/>
    <mergeCell ref="J21:J27"/>
    <mergeCell ref="P21:P23"/>
    <mergeCell ref="H9:H12"/>
    <mergeCell ref="I4:I8"/>
    <mergeCell ref="W4:X4"/>
    <mergeCell ref="Z4:Z8"/>
    <mergeCell ref="AA4:AA8"/>
    <mergeCell ref="AB4:AB8"/>
    <mergeCell ref="V4:V8"/>
    <mergeCell ref="S6:S8"/>
    <mergeCell ref="T6:T8"/>
    <mergeCell ref="R6:R8"/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X5:X8"/>
    <mergeCell ref="AD4:AD8"/>
    <mergeCell ref="K4:O4"/>
    <mergeCell ref="P4:P8"/>
    <mergeCell ref="Q4:S5"/>
    <mergeCell ref="T4:T5"/>
    <mergeCell ref="U4:U8"/>
    <mergeCell ref="J2:P2"/>
    <mergeCell ref="R2:X2"/>
    <mergeCell ref="S3:X3"/>
    <mergeCell ref="J4:J8"/>
    <mergeCell ref="Q6:Q8"/>
    <mergeCell ref="A4:A8"/>
    <mergeCell ref="B4:C8"/>
    <mergeCell ref="D4:D5"/>
    <mergeCell ref="F4:G5"/>
    <mergeCell ref="H4:H8"/>
    <mergeCell ref="D6:D8"/>
    <mergeCell ref="E6:E8"/>
    <mergeCell ref="F6:F8"/>
    <mergeCell ref="G6:G8"/>
  </mergeCells>
  <phoneticPr fontId="2"/>
  <printOptions horizontalCentered="1"/>
  <pageMargins left="0.39370078740157483" right="0.39370078740157483" top="0.39370078740157483" bottom="0.39370078740157483" header="0.19685039370078741" footer="0.39370078740157483"/>
  <pageSetup paperSize="9" scale="62" fitToHeight="0" orientation="landscape" r:id="rId1"/>
  <headerFooter alignWithMargins="0">
    <oddHeader>&amp;R様式1-1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5E766-F16C-4FFE-8755-05501BAF3766}">
  <sheetPr>
    <tabColor rgb="FFFFFF00"/>
  </sheetPr>
  <dimension ref="A1:AH45"/>
  <sheetViews>
    <sheetView view="pageBreakPreview" zoomScaleNormal="100" zoomScaleSheetLayoutView="100" workbookViewId="0">
      <selection activeCell="E10" sqref="E10:E11"/>
    </sheetView>
  </sheetViews>
  <sheetFormatPr defaultColWidth="9" defaultRowHeight="10"/>
  <cols>
    <col min="1" max="1" width="7.36328125" style="31" customWidth="1"/>
    <col min="2" max="2" width="2.08984375" style="2" customWidth="1"/>
    <col min="3" max="3" width="7" style="2" customWidth="1"/>
    <col min="4" max="4" width="11.6328125" style="2" customWidth="1"/>
    <col min="5" max="5" width="16.36328125" style="32" bestFit="1" customWidth="1"/>
    <col min="6" max="6" width="7.08984375" style="2" customWidth="1"/>
    <col min="7" max="7" width="7.36328125" style="2" customWidth="1"/>
    <col min="8" max="8" width="12.08984375" style="2" bestFit="1" customWidth="1"/>
    <col min="9" max="9" width="10.6328125" style="2" customWidth="1"/>
    <col min="10" max="10" width="7" style="2" bestFit="1" customWidth="1"/>
    <col min="11" max="11" width="6.36328125" style="2" bestFit="1" customWidth="1"/>
    <col min="12" max="12" width="8.7265625" style="2" bestFit="1" customWidth="1"/>
    <col min="13" max="13" width="8.453125" style="2" bestFit="1" customWidth="1"/>
    <col min="14" max="14" width="8.6328125" style="2" bestFit="1" customWidth="1"/>
    <col min="15" max="15" width="8.6328125" style="2" customWidth="1"/>
    <col min="16" max="16" width="17.08984375" style="2" customWidth="1"/>
    <col min="17" max="17" width="10" style="2" bestFit="1" customWidth="1"/>
    <col min="18" max="18" width="6" style="2" customWidth="1"/>
    <col min="19" max="19" width="16.08984375" style="2" customWidth="1"/>
    <col min="20" max="20" width="11" style="2" bestFit="1" customWidth="1"/>
    <col min="21" max="22" width="8.26953125" style="2" bestFit="1" customWidth="1"/>
    <col min="23" max="24" width="9" style="2"/>
    <col min="25" max="25" width="9" style="2" customWidth="1"/>
    <col min="26" max="26" width="10.6328125" style="2" customWidth="1"/>
    <col min="27" max="27" width="10.453125" style="2" bestFit="1" customWidth="1"/>
    <col min="28" max="28" width="8.90625" style="2" hidden="1" customWidth="1"/>
    <col min="29" max="29" width="8" style="2" hidden="1" customWidth="1"/>
    <col min="30" max="30" width="8.36328125" style="2" hidden="1" customWidth="1"/>
    <col min="31" max="31" width="17.453125" style="2" hidden="1" customWidth="1"/>
    <col min="32" max="32" width="8" style="2" hidden="1" customWidth="1"/>
    <col min="33" max="33" width="9.08984375" style="2" hidden="1" customWidth="1"/>
    <col min="34" max="34" width="9" style="2" customWidth="1"/>
    <col min="35" max="16384" width="9" style="2"/>
  </cols>
  <sheetData>
    <row r="1" spans="1:34" ht="15.5">
      <c r="A1" s="1"/>
      <c r="B1" s="1"/>
      <c r="E1" s="3"/>
      <c r="R1" s="4"/>
    </row>
    <row r="2" spans="1:34" ht="16">
      <c r="A2" s="2"/>
      <c r="E2" s="2"/>
      <c r="F2" s="5"/>
      <c r="J2" s="591" t="s">
        <v>632</v>
      </c>
      <c r="K2" s="591"/>
      <c r="L2" s="591"/>
      <c r="M2" s="591"/>
      <c r="N2" s="591"/>
      <c r="O2" s="591"/>
      <c r="P2" s="591"/>
      <c r="Q2" s="591" t="s">
        <v>631</v>
      </c>
      <c r="R2" s="591"/>
      <c r="S2" s="591"/>
      <c r="T2" s="591"/>
      <c r="U2" s="591"/>
      <c r="V2" s="591"/>
      <c r="W2" s="591"/>
      <c r="X2" s="591"/>
    </row>
    <row r="3" spans="1:34" ht="15.75" customHeight="1">
      <c r="A3" s="9" t="s">
        <v>630</v>
      </c>
      <c r="B3" s="9"/>
      <c r="E3" s="2"/>
      <c r="J3" s="6"/>
      <c r="R3" s="10"/>
      <c r="S3" s="594" t="s">
        <v>2</v>
      </c>
      <c r="T3" s="594"/>
      <c r="U3" s="594"/>
      <c r="V3" s="594"/>
      <c r="W3" s="594"/>
      <c r="X3" s="594"/>
      <c r="Z3" s="197" t="s">
        <v>629</v>
      </c>
      <c r="AA3" s="12"/>
      <c r="AB3" s="196" t="s">
        <v>628</v>
      </c>
      <c r="AC3" s="14"/>
      <c r="AD3" s="14"/>
      <c r="AE3" s="195" t="s">
        <v>627</v>
      </c>
      <c r="AF3" s="14"/>
      <c r="AG3" s="16"/>
    </row>
    <row r="4" spans="1:34" ht="14.25" customHeight="1" thickBot="1">
      <c r="A4" s="600" t="s">
        <v>6</v>
      </c>
      <c r="B4" s="616" t="s">
        <v>7</v>
      </c>
      <c r="C4" s="617"/>
      <c r="D4" s="622"/>
      <c r="E4" s="624"/>
      <c r="F4" s="616" t="s">
        <v>8</v>
      </c>
      <c r="G4" s="626"/>
      <c r="H4" s="585" t="s">
        <v>626</v>
      </c>
      <c r="I4" s="588" t="s">
        <v>10</v>
      </c>
      <c r="J4" s="607" t="s">
        <v>11</v>
      </c>
      <c r="K4" s="610" t="s">
        <v>625</v>
      </c>
      <c r="L4" s="611"/>
      <c r="M4" s="611"/>
      <c r="N4" s="611"/>
      <c r="O4" s="612"/>
      <c r="P4" s="585" t="s">
        <v>624</v>
      </c>
      <c r="Q4" s="601" t="s">
        <v>14</v>
      </c>
      <c r="R4" s="602"/>
      <c r="S4" s="603"/>
      <c r="T4" s="571" t="s">
        <v>15</v>
      </c>
      <c r="U4" s="573" t="s">
        <v>584</v>
      </c>
      <c r="V4" s="585" t="s">
        <v>583</v>
      </c>
      <c r="W4" s="597" t="s">
        <v>582</v>
      </c>
      <c r="X4" s="598"/>
      <c r="Z4" s="664" t="s">
        <v>19</v>
      </c>
      <c r="AA4" s="664" t="s">
        <v>623</v>
      </c>
      <c r="AB4" s="588" t="s">
        <v>21</v>
      </c>
      <c r="AC4" s="585" t="s">
        <v>571</v>
      </c>
      <c r="AD4" s="585" t="s">
        <v>570</v>
      </c>
      <c r="AE4" s="588" t="s">
        <v>21</v>
      </c>
      <c r="AF4" s="585" t="s">
        <v>571</v>
      </c>
      <c r="AG4" s="585" t="s">
        <v>622</v>
      </c>
      <c r="AH4" s="18"/>
    </row>
    <row r="5" spans="1:34" ht="11.25" customHeight="1">
      <c r="A5" s="586"/>
      <c r="B5" s="618"/>
      <c r="C5" s="619"/>
      <c r="D5" s="623"/>
      <c r="E5" s="625"/>
      <c r="F5" s="609"/>
      <c r="G5" s="581"/>
      <c r="H5" s="586"/>
      <c r="I5" s="589"/>
      <c r="J5" s="608"/>
      <c r="K5" s="599" t="s">
        <v>25</v>
      </c>
      <c r="L5" s="613" t="s">
        <v>621</v>
      </c>
      <c r="M5" s="576" t="s">
        <v>27</v>
      </c>
      <c r="N5" s="579" t="s">
        <v>28</v>
      </c>
      <c r="O5" s="579" t="s">
        <v>21</v>
      </c>
      <c r="P5" s="595"/>
      <c r="Q5" s="604"/>
      <c r="R5" s="605"/>
      <c r="S5" s="606"/>
      <c r="T5" s="572"/>
      <c r="U5" s="574"/>
      <c r="V5" s="586"/>
      <c r="W5" s="585" t="s">
        <v>571</v>
      </c>
      <c r="X5" s="585" t="s">
        <v>570</v>
      </c>
      <c r="Z5" s="664"/>
      <c r="AA5" s="664"/>
      <c r="AB5" s="589"/>
      <c r="AC5" s="628"/>
      <c r="AD5" s="628"/>
      <c r="AE5" s="589"/>
      <c r="AF5" s="628"/>
      <c r="AG5" s="628"/>
      <c r="AH5" s="630"/>
    </row>
    <row r="6" spans="1:34">
      <c r="A6" s="586"/>
      <c r="B6" s="618"/>
      <c r="C6" s="619"/>
      <c r="D6" s="600" t="s">
        <v>29</v>
      </c>
      <c r="E6" s="627" t="s">
        <v>563</v>
      </c>
      <c r="F6" s="600" t="s">
        <v>29</v>
      </c>
      <c r="G6" s="588" t="s">
        <v>620</v>
      </c>
      <c r="H6" s="586"/>
      <c r="I6" s="589"/>
      <c r="J6" s="608"/>
      <c r="K6" s="577"/>
      <c r="L6" s="614"/>
      <c r="M6" s="577"/>
      <c r="N6" s="580"/>
      <c r="O6" s="580"/>
      <c r="P6" s="595"/>
      <c r="Q6" s="585" t="s">
        <v>619</v>
      </c>
      <c r="R6" s="585" t="s">
        <v>618</v>
      </c>
      <c r="S6" s="600" t="s">
        <v>34</v>
      </c>
      <c r="T6" s="582" t="s">
        <v>617</v>
      </c>
      <c r="U6" s="574"/>
      <c r="V6" s="586"/>
      <c r="W6" s="628"/>
      <c r="X6" s="628"/>
      <c r="Z6" s="664"/>
      <c r="AA6" s="664"/>
      <c r="AB6" s="589"/>
      <c r="AC6" s="628"/>
      <c r="AD6" s="628"/>
      <c r="AE6" s="589"/>
      <c r="AF6" s="628"/>
      <c r="AG6" s="628"/>
      <c r="AH6" s="630"/>
    </row>
    <row r="7" spans="1:34">
      <c r="A7" s="586"/>
      <c r="B7" s="618"/>
      <c r="C7" s="619"/>
      <c r="D7" s="586"/>
      <c r="E7" s="586"/>
      <c r="F7" s="586"/>
      <c r="G7" s="586"/>
      <c r="H7" s="586"/>
      <c r="I7" s="589"/>
      <c r="J7" s="608"/>
      <c r="K7" s="577"/>
      <c r="L7" s="614"/>
      <c r="M7" s="577"/>
      <c r="N7" s="580"/>
      <c r="O7" s="580"/>
      <c r="P7" s="595"/>
      <c r="Q7" s="595"/>
      <c r="R7" s="595"/>
      <c r="S7" s="586"/>
      <c r="T7" s="583"/>
      <c r="U7" s="574"/>
      <c r="V7" s="586"/>
      <c r="W7" s="628"/>
      <c r="X7" s="628"/>
      <c r="Z7" s="664"/>
      <c r="AA7" s="664"/>
      <c r="AB7" s="589"/>
      <c r="AC7" s="628"/>
      <c r="AD7" s="628"/>
      <c r="AE7" s="589"/>
      <c r="AF7" s="628"/>
      <c r="AG7" s="628"/>
      <c r="AH7" s="630"/>
    </row>
    <row r="8" spans="1:34">
      <c r="A8" s="587"/>
      <c r="B8" s="620"/>
      <c r="C8" s="621"/>
      <c r="D8" s="587"/>
      <c r="E8" s="587"/>
      <c r="F8" s="587"/>
      <c r="G8" s="587"/>
      <c r="H8" s="587"/>
      <c r="I8" s="590"/>
      <c r="J8" s="609"/>
      <c r="K8" s="578"/>
      <c r="L8" s="615"/>
      <c r="M8" s="578"/>
      <c r="N8" s="581"/>
      <c r="O8" s="581"/>
      <c r="P8" s="596"/>
      <c r="Q8" s="596"/>
      <c r="R8" s="596"/>
      <c r="S8" s="587"/>
      <c r="T8" s="584"/>
      <c r="U8" s="575"/>
      <c r="V8" s="587"/>
      <c r="W8" s="629"/>
      <c r="X8" s="629"/>
      <c r="Z8" s="665"/>
      <c r="AA8" s="665"/>
      <c r="AB8" s="590"/>
      <c r="AC8" s="629"/>
      <c r="AD8" s="629"/>
      <c r="AE8" s="590"/>
      <c r="AF8" s="629"/>
      <c r="AG8" s="629"/>
      <c r="AH8" s="630"/>
    </row>
    <row r="9" spans="1:34" ht="13">
      <c r="A9" s="194" t="s">
        <v>616</v>
      </c>
      <c r="B9" s="162"/>
      <c r="C9" s="161">
        <v>208</v>
      </c>
      <c r="D9" s="168" t="s">
        <v>613</v>
      </c>
      <c r="E9" s="168" t="s">
        <v>615</v>
      </c>
      <c r="F9" s="21" t="s">
        <v>603</v>
      </c>
      <c r="G9" s="21">
        <v>1.1990000000000001</v>
      </c>
      <c r="H9" s="21" t="s">
        <v>69</v>
      </c>
      <c r="I9" s="40" t="str">
        <f t="shared" ref="I9:I36" si="0">IF(Z9="","",(IF(AA9-Z9&gt;0,CONCATENATE(TEXT(Z9,"#,##0"),"~",TEXT(AA9,"#,##0")),TEXT(Z9,"#,##0"))))</f>
        <v>1,150</v>
      </c>
      <c r="J9" s="41">
        <v>5</v>
      </c>
      <c r="K9" s="149">
        <v>17.899999999999999</v>
      </c>
      <c r="L9" s="150">
        <f t="shared" ref="L9:L36" si="1">IF(K9&gt;0,1/K9*34.6*67.1,"")</f>
        <v>129.70167597765365</v>
      </c>
      <c r="M9" s="149">
        <f t="shared" ref="M9:M36" si="2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18.7</v>
      </c>
      <c r="N9" s="148">
        <f t="shared" ref="N9:N36" si="3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21.8</v>
      </c>
      <c r="O9" s="147" t="str">
        <f t="shared" ref="O9:O36" si="4">IF(Z9="","",IF(AE9="",TEXT(AB9,"#,##0.0"),IF(AB9-AE9&gt;0,CONCATENATE(TEXT(AE9,"#,##0.0"),"~",TEXT(AB9,"#,##0.0")),TEXT(AB9,"#,##0.0"))))</f>
        <v>26.4</v>
      </c>
      <c r="P9" s="49" t="s">
        <v>591</v>
      </c>
      <c r="Q9" s="48" t="s">
        <v>60</v>
      </c>
      <c r="R9" s="49" t="s">
        <v>231</v>
      </c>
      <c r="S9" s="50"/>
      <c r="T9" s="146" t="str">
        <f t="shared" ref="T9:T36" si="5">IF((LEFT(D9,1)="6"),"☆☆☆☆☆",IF((LEFT(D9,1)="5"),"☆☆☆☆",IF((LEFT(D9,1)="4"),"☆☆☆"," ")))</f>
        <v>☆☆☆☆</v>
      </c>
      <c r="U9" s="145" t="str">
        <f t="shared" ref="U9:U36" si="6">IFERROR(IF(K9&lt;M9,"",(ROUNDDOWN(K9/M9*100,0))),"")</f>
        <v/>
      </c>
      <c r="V9" s="144" t="str">
        <f t="shared" ref="V9:V36" si="7">IFERROR(IF(K9&lt;N9,"",(ROUNDDOWN(K9/N9*100,0))),"")</f>
        <v/>
      </c>
      <c r="W9" s="144">
        <f t="shared" ref="W9:W36" si="8">IF(AC9&lt;55,"",IF(AA9="",AC9,IF(AF9-AC9&gt;0,CONCATENATE(AC9,"~",AF9),AC9)))</f>
        <v>67</v>
      </c>
      <c r="X9" s="143" t="str">
        <f t="shared" ref="X9:X36" si="9">IF(AC9&lt;55,"",AD9)</f>
        <v>★1.5</v>
      </c>
      <c r="Z9" s="23">
        <v>1150</v>
      </c>
      <c r="AA9" s="23"/>
      <c r="AB9" s="28">
        <f t="shared" ref="AB9:AB36" si="10">IF(Z9="","",(ROUND(IF(Z9&gt;=2759,9.5,IF(Z9&lt;2759,(-2.47/1000000*Z9*Z9)-(8.52/10000*Z9)+30.65)),1)))</f>
        <v>26.4</v>
      </c>
      <c r="AC9" s="142">
        <f t="shared" ref="AC9:AC36" si="11">IF(K9="","",ROUNDDOWN(K9/AB9*100,0))</f>
        <v>67</v>
      </c>
      <c r="AD9" s="142" t="str">
        <f t="shared" ref="AD9:AD36" si="12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★1.5</v>
      </c>
      <c r="AE9" s="28" t="str">
        <f t="shared" ref="AE9:AE36" si="13">IF(AA9="","",(ROUND(IF(AA9&gt;=2759,9.5,IF(AA9&lt;2759,(-2.47/1000000*AA9*AA9)-(8.52/10000*AA9)+30.65)),1)))</f>
        <v/>
      </c>
      <c r="AF9" s="142" t="str">
        <f t="shared" ref="AF9:AF36" si="14">IF(AE9="","",IF(K9="","",ROUNDDOWN(K9/AE9*100,0)))</f>
        <v/>
      </c>
      <c r="AG9" s="142" t="str">
        <f t="shared" ref="AG9:AG36" si="15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  <c r="AH9" s="141"/>
    </row>
    <row r="10" spans="1:34" ht="25.5" customHeight="1">
      <c r="A10" s="160"/>
      <c r="B10" s="159"/>
      <c r="C10" s="158"/>
      <c r="D10" s="168" t="s">
        <v>613</v>
      </c>
      <c r="E10" s="193" t="s">
        <v>614</v>
      </c>
      <c r="F10" s="21" t="s">
        <v>603</v>
      </c>
      <c r="G10" s="21">
        <v>1.1990000000000001</v>
      </c>
      <c r="H10" s="21" t="s">
        <v>69</v>
      </c>
      <c r="I10" s="40" t="str">
        <f t="shared" si="0"/>
        <v>1,160</v>
      </c>
      <c r="J10" s="41">
        <v>5</v>
      </c>
      <c r="K10" s="149">
        <v>17.899999999999999</v>
      </c>
      <c r="L10" s="150">
        <f t="shared" si="1"/>
        <v>129.70167597765365</v>
      </c>
      <c r="M10" s="149">
        <f t="shared" si="2"/>
        <v>18.7</v>
      </c>
      <c r="N10" s="148">
        <f t="shared" si="3"/>
        <v>21.8</v>
      </c>
      <c r="O10" s="147" t="str">
        <f t="shared" si="4"/>
        <v>26.3</v>
      </c>
      <c r="P10" s="49" t="s">
        <v>591</v>
      </c>
      <c r="Q10" s="48" t="s">
        <v>60</v>
      </c>
      <c r="R10" s="49" t="s">
        <v>231</v>
      </c>
      <c r="S10" s="50"/>
      <c r="T10" s="146" t="str">
        <f t="shared" si="5"/>
        <v>☆☆☆☆</v>
      </c>
      <c r="U10" s="145" t="str">
        <f t="shared" si="6"/>
        <v/>
      </c>
      <c r="V10" s="144" t="str">
        <f t="shared" si="7"/>
        <v/>
      </c>
      <c r="W10" s="144">
        <f t="shared" si="8"/>
        <v>68</v>
      </c>
      <c r="X10" s="143" t="str">
        <f t="shared" si="9"/>
        <v>★1.5</v>
      </c>
      <c r="Z10" s="23">
        <v>1160</v>
      </c>
      <c r="AA10" s="23"/>
      <c r="AB10" s="28">
        <f t="shared" si="10"/>
        <v>26.3</v>
      </c>
      <c r="AC10" s="142">
        <f t="shared" si="11"/>
        <v>68</v>
      </c>
      <c r="AD10" s="142" t="str">
        <f t="shared" si="12"/>
        <v>★1.5</v>
      </c>
      <c r="AE10" s="28" t="str">
        <f t="shared" si="13"/>
        <v/>
      </c>
      <c r="AF10" s="142" t="str">
        <f t="shared" si="14"/>
        <v/>
      </c>
      <c r="AG10" s="142" t="str">
        <f t="shared" si="15"/>
        <v/>
      </c>
      <c r="AH10" s="141"/>
    </row>
    <row r="11" spans="1:34" ht="13">
      <c r="A11" s="160"/>
      <c r="B11" s="159"/>
      <c r="C11" s="158"/>
      <c r="D11" s="168" t="s">
        <v>613</v>
      </c>
      <c r="E11" s="168" t="s">
        <v>612</v>
      </c>
      <c r="F11" s="21" t="s">
        <v>603</v>
      </c>
      <c r="G11" s="21">
        <v>1.1990000000000001</v>
      </c>
      <c r="H11" s="21" t="s">
        <v>69</v>
      </c>
      <c r="I11" s="40" t="str">
        <f t="shared" si="0"/>
        <v>1,170</v>
      </c>
      <c r="J11" s="164">
        <v>5</v>
      </c>
      <c r="K11" s="149">
        <v>17.899999999999999</v>
      </c>
      <c r="L11" s="150">
        <f t="shared" si="1"/>
        <v>129.70167597765365</v>
      </c>
      <c r="M11" s="149">
        <f t="shared" si="2"/>
        <v>18.7</v>
      </c>
      <c r="N11" s="148">
        <f t="shared" si="3"/>
        <v>21.8</v>
      </c>
      <c r="O11" s="147" t="str">
        <f t="shared" si="4"/>
        <v>26.3</v>
      </c>
      <c r="P11" s="49" t="s">
        <v>591</v>
      </c>
      <c r="Q11" s="48" t="s">
        <v>60</v>
      </c>
      <c r="R11" s="49" t="s">
        <v>231</v>
      </c>
      <c r="S11" s="50"/>
      <c r="T11" s="192" t="str">
        <f t="shared" si="5"/>
        <v>☆☆☆☆</v>
      </c>
      <c r="U11" s="145" t="str">
        <f t="shared" si="6"/>
        <v/>
      </c>
      <c r="V11" s="144" t="str">
        <f t="shared" si="7"/>
        <v/>
      </c>
      <c r="W11" s="144">
        <f t="shared" si="8"/>
        <v>68</v>
      </c>
      <c r="X11" s="143" t="str">
        <f t="shared" si="9"/>
        <v>★1.5</v>
      </c>
      <c r="Z11" s="23">
        <v>1170</v>
      </c>
      <c r="AA11" s="23"/>
      <c r="AB11" s="28">
        <f t="shared" si="10"/>
        <v>26.3</v>
      </c>
      <c r="AC11" s="142">
        <f t="shared" si="11"/>
        <v>68</v>
      </c>
      <c r="AD11" s="142" t="str">
        <f t="shared" si="12"/>
        <v>★1.5</v>
      </c>
      <c r="AE11" s="28" t="str">
        <f t="shared" si="13"/>
        <v/>
      </c>
      <c r="AF11" s="142" t="str">
        <f t="shared" si="14"/>
        <v/>
      </c>
      <c r="AG11" s="142" t="str">
        <f t="shared" si="15"/>
        <v/>
      </c>
      <c r="AH11" s="141"/>
    </row>
    <row r="12" spans="1:34" ht="13">
      <c r="A12" s="160"/>
      <c r="B12" s="167"/>
      <c r="C12" s="161">
        <v>308</v>
      </c>
      <c r="D12" s="168" t="s">
        <v>611</v>
      </c>
      <c r="E12" s="168" t="s">
        <v>93</v>
      </c>
      <c r="F12" s="21" t="s">
        <v>603</v>
      </c>
      <c r="G12" s="21">
        <v>1.1990000000000001</v>
      </c>
      <c r="H12" s="21" t="s">
        <v>69</v>
      </c>
      <c r="I12" s="40" t="str">
        <f t="shared" si="0"/>
        <v>1,350</v>
      </c>
      <c r="J12" s="41">
        <v>5</v>
      </c>
      <c r="K12" s="149">
        <v>17.899999999999999</v>
      </c>
      <c r="L12" s="150">
        <f t="shared" si="1"/>
        <v>129.70167597765365</v>
      </c>
      <c r="M12" s="149">
        <f t="shared" si="2"/>
        <v>15.8</v>
      </c>
      <c r="N12" s="148">
        <f t="shared" si="3"/>
        <v>19</v>
      </c>
      <c r="O12" s="147" t="str">
        <f t="shared" si="4"/>
        <v>25.0</v>
      </c>
      <c r="P12" s="49" t="s">
        <v>591</v>
      </c>
      <c r="Q12" s="48" t="s">
        <v>60</v>
      </c>
      <c r="R12" s="49" t="s">
        <v>231</v>
      </c>
      <c r="S12" s="50"/>
      <c r="T12" s="146" t="str">
        <f t="shared" si="5"/>
        <v>☆☆☆☆</v>
      </c>
      <c r="U12" s="145">
        <f t="shared" si="6"/>
        <v>113</v>
      </c>
      <c r="V12" s="144" t="str">
        <f t="shared" si="7"/>
        <v/>
      </c>
      <c r="W12" s="144">
        <f t="shared" si="8"/>
        <v>71</v>
      </c>
      <c r="X12" s="143" t="str">
        <f t="shared" si="9"/>
        <v>★2.0</v>
      </c>
      <c r="Z12" s="23">
        <v>1350</v>
      </c>
      <c r="AA12" s="23"/>
      <c r="AB12" s="28">
        <f t="shared" si="10"/>
        <v>25</v>
      </c>
      <c r="AC12" s="142">
        <f t="shared" si="11"/>
        <v>71</v>
      </c>
      <c r="AD12" s="142" t="str">
        <f t="shared" si="12"/>
        <v>★2.0</v>
      </c>
      <c r="AE12" s="28" t="str">
        <f t="shared" si="13"/>
        <v/>
      </c>
      <c r="AF12" s="142" t="str">
        <f t="shared" si="14"/>
        <v/>
      </c>
      <c r="AG12" s="142" t="str">
        <f t="shared" si="15"/>
        <v/>
      </c>
      <c r="AH12" s="141"/>
    </row>
    <row r="13" spans="1:34" ht="13">
      <c r="A13" s="160"/>
      <c r="B13" s="166"/>
      <c r="C13" s="158"/>
      <c r="D13" s="168" t="s">
        <v>611</v>
      </c>
      <c r="E13" s="168" t="s">
        <v>92</v>
      </c>
      <c r="F13" s="21" t="s">
        <v>603</v>
      </c>
      <c r="G13" s="21">
        <v>1.1990000000000001</v>
      </c>
      <c r="H13" s="21" t="s">
        <v>69</v>
      </c>
      <c r="I13" s="40" t="str">
        <f t="shared" si="0"/>
        <v>1,370</v>
      </c>
      <c r="J13" s="41">
        <v>5</v>
      </c>
      <c r="K13" s="149">
        <v>17.899999999999999</v>
      </c>
      <c r="L13" s="150">
        <f t="shared" si="1"/>
        <v>129.70167597765365</v>
      </c>
      <c r="M13" s="149">
        <f t="shared" si="2"/>
        <v>15.8</v>
      </c>
      <c r="N13" s="148">
        <f t="shared" si="3"/>
        <v>19</v>
      </c>
      <c r="O13" s="147" t="str">
        <f t="shared" si="4"/>
        <v>24.8</v>
      </c>
      <c r="P13" s="49" t="s">
        <v>591</v>
      </c>
      <c r="Q13" s="48" t="s">
        <v>60</v>
      </c>
      <c r="R13" s="49" t="s">
        <v>231</v>
      </c>
      <c r="S13" s="50"/>
      <c r="T13" s="146" t="str">
        <f t="shared" si="5"/>
        <v>☆☆☆☆</v>
      </c>
      <c r="U13" s="145">
        <f t="shared" si="6"/>
        <v>113</v>
      </c>
      <c r="V13" s="144" t="str">
        <f t="shared" si="7"/>
        <v/>
      </c>
      <c r="W13" s="144">
        <f t="shared" si="8"/>
        <v>72</v>
      </c>
      <c r="X13" s="143" t="str">
        <f t="shared" si="9"/>
        <v>★2.0</v>
      </c>
      <c r="Z13" s="23">
        <v>1370</v>
      </c>
      <c r="AA13" s="23"/>
      <c r="AB13" s="28">
        <f t="shared" si="10"/>
        <v>24.8</v>
      </c>
      <c r="AC13" s="142">
        <f t="shared" si="11"/>
        <v>72</v>
      </c>
      <c r="AD13" s="142" t="str">
        <f t="shared" si="12"/>
        <v>★2.0</v>
      </c>
      <c r="AE13" s="28" t="str">
        <f t="shared" si="13"/>
        <v/>
      </c>
      <c r="AF13" s="142" t="str">
        <f t="shared" si="14"/>
        <v/>
      </c>
      <c r="AG13" s="142" t="str">
        <f t="shared" si="15"/>
        <v/>
      </c>
      <c r="AH13" s="141"/>
    </row>
    <row r="14" spans="1:34" ht="13">
      <c r="A14" s="160"/>
      <c r="B14" s="166"/>
      <c r="C14" s="158"/>
      <c r="D14" s="168" t="s">
        <v>610</v>
      </c>
      <c r="E14" s="168" t="s">
        <v>93</v>
      </c>
      <c r="F14" s="21" t="s">
        <v>603</v>
      </c>
      <c r="G14" s="21">
        <v>1.1990000000000001</v>
      </c>
      <c r="H14" s="21" t="s">
        <v>69</v>
      </c>
      <c r="I14" s="40" t="str">
        <f t="shared" si="0"/>
        <v>1,400</v>
      </c>
      <c r="J14" s="41">
        <v>5</v>
      </c>
      <c r="K14" s="149">
        <v>17.899999999999999</v>
      </c>
      <c r="L14" s="150">
        <f t="shared" si="1"/>
        <v>129.70167597765365</v>
      </c>
      <c r="M14" s="149">
        <f t="shared" si="2"/>
        <v>15.8</v>
      </c>
      <c r="N14" s="148">
        <f t="shared" si="3"/>
        <v>19</v>
      </c>
      <c r="O14" s="147" t="str">
        <f t="shared" si="4"/>
        <v>24.6</v>
      </c>
      <c r="P14" s="49" t="s">
        <v>591</v>
      </c>
      <c r="Q14" s="48" t="s">
        <v>60</v>
      </c>
      <c r="R14" s="49" t="s">
        <v>231</v>
      </c>
      <c r="S14" s="50"/>
      <c r="T14" s="146" t="str">
        <f t="shared" si="5"/>
        <v>☆☆☆☆</v>
      </c>
      <c r="U14" s="145">
        <f t="shared" si="6"/>
        <v>113</v>
      </c>
      <c r="V14" s="144" t="str">
        <f t="shared" si="7"/>
        <v/>
      </c>
      <c r="W14" s="144">
        <f t="shared" si="8"/>
        <v>72</v>
      </c>
      <c r="X14" s="143" t="str">
        <f t="shared" si="9"/>
        <v>★2.0</v>
      </c>
      <c r="Z14" s="23">
        <v>1400</v>
      </c>
      <c r="AA14" s="23"/>
      <c r="AB14" s="28">
        <f t="shared" si="10"/>
        <v>24.6</v>
      </c>
      <c r="AC14" s="142">
        <f t="shared" si="11"/>
        <v>72</v>
      </c>
      <c r="AD14" s="142" t="str">
        <f t="shared" si="12"/>
        <v>★2.0</v>
      </c>
      <c r="AE14" s="28" t="str">
        <f t="shared" si="13"/>
        <v/>
      </c>
      <c r="AF14" s="142" t="str">
        <f t="shared" si="14"/>
        <v/>
      </c>
      <c r="AG14" s="142" t="str">
        <f t="shared" si="15"/>
        <v/>
      </c>
      <c r="AH14" s="141"/>
    </row>
    <row r="15" spans="1:34" ht="13">
      <c r="A15" s="160"/>
      <c r="B15" s="165"/>
      <c r="C15" s="154"/>
      <c r="D15" s="168" t="s">
        <v>610</v>
      </c>
      <c r="E15" s="168" t="s">
        <v>92</v>
      </c>
      <c r="F15" s="21" t="s">
        <v>603</v>
      </c>
      <c r="G15" s="21">
        <v>1.1990000000000001</v>
      </c>
      <c r="H15" s="21" t="s">
        <v>69</v>
      </c>
      <c r="I15" s="40" t="str">
        <f t="shared" si="0"/>
        <v>1,420</v>
      </c>
      <c r="J15" s="41">
        <v>5</v>
      </c>
      <c r="K15" s="149">
        <v>17.899999999999999</v>
      </c>
      <c r="L15" s="150">
        <f t="shared" si="1"/>
        <v>129.70167597765365</v>
      </c>
      <c r="M15" s="149">
        <f t="shared" si="2"/>
        <v>15.8</v>
      </c>
      <c r="N15" s="148">
        <f t="shared" si="3"/>
        <v>19</v>
      </c>
      <c r="O15" s="147" t="str">
        <f t="shared" si="4"/>
        <v>24.5</v>
      </c>
      <c r="P15" s="49" t="s">
        <v>591</v>
      </c>
      <c r="Q15" s="48" t="s">
        <v>60</v>
      </c>
      <c r="R15" s="49" t="s">
        <v>231</v>
      </c>
      <c r="S15" s="50"/>
      <c r="T15" s="146" t="str">
        <f t="shared" si="5"/>
        <v>☆☆☆☆</v>
      </c>
      <c r="U15" s="145">
        <f t="shared" si="6"/>
        <v>113</v>
      </c>
      <c r="V15" s="144" t="str">
        <f t="shared" si="7"/>
        <v/>
      </c>
      <c r="W15" s="144">
        <f t="shared" si="8"/>
        <v>73</v>
      </c>
      <c r="X15" s="143" t="str">
        <f t="shared" si="9"/>
        <v>★2.0</v>
      </c>
      <c r="Z15" s="23">
        <v>1420</v>
      </c>
      <c r="AA15" s="23"/>
      <c r="AB15" s="28">
        <f t="shared" si="10"/>
        <v>24.5</v>
      </c>
      <c r="AC15" s="142">
        <f t="shared" si="11"/>
        <v>73</v>
      </c>
      <c r="AD15" s="142" t="str">
        <f t="shared" si="12"/>
        <v>★2.0</v>
      </c>
      <c r="AE15" s="28" t="str">
        <f t="shared" si="13"/>
        <v/>
      </c>
      <c r="AF15" s="142" t="str">
        <f t="shared" si="14"/>
        <v/>
      </c>
      <c r="AG15" s="142" t="str">
        <f t="shared" si="15"/>
        <v/>
      </c>
      <c r="AH15" s="141"/>
    </row>
    <row r="16" spans="1:34" s="170" customFormat="1" ht="13">
      <c r="A16" s="191"/>
      <c r="B16" s="190"/>
      <c r="C16" s="189">
        <v>408</v>
      </c>
      <c r="D16" s="169" t="s">
        <v>609</v>
      </c>
      <c r="E16" s="188" t="s">
        <v>39</v>
      </c>
      <c r="F16" s="187" t="s">
        <v>603</v>
      </c>
      <c r="G16" s="187">
        <v>1.1990000000000001</v>
      </c>
      <c r="H16" s="187" t="s">
        <v>69</v>
      </c>
      <c r="I16" s="186" t="str">
        <f t="shared" si="0"/>
        <v>1,430</v>
      </c>
      <c r="J16" s="185">
        <v>5</v>
      </c>
      <c r="K16" s="183">
        <v>16.7</v>
      </c>
      <c r="L16" s="184">
        <f t="shared" si="1"/>
        <v>139.02155688622753</v>
      </c>
      <c r="M16" s="183">
        <f t="shared" si="2"/>
        <v>14.4</v>
      </c>
      <c r="N16" s="182">
        <f t="shared" si="3"/>
        <v>17.600000000000001</v>
      </c>
      <c r="O16" s="181" t="str">
        <f t="shared" si="4"/>
        <v>24.4</v>
      </c>
      <c r="P16" s="179" t="s">
        <v>591</v>
      </c>
      <c r="Q16" s="180" t="s">
        <v>60</v>
      </c>
      <c r="R16" s="179" t="s">
        <v>231</v>
      </c>
      <c r="S16" s="178"/>
      <c r="T16" s="177" t="str">
        <f t="shared" si="5"/>
        <v xml:space="preserve"> </v>
      </c>
      <c r="U16" s="176">
        <f t="shared" si="6"/>
        <v>115</v>
      </c>
      <c r="V16" s="175" t="str">
        <f t="shared" si="7"/>
        <v/>
      </c>
      <c r="W16" s="175">
        <f t="shared" si="8"/>
        <v>68</v>
      </c>
      <c r="X16" s="174" t="str">
        <f t="shared" si="9"/>
        <v>★1.5</v>
      </c>
      <c r="Z16" s="173">
        <v>1430</v>
      </c>
      <c r="AA16" s="173"/>
      <c r="AB16" s="28">
        <f t="shared" si="10"/>
        <v>24.4</v>
      </c>
      <c r="AC16" s="172">
        <f t="shared" si="11"/>
        <v>68</v>
      </c>
      <c r="AD16" s="172" t="str">
        <f t="shared" si="12"/>
        <v>★1.5</v>
      </c>
      <c r="AE16" s="28" t="str">
        <f t="shared" si="13"/>
        <v/>
      </c>
      <c r="AF16" s="172" t="str">
        <f t="shared" si="14"/>
        <v/>
      </c>
      <c r="AG16" s="172" t="str">
        <f t="shared" si="15"/>
        <v/>
      </c>
      <c r="AH16" s="171"/>
    </row>
    <row r="17" spans="1:34" s="170" customFormat="1" ht="13">
      <c r="A17" s="191"/>
      <c r="B17" s="190"/>
      <c r="C17" s="189"/>
      <c r="D17" s="169" t="s">
        <v>609</v>
      </c>
      <c r="E17" s="188" t="s">
        <v>161</v>
      </c>
      <c r="F17" s="187" t="s">
        <v>603</v>
      </c>
      <c r="G17" s="187">
        <v>1.1990000000000001</v>
      </c>
      <c r="H17" s="187" t="s">
        <v>69</v>
      </c>
      <c r="I17" s="186" t="str">
        <f t="shared" si="0"/>
        <v>1,450</v>
      </c>
      <c r="J17" s="185">
        <v>5</v>
      </c>
      <c r="K17" s="183">
        <v>16.7</v>
      </c>
      <c r="L17" s="184">
        <f t="shared" si="1"/>
        <v>139.02155688622753</v>
      </c>
      <c r="M17" s="183">
        <f t="shared" si="2"/>
        <v>14.4</v>
      </c>
      <c r="N17" s="182">
        <f t="shared" si="3"/>
        <v>17.600000000000001</v>
      </c>
      <c r="O17" s="181" t="str">
        <f t="shared" si="4"/>
        <v>24.2</v>
      </c>
      <c r="P17" s="179" t="s">
        <v>591</v>
      </c>
      <c r="Q17" s="180" t="s">
        <v>60</v>
      </c>
      <c r="R17" s="179" t="s">
        <v>231</v>
      </c>
      <c r="S17" s="178"/>
      <c r="T17" s="177" t="str">
        <f t="shared" si="5"/>
        <v xml:space="preserve"> </v>
      </c>
      <c r="U17" s="176">
        <f t="shared" si="6"/>
        <v>115</v>
      </c>
      <c r="V17" s="175" t="str">
        <f t="shared" si="7"/>
        <v/>
      </c>
      <c r="W17" s="175">
        <f t="shared" si="8"/>
        <v>69</v>
      </c>
      <c r="X17" s="174" t="str">
        <f t="shared" si="9"/>
        <v>★1.5</v>
      </c>
      <c r="Z17" s="173">
        <v>1450</v>
      </c>
      <c r="AA17" s="173"/>
      <c r="AB17" s="28">
        <f t="shared" si="10"/>
        <v>24.2</v>
      </c>
      <c r="AC17" s="172">
        <f t="shared" si="11"/>
        <v>69</v>
      </c>
      <c r="AD17" s="172" t="str">
        <f t="shared" si="12"/>
        <v>★1.5</v>
      </c>
      <c r="AE17" s="28" t="str">
        <f t="shared" si="13"/>
        <v/>
      </c>
      <c r="AF17" s="172" t="str">
        <f t="shared" si="14"/>
        <v/>
      </c>
      <c r="AG17" s="172" t="str">
        <f t="shared" si="15"/>
        <v/>
      </c>
      <c r="AH17" s="171"/>
    </row>
    <row r="18" spans="1:34" ht="13">
      <c r="A18" s="160"/>
      <c r="B18" s="162"/>
      <c r="C18" s="161">
        <v>2008</v>
      </c>
      <c r="D18" s="168" t="s">
        <v>605</v>
      </c>
      <c r="E18" s="169" t="s">
        <v>608</v>
      </c>
      <c r="F18" s="21" t="s">
        <v>603</v>
      </c>
      <c r="G18" s="21">
        <v>1.1990000000000001</v>
      </c>
      <c r="H18" s="21" t="s">
        <v>69</v>
      </c>
      <c r="I18" s="40" t="str">
        <f t="shared" si="0"/>
        <v>1,270</v>
      </c>
      <c r="J18" s="41">
        <v>5</v>
      </c>
      <c r="K18" s="149">
        <v>17.100000000000001</v>
      </c>
      <c r="L18" s="150">
        <f t="shared" si="1"/>
        <v>135.76959064327482</v>
      </c>
      <c r="M18" s="149">
        <f t="shared" si="2"/>
        <v>17.2</v>
      </c>
      <c r="N18" s="148">
        <f t="shared" si="3"/>
        <v>20.3</v>
      </c>
      <c r="O18" s="147" t="str">
        <f t="shared" si="4"/>
        <v>25.6</v>
      </c>
      <c r="P18" s="49" t="s">
        <v>591</v>
      </c>
      <c r="Q18" s="48" t="s">
        <v>60</v>
      </c>
      <c r="R18" s="49" t="s">
        <v>231</v>
      </c>
      <c r="S18" s="50"/>
      <c r="T18" s="146" t="str">
        <f t="shared" si="5"/>
        <v>☆☆☆☆</v>
      </c>
      <c r="U18" s="145" t="str">
        <f t="shared" si="6"/>
        <v/>
      </c>
      <c r="V18" s="144" t="str">
        <f t="shared" si="7"/>
        <v/>
      </c>
      <c r="W18" s="144">
        <f t="shared" si="8"/>
        <v>66</v>
      </c>
      <c r="X18" s="143" t="str">
        <f t="shared" si="9"/>
        <v>★1.5</v>
      </c>
      <c r="Z18" s="23">
        <v>1270</v>
      </c>
      <c r="AA18" s="23"/>
      <c r="AB18" s="28">
        <f t="shared" si="10"/>
        <v>25.6</v>
      </c>
      <c r="AC18" s="142">
        <f t="shared" si="11"/>
        <v>66</v>
      </c>
      <c r="AD18" s="142" t="str">
        <f t="shared" si="12"/>
        <v>★1.5</v>
      </c>
      <c r="AE18" s="28" t="str">
        <f t="shared" si="13"/>
        <v/>
      </c>
      <c r="AF18" s="142" t="str">
        <f t="shared" si="14"/>
        <v/>
      </c>
      <c r="AG18" s="142" t="str">
        <f t="shared" si="15"/>
        <v/>
      </c>
      <c r="AH18" s="141"/>
    </row>
    <row r="19" spans="1:34" ht="13">
      <c r="A19" s="160"/>
      <c r="B19" s="159"/>
      <c r="C19" s="158"/>
      <c r="D19" s="168" t="s">
        <v>605</v>
      </c>
      <c r="E19" s="169" t="s">
        <v>607</v>
      </c>
      <c r="F19" s="21" t="s">
        <v>603</v>
      </c>
      <c r="G19" s="21">
        <v>1.1990000000000001</v>
      </c>
      <c r="H19" s="21" t="s">
        <v>69</v>
      </c>
      <c r="I19" s="40" t="str">
        <f t="shared" si="0"/>
        <v>1,300</v>
      </c>
      <c r="J19" s="41">
        <v>5</v>
      </c>
      <c r="K19" s="149">
        <v>17.100000000000001</v>
      </c>
      <c r="L19" s="150">
        <f t="shared" si="1"/>
        <v>135.76959064327482</v>
      </c>
      <c r="M19" s="149">
        <f t="shared" si="2"/>
        <v>17.2</v>
      </c>
      <c r="N19" s="148">
        <f t="shared" si="3"/>
        <v>20.3</v>
      </c>
      <c r="O19" s="147" t="str">
        <f t="shared" si="4"/>
        <v>25.4</v>
      </c>
      <c r="P19" s="49" t="s">
        <v>591</v>
      </c>
      <c r="Q19" s="48" t="s">
        <v>60</v>
      </c>
      <c r="R19" s="49" t="s">
        <v>231</v>
      </c>
      <c r="S19" s="50"/>
      <c r="T19" s="146" t="str">
        <f t="shared" si="5"/>
        <v>☆☆☆☆</v>
      </c>
      <c r="U19" s="145" t="str">
        <f t="shared" si="6"/>
        <v/>
      </c>
      <c r="V19" s="144" t="str">
        <f t="shared" si="7"/>
        <v/>
      </c>
      <c r="W19" s="144">
        <f t="shared" si="8"/>
        <v>67</v>
      </c>
      <c r="X19" s="143" t="str">
        <f t="shared" si="9"/>
        <v>★1.5</v>
      </c>
      <c r="Z19" s="23">
        <v>1300</v>
      </c>
      <c r="AA19" s="23"/>
      <c r="AB19" s="28">
        <f t="shared" si="10"/>
        <v>25.4</v>
      </c>
      <c r="AC19" s="142">
        <f t="shared" si="11"/>
        <v>67</v>
      </c>
      <c r="AD19" s="142" t="str">
        <f t="shared" si="12"/>
        <v>★1.5</v>
      </c>
      <c r="AE19" s="28" t="str">
        <f t="shared" si="13"/>
        <v/>
      </c>
      <c r="AF19" s="142" t="str">
        <f t="shared" si="14"/>
        <v/>
      </c>
      <c r="AG19" s="142" t="str">
        <f t="shared" si="15"/>
        <v/>
      </c>
      <c r="AH19" s="141"/>
    </row>
    <row r="20" spans="1:34" ht="13">
      <c r="A20" s="160"/>
      <c r="B20" s="159"/>
      <c r="C20" s="158"/>
      <c r="D20" s="168" t="s">
        <v>605</v>
      </c>
      <c r="E20" s="168" t="s">
        <v>606</v>
      </c>
      <c r="F20" s="21" t="s">
        <v>603</v>
      </c>
      <c r="G20" s="21">
        <v>1.1990000000000001</v>
      </c>
      <c r="H20" s="21" t="s">
        <v>69</v>
      </c>
      <c r="I20" s="40" t="str">
        <f t="shared" si="0"/>
        <v>1,290</v>
      </c>
      <c r="J20" s="41">
        <v>5</v>
      </c>
      <c r="K20" s="149">
        <v>17.100000000000001</v>
      </c>
      <c r="L20" s="150">
        <f t="shared" si="1"/>
        <v>135.76959064327482</v>
      </c>
      <c r="M20" s="149">
        <f t="shared" si="2"/>
        <v>17.2</v>
      </c>
      <c r="N20" s="148">
        <f t="shared" si="3"/>
        <v>20.3</v>
      </c>
      <c r="O20" s="147" t="str">
        <f t="shared" si="4"/>
        <v>25.4</v>
      </c>
      <c r="P20" s="49" t="s">
        <v>591</v>
      </c>
      <c r="Q20" s="48" t="s">
        <v>60</v>
      </c>
      <c r="R20" s="49" t="s">
        <v>231</v>
      </c>
      <c r="S20" s="50"/>
      <c r="T20" s="146" t="str">
        <f t="shared" si="5"/>
        <v>☆☆☆☆</v>
      </c>
      <c r="U20" s="145" t="str">
        <f t="shared" si="6"/>
        <v/>
      </c>
      <c r="V20" s="144" t="str">
        <f t="shared" si="7"/>
        <v/>
      </c>
      <c r="W20" s="144">
        <f t="shared" si="8"/>
        <v>67</v>
      </c>
      <c r="X20" s="143" t="str">
        <f t="shared" si="9"/>
        <v>★1.5</v>
      </c>
      <c r="Z20" s="23">
        <v>1290</v>
      </c>
      <c r="AA20" s="23"/>
      <c r="AB20" s="28">
        <f t="shared" si="10"/>
        <v>25.4</v>
      </c>
      <c r="AC20" s="142">
        <f t="shared" si="11"/>
        <v>67</v>
      </c>
      <c r="AD20" s="142" t="str">
        <f t="shared" si="12"/>
        <v>★1.5</v>
      </c>
      <c r="AE20" s="28" t="str">
        <f t="shared" si="13"/>
        <v/>
      </c>
      <c r="AF20" s="142" t="str">
        <f t="shared" si="14"/>
        <v/>
      </c>
      <c r="AG20" s="142" t="str">
        <f t="shared" si="15"/>
        <v/>
      </c>
      <c r="AH20" s="141"/>
    </row>
    <row r="21" spans="1:34" ht="13">
      <c r="A21" s="160"/>
      <c r="B21" s="155"/>
      <c r="C21" s="154"/>
      <c r="D21" s="168" t="s">
        <v>605</v>
      </c>
      <c r="E21" s="168" t="s">
        <v>604</v>
      </c>
      <c r="F21" s="21" t="s">
        <v>603</v>
      </c>
      <c r="G21" s="21">
        <v>1.1990000000000001</v>
      </c>
      <c r="H21" s="21" t="s">
        <v>69</v>
      </c>
      <c r="I21" s="40" t="str">
        <f t="shared" si="0"/>
        <v>1,320</v>
      </c>
      <c r="J21" s="41">
        <v>5</v>
      </c>
      <c r="K21" s="149">
        <v>17.100000000000001</v>
      </c>
      <c r="L21" s="150">
        <f t="shared" si="1"/>
        <v>135.76959064327482</v>
      </c>
      <c r="M21" s="149">
        <f t="shared" si="2"/>
        <v>15.8</v>
      </c>
      <c r="N21" s="148">
        <f t="shared" si="3"/>
        <v>19</v>
      </c>
      <c r="O21" s="147" t="str">
        <f t="shared" si="4"/>
        <v>25.2</v>
      </c>
      <c r="P21" s="49" t="s">
        <v>591</v>
      </c>
      <c r="Q21" s="48" t="s">
        <v>60</v>
      </c>
      <c r="R21" s="49" t="s">
        <v>231</v>
      </c>
      <c r="S21" s="50"/>
      <c r="T21" s="146" t="str">
        <f t="shared" si="5"/>
        <v>☆☆☆☆</v>
      </c>
      <c r="U21" s="145">
        <f t="shared" si="6"/>
        <v>108</v>
      </c>
      <c r="V21" s="144" t="str">
        <f t="shared" si="7"/>
        <v/>
      </c>
      <c r="W21" s="144">
        <f t="shared" si="8"/>
        <v>67</v>
      </c>
      <c r="X21" s="143" t="str">
        <f t="shared" si="9"/>
        <v>★1.5</v>
      </c>
      <c r="Z21" s="23">
        <v>1320</v>
      </c>
      <c r="AA21" s="23"/>
      <c r="AB21" s="28">
        <f t="shared" si="10"/>
        <v>25.2</v>
      </c>
      <c r="AC21" s="142">
        <f t="shared" si="11"/>
        <v>67</v>
      </c>
      <c r="AD21" s="142" t="str">
        <f t="shared" si="12"/>
        <v>★1.5</v>
      </c>
      <c r="AE21" s="28" t="str">
        <f t="shared" si="13"/>
        <v/>
      </c>
      <c r="AF21" s="142" t="str">
        <f t="shared" si="14"/>
        <v/>
      </c>
      <c r="AG21" s="142" t="str">
        <f t="shared" si="15"/>
        <v/>
      </c>
      <c r="AH21" s="141"/>
    </row>
    <row r="22" spans="1:34" ht="13">
      <c r="A22" s="166"/>
      <c r="B22" s="167"/>
      <c r="C22" s="161">
        <v>3008</v>
      </c>
      <c r="D22" s="153" t="s">
        <v>602</v>
      </c>
      <c r="E22" s="157" t="s">
        <v>39</v>
      </c>
      <c r="F22" s="49" t="s">
        <v>592</v>
      </c>
      <c r="G22" s="151">
        <v>1.5980000000000001</v>
      </c>
      <c r="H22" s="49" t="s">
        <v>62</v>
      </c>
      <c r="I22" s="40" t="str">
        <f t="shared" si="0"/>
        <v>1,480</v>
      </c>
      <c r="J22" s="41">
        <v>5</v>
      </c>
      <c r="K22" s="149">
        <v>15.6</v>
      </c>
      <c r="L22" s="150">
        <f t="shared" si="1"/>
        <v>148.824358974359</v>
      </c>
      <c r="M22" s="149">
        <f t="shared" si="2"/>
        <v>14.4</v>
      </c>
      <c r="N22" s="148">
        <f t="shared" si="3"/>
        <v>17.600000000000001</v>
      </c>
      <c r="O22" s="147" t="str">
        <f t="shared" si="4"/>
        <v>24.0</v>
      </c>
      <c r="P22" s="49" t="s">
        <v>591</v>
      </c>
      <c r="Q22" s="48" t="s">
        <v>60</v>
      </c>
      <c r="R22" s="49" t="s">
        <v>231</v>
      </c>
      <c r="S22" s="50"/>
      <c r="T22" s="146" t="str">
        <f t="shared" si="5"/>
        <v>☆☆☆☆</v>
      </c>
      <c r="U22" s="145">
        <f t="shared" si="6"/>
        <v>108</v>
      </c>
      <c r="V22" s="144" t="str">
        <f t="shared" si="7"/>
        <v/>
      </c>
      <c r="W22" s="144">
        <f t="shared" si="8"/>
        <v>65</v>
      </c>
      <c r="X22" s="143" t="str">
        <f t="shared" si="9"/>
        <v>★1.5</v>
      </c>
      <c r="Z22" s="23">
        <v>1480</v>
      </c>
      <c r="AA22" s="23"/>
      <c r="AB22" s="28">
        <f t="shared" si="10"/>
        <v>24</v>
      </c>
      <c r="AC22" s="142">
        <f t="shared" si="11"/>
        <v>65</v>
      </c>
      <c r="AD22" s="142" t="str">
        <f t="shared" si="12"/>
        <v>★1.5</v>
      </c>
      <c r="AE22" s="28" t="str">
        <f t="shared" si="13"/>
        <v/>
      </c>
      <c r="AF22" s="142" t="str">
        <f t="shared" si="14"/>
        <v/>
      </c>
      <c r="AG22" s="142" t="str">
        <f t="shared" si="15"/>
        <v/>
      </c>
      <c r="AH22" s="141"/>
    </row>
    <row r="23" spans="1:34" ht="13">
      <c r="A23" s="166"/>
      <c r="B23" s="166"/>
      <c r="C23" s="158"/>
      <c r="D23" s="153" t="s">
        <v>602</v>
      </c>
      <c r="E23" s="157" t="s">
        <v>161</v>
      </c>
      <c r="F23" s="49" t="s">
        <v>592</v>
      </c>
      <c r="G23" s="151">
        <v>1.5980000000000001</v>
      </c>
      <c r="H23" s="49" t="s">
        <v>62</v>
      </c>
      <c r="I23" s="40" t="str">
        <f t="shared" si="0"/>
        <v>1,510</v>
      </c>
      <c r="J23" s="41">
        <v>5</v>
      </c>
      <c r="K23" s="149">
        <v>15.6</v>
      </c>
      <c r="L23" s="150">
        <f t="shared" si="1"/>
        <v>148.824358974359</v>
      </c>
      <c r="M23" s="149">
        <f t="shared" si="2"/>
        <v>14.4</v>
      </c>
      <c r="N23" s="148">
        <f t="shared" si="3"/>
        <v>17.600000000000001</v>
      </c>
      <c r="O23" s="147" t="str">
        <f t="shared" si="4"/>
        <v>23.7</v>
      </c>
      <c r="P23" s="49" t="s">
        <v>591</v>
      </c>
      <c r="Q23" s="48" t="s">
        <v>60</v>
      </c>
      <c r="R23" s="49" t="s">
        <v>231</v>
      </c>
      <c r="S23" s="50"/>
      <c r="T23" s="146" t="str">
        <f t="shared" si="5"/>
        <v>☆☆☆☆</v>
      </c>
      <c r="U23" s="145">
        <f t="shared" si="6"/>
        <v>108</v>
      </c>
      <c r="V23" s="144" t="str">
        <f t="shared" si="7"/>
        <v/>
      </c>
      <c r="W23" s="144">
        <f t="shared" si="8"/>
        <v>65</v>
      </c>
      <c r="X23" s="143" t="str">
        <f t="shared" si="9"/>
        <v>★1.5</v>
      </c>
      <c r="Z23" s="23">
        <v>1510</v>
      </c>
      <c r="AA23" s="23"/>
      <c r="AB23" s="28">
        <f t="shared" si="10"/>
        <v>23.7</v>
      </c>
      <c r="AC23" s="142">
        <f t="shared" si="11"/>
        <v>65</v>
      </c>
      <c r="AD23" s="142" t="str">
        <f t="shared" si="12"/>
        <v>★1.5</v>
      </c>
      <c r="AE23" s="28" t="str">
        <f t="shared" si="13"/>
        <v/>
      </c>
      <c r="AF23" s="142" t="str">
        <f t="shared" si="14"/>
        <v/>
      </c>
      <c r="AG23" s="142" t="str">
        <f t="shared" si="15"/>
        <v/>
      </c>
      <c r="AH23" s="141"/>
    </row>
    <row r="24" spans="1:34" ht="13">
      <c r="A24" s="166"/>
      <c r="B24" s="166"/>
      <c r="C24" s="158"/>
      <c r="D24" s="153" t="s">
        <v>602</v>
      </c>
      <c r="E24" s="157" t="s">
        <v>310</v>
      </c>
      <c r="F24" s="49" t="s">
        <v>592</v>
      </c>
      <c r="G24" s="151">
        <v>1.5980000000000001</v>
      </c>
      <c r="H24" s="49" t="s">
        <v>62</v>
      </c>
      <c r="I24" s="40" t="str">
        <f t="shared" si="0"/>
        <v>1,490</v>
      </c>
      <c r="J24" s="41">
        <v>5</v>
      </c>
      <c r="K24" s="149">
        <v>15.6</v>
      </c>
      <c r="L24" s="150">
        <f t="shared" si="1"/>
        <v>148.824358974359</v>
      </c>
      <c r="M24" s="149">
        <f t="shared" si="2"/>
        <v>14.4</v>
      </c>
      <c r="N24" s="148">
        <f t="shared" si="3"/>
        <v>17.600000000000001</v>
      </c>
      <c r="O24" s="147" t="str">
        <f t="shared" si="4"/>
        <v>23.9</v>
      </c>
      <c r="P24" s="49" t="s">
        <v>591</v>
      </c>
      <c r="Q24" s="48" t="s">
        <v>60</v>
      </c>
      <c r="R24" s="49" t="s">
        <v>231</v>
      </c>
      <c r="S24" s="50"/>
      <c r="T24" s="146" t="str">
        <f t="shared" si="5"/>
        <v>☆☆☆☆</v>
      </c>
      <c r="U24" s="145">
        <f t="shared" si="6"/>
        <v>108</v>
      </c>
      <c r="V24" s="144" t="str">
        <f t="shared" si="7"/>
        <v/>
      </c>
      <c r="W24" s="144">
        <f t="shared" si="8"/>
        <v>65</v>
      </c>
      <c r="X24" s="143" t="str">
        <f t="shared" si="9"/>
        <v>★1.5</v>
      </c>
      <c r="Z24" s="23">
        <v>1490</v>
      </c>
      <c r="AA24" s="23"/>
      <c r="AB24" s="28">
        <f t="shared" si="10"/>
        <v>23.9</v>
      </c>
      <c r="AC24" s="142">
        <f t="shared" si="11"/>
        <v>65</v>
      </c>
      <c r="AD24" s="142" t="str">
        <f t="shared" si="12"/>
        <v>★1.5</v>
      </c>
      <c r="AE24" s="28" t="str">
        <f t="shared" si="13"/>
        <v/>
      </c>
      <c r="AF24" s="142" t="str">
        <f t="shared" si="14"/>
        <v/>
      </c>
      <c r="AG24" s="142" t="str">
        <f t="shared" si="15"/>
        <v/>
      </c>
      <c r="AH24" s="141"/>
    </row>
    <row r="25" spans="1:34" ht="13">
      <c r="A25" s="166"/>
      <c r="B25" s="165"/>
      <c r="C25" s="154"/>
      <c r="D25" s="153" t="s">
        <v>602</v>
      </c>
      <c r="E25" s="152" t="s">
        <v>354</v>
      </c>
      <c r="F25" s="49" t="s">
        <v>592</v>
      </c>
      <c r="G25" s="151">
        <v>1.5980000000000001</v>
      </c>
      <c r="H25" s="49" t="s">
        <v>62</v>
      </c>
      <c r="I25" s="40" t="str">
        <f t="shared" si="0"/>
        <v>1,520</v>
      </c>
      <c r="J25" s="41">
        <v>5</v>
      </c>
      <c r="K25" s="149">
        <v>15.6</v>
      </c>
      <c r="L25" s="150">
        <f t="shared" si="1"/>
        <v>148.824358974359</v>
      </c>
      <c r="M25" s="149">
        <f t="shared" si="2"/>
        <v>14.4</v>
      </c>
      <c r="N25" s="148">
        <f t="shared" si="3"/>
        <v>17.600000000000001</v>
      </c>
      <c r="O25" s="147" t="str">
        <f t="shared" si="4"/>
        <v>23.6</v>
      </c>
      <c r="P25" s="49" t="s">
        <v>591</v>
      </c>
      <c r="Q25" s="48" t="s">
        <v>60</v>
      </c>
      <c r="R25" s="49" t="s">
        <v>231</v>
      </c>
      <c r="S25" s="50"/>
      <c r="T25" s="146" t="str">
        <f t="shared" si="5"/>
        <v>☆☆☆☆</v>
      </c>
      <c r="U25" s="145">
        <f t="shared" si="6"/>
        <v>108</v>
      </c>
      <c r="V25" s="144" t="str">
        <f t="shared" si="7"/>
        <v/>
      </c>
      <c r="W25" s="144">
        <f t="shared" si="8"/>
        <v>66</v>
      </c>
      <c r="X25" s="143" t="str">
        <f t="shared" si="9"/>
        <v>★1.5</v>
      </c>
      <c r="Z25" s="23">
        <v>1520</v>
      </c>
      <c r="AA25" s="23"/>
      <c r="AB25" s="28">
        <f t="shared" si="10"/>
        <v>23.6</v>
      </c>
      <c r="AC25" s="142">
        <f t="shared" si="11"/>
        <v>66</v>
      </c>
      <c r="AD25" s="142" t="str">
        <f t="shared" si="12"/>
        <v>★1.5</v>
      </c>
      <c r="AE25" s="28" t="str">
        <f t="shared" si="13"/>
        <v/>
      </c>
      <c r="AF25" s="142" t="str">
        <f t="shared" si="14"/>
        <v/>
      </c>
      <c r="AG25" s="142" t="str">
        <f t="shared" si="15"/>
        <v/>
      </c>
      <c r="AH25" s="141"/>
    </row>
    <row r="26" spans="1:34" ht="13">
      <c r="A26" s="160"/>
      <c r="B26" s="159"/>
      <c r="C26" s="158">
        <v>508</v>
      </c>
      <c r="D26" s="50" t="s">
        <v>595</v>
      </c>
      <c r="E26" s="157" t="s">
        <v>601</v>
      </c>
      <c r="F26" s="49" t="s">
        <v>592</v>
      </c>
      <c r="G26" s="151">
        <v>1.5980000000000001</v>
      </c>
      <c r="H26" s="49" t="s">
        <v>62</v>
      </c>
      <c r="I26" s="40" t="str">
        <f t="shared" si="0"/>
        <v>1,500</v>
      </c>
      <c r="J26" s="164">
        <v>5</v>
      </c>
      <c r="K26" s="149">
        <v>15.6</v>
      </c>
      <c r="L26" s="150">
        <f t="shared" si="1"/>
        <v>148.824358974359</v>
      </c>
      <c r="M26" s="149">
        <f t="shared" si="2"/>
        <v>14.4</v>
      </c>
      <c r="N26" s="148">
        <f t="shared" si="3"/>
        <v>17.600000000000001</v>
      </c>
      <c r="O26" s="147" t="str">
        <f t="shared" si="4"/>
        <v>23.8</v>
      </c>
      <c r="P26" s="49" t="s">
        <v>591</v>
      </c>
      <c r="Q26" s="48" t="s">
        <v>60</v>
      </c>
      <c r="R26" s="49" t="s">
        <v>231</v>
      </c>
      <c r="S26" s="50"/>
      <c r="T26" s="146" t="str">
        <f t="shared" si="5"/>
        <v>☆☆☆☆</v>
      </c>
      <c r="U26" s="145">
        <f t="shared" si="6"/>
        <v>108</v>
      </c>
      <c r="V26" s="144" t="str">
        <f t="shared" si="7"/>
        <v/>
      </c>
      <c r="W26" s="144">
        <f t="shared" si="8"/>
        <v>65</v>
      </c>
      <c r="X26" s="143" t="str">
        <f t="shared" si="9"/>
        <v>★1.5</v>
      </c>
      <c r="Z26" s="23">
        <v>1500</v>
      </c>
      <c r="AA26" s="23"/>
      <c r="AB26" s="28">
        <f t="shared" si="10"/>
        <v>23.8</v>
      </c>
      <c r="AC26" s="142">
        <f t="shared" si="11"/>
        <v>65</v>
      </c>
      <c r="AD26" s="142" t="str">
        <f t="shared" si="12"/>
        <v>★1.5</v>
      </c>
      <c r="AE26" s="28" t="str">
        <f t="shared" si="13"/>
        <v/>
      </c>
      <c r="AF26" s="142" t="str">
        <f t="shared" si="14"/>
        <v/>
      </c>
      <c r="AG26" s="142" t="str">
        <f t="shared" si="15"/>
        <v/>
      </c>
      <c r="AH26" s="141"/>
    </row>
    <row r="27" spans="1:34" ht="13">
      <c r="A27" s="160"/>
      <c r="B27" s="159"/>
      <c r="C27" s="158"/>
      <c r="D27" s="50" t="s">
        <v>595</v>
      </c>
      <c r="E27" s="157" t="s">
        <v>600</v>
      </c>
      <c r="F27" s="49" t="s">
        <v>592</v>
      </c>
      <c r="G27" s="151">
        <v>1.5980000000000001</v>
      </c>
      <c r="H27" s="49" t="s">
        <v>62</v>
      </c>
      <c r="I27" s="40" t="str">
        <f t="shared" si="0"/>
        <v>1,530</v>
      </c>
      <c r="J27" s="164">
        <v>5</v>
      </c>
      <c r="K27" s="149">
        <v>15.6</v>
      </c>
      <c r="L27" s="150">
        <f t="shared" si="1"/>
        <v>148.824358974359</v>
      </c>
      <c r="M27" s="149">
        <f t="shared" si="2"/>
        <v>14.4</v>
      </c>
      <c r="N27" s="148">
        <f t="shared" si="3"/>
        <v>17.600000000000001</v>
      </c>
      <c r="O27" s="147" t="str">
        <f t="shared" si="4"/>
        <v>23.6</v>
      </c>
      <c r="P27" s="49" t="s">
        <v>591</v>
      </c>
      <c r="Q27" s="48" t="s">
        <v>60</v>
      </c>
      <c r="R27" s="49" t="s">
        <v>231</v>
      </c>
      <c r="S27" s="50"/>
      <c r="T27" s="146" t="str">
        <f t="shared" si="5"/>
        <v>☆☆☆☆</v>
      </c>
      <c r="U27" s="145">
        <f t="shared" si="6"/>
        <v>108</v>
      </c>
      <c r="V27" s="144" t="str">
        <f t="shared" si="7"/>
        <v/>
      </c>
      <c r="W27" s="144">
        <f t="shared" si="8"/>
        <v>66</v>
      </c>
      <c r="X27" s="143" t="str">
        <f t="shared" si="9"/>
        <v>★1.5</v>
      </c>
      <c r="Z27" s="23">
        <v>1530</v>
      </c>
      <c r="AA27" s="23"/>
      <c r="AB27" s="28">
        <f t="shared" si="10"/>
        <v>23.6</v>
      </c>
      <c r="AC27" s="142">
        <f t="shared" si="11"/>
        <v>66</v>
      </c>
      <c r="AD27" s="142" t="str">
        <f t="shared" si="12"/>
        <v>★1.5</v>
      </c>
      <c r="AE27" s="28" t="str">
        <f t="shared" si="13"/>
        <v/>
      </c>
      <c r="AF27" s="142" t="str">
        <f t="shared" si="14"/>
        <v/>
      </c>
      <c r="AG27" s="142" t="str">
        <f t="shared" si="15"/>
        <v/>
      </c>
      <c r="AH27" s="141"/>
    </row>
    <row r="28" spans="1:34" ht="13">
      <c r="A28" s="160"/>
      <c r="B28" s="159"/>
      <c r="C28" s="158"/>
      <c r="D28" s="50" t="s">
        <v>595</v>
      </c>
      <c r="E28" s="157" t="s">
        <v>599</v>
      </c>
      <c r="F28" s="49" t="s">
        <v>592</v>
      </c>
      <c r="G28" s="151">
        <v>1.5980000000000001</v>
      </c>
      <c r="H28" s="49" t="s">
        <v>62</v>
      </c>
      <c r="I28" s="40" t="str">
        <f t="shared" si="0"/>
        <v>1,510</v>
      </c>
      <c r="J28" s="164">
        <v>5</v>
      </c>
      <c r="K28" s="149">
        <v>15.6</v>
      </c>
      <c r="L28" s="150">
        <f t="shared" si="1"/>
        <v>148.824358974359</v>
      </c>
      <c r="M28" s="149">
        <f t="shared" si="2"/>
        <v>14.4</v>
      </c>
      <c r="N28" s="148">
        <f t="shared" si="3"/>
        <v>17.600000000000001</v>
      </c>
      <c r="O28" s="147" t="str">
        <f t="shared" si="4"/>
        <v>23.7</v>
      </c>
      <c r="P28" s="49" t="s">
        <v>591</v>
      </c>
      <c r="Q28" s="48" t="s">
        <v>60</v>
      </c>
      <c r="R28" s="49" t="s">
        <v>231</v>
      </c>
      <c r="S28" s="50"/>
      <c r="T28" s="146" t="str">
        <f t="shared" si="5"/>
        <v>☆☆☆☆</v>
      </c>
      <c r="U28" s="145">
        <f t="shared" si="6"/>
        <v>108</v>
      </c>
      <c r="V28" s="144" t="str">
        <f t="shared" si="7"/>
        <v/>
      </c>
      <c r="W28" s="144">
        <f t="shared" si="8"/>
        <v>65</v>
      </c>
      <c r="X28" s="143" t="str">
        <f t="shared" si="9"/>
        <v>★1.5</v>
      </c>
      <c r="Z28" s="23">
        <v>1510</v>
      </c>
      <c r="AA28" s="23"/>
      <c r="AB28" s="28">
        <f t="shared" si="10"/>
        <v>23.7</v>
      </c>
      <c r="AC28" s="142">
        <f t="shared" si="11"/>
        <v>65</v>
      </c>
      <c r="AD28" s="142" t="str">
        <f t="shared" si="12"/>
        <v>★1.5</v>
      </c>
      <c r="AE28" s="28" t="str">
        <f t="shared" si="13"/>
        <v/>
      </c>
      <c r="AF28" s="142" t="str">
        <f t="shared" si="14"/>
        <v/>
      </c>
      <c r="AG28" s="142" t="str">
        <f t="shared" si="15"/>
        <v/>
      </c>
      <c r="AH28" s="141"/>
    </row>
    <row r="29" spans="1:34" ht="30">
      <c r="A29" s="160"/>
      <c r="B29" s="159"/>
      <c r="C29" s="158"/>
      <c r="D29" s="50" t="s">
        <v>595</v>
      </c>
      <c r="E29" s="163" t="s">
        <v>598</v>
      </c>
      <c r="F29" s="49" t="s">
        <v>592</v>
      </c>
      <c r="G29" s="151">
        <v>1.5980000000000001</v>
      </c>
      <c r="H29" s="49" t="s">
        <v>62</v>
      </c>
      <c r="I29" s="40" t="str">
        <f t="shared" si="0"/>
        <v>1,540</v>
      </c>
      <c r="J29" s="41">
        <v>5</v>
      </c>
      <c r="K29" s="149">
        <v>15.6</v>
      </c>
      <c r="L29" s="150">
        <f t="shared" si="1"/>
        <v>148.824358974359</v>
      </c>
      <c r="M29" s="149">
        <f t="shared" si="2"/>
        <v>13.2</v>
      </c>
      <c r="N29" s="148">
        <f t="shared" si="3"/>
        <v>16.5</v>
      </c>
      <c r="O29" s="147" t="str">
        <f t="shared" si="4"/>
        <v>23.5</v>
      </c>
      <c r="P29" s="49" t="s">
        <v>591</v>
      </c>
      <c r="Q29" s="48" t="s">
        <v>60</v>
      </c>
      <c r="R29" s="49" t="s">
        <v>231</v>
      </c>
      <c r="S29" s="50"/>
      <c r="T29" s="146" t="str">
        <f t="shared" si="5"/>
        <v>☆☆☆☆</v>
      </c>
      <c r="U29" s="145">
        <f t="shared" si="6"/>
        <v>118</v>
      </c>
      <c r="V29" s="144" t="str">
        <f t="shared" si="7"/>
        <v/>
      </c>
      <c r="W29" s="144">
        <f t="shared" si="8"/>
        <v>66</v>
      </c>
      <c r="X29" s="143" t="str">
        <f t="shared" si="9"/>
        <v>★1.5</v>
      </c>
      <c r="Z29" s="23">
        <v>1540</v>
      </c>
      <c r="AA29" s="23"/>
      <c r="AB29" s="28">
        <f t="shared" si="10"/>
        <v>23.5</v>
      </c>
      <c r="AC29" s="142">
        <f t="shared" si="11"/>
        <v>66</v>
      </c>
      <c r="AD29" s="142" t="str">
        <f t="shared" si="12"/>
        <v>★1.5</v>
      </c>
      <c r="AE29" s="28" t="str">
        <f t="shared" si="13"/>
        <v/>
      </c>
      <c r="AF29" s="142" t="str">
        <f t="shared" si="14"/>
        <v/>
      </c>
      <c r="AG29" s="142" t="str">
        <f t="shared" si="15"/>
        <v/>
      </c>
      <c r="AH29" s="141"/>
    </row>
    <row r="30" spans="1:34" ht="13">
      <c r="A30" s="160"/>
      <c r="B30" s="159"/>
      <c r="C30" s="158"/>
      <c r="D30" s="50" t="s">
        <v>595</v>
      </c>
      <c r="E30" s="157" t="s">
        <v>597</v>
      </c>
      <c r="F30" s="49" t="s">
        <v>592</v>
      </c>
      <c r="G30" s="151">
        <v>1.5980000000000001</v>
      </c>
      <c r="H30" s="49" t="s">
        <v>62</v>
      </c>
      <c r="I30" s="40" t="str">
        <f t="shared" si="0"/>
        <v>1,570</v>
      </c>
      <c r="J30" s="41">
        <v>5</v>
      </c>
      <c r="K30" s="149">
        <v>15.6</v>
      </c>
      <c r="L30" s="150">
        <f t="shared" si="1"/>
        <v>148.824358974359</v>
      </c>
      <c r="M30" s="149">
        <f t="shared" si="2"/>
        <v>13.2</v>
      </c>
      <c r="N30" s="148">
        <f t="shared" si="3"/>
        <v>16.5</v>
      </c>
      <c r="O30" s="147" t="str">
        <f t="shared" si="4"/>
        <v>23.2</v>
      </c>
      <c r="P30" s="49" t="s">
        <v>591</v>
      </c>
      <c r="Q30" s="48" t="s">
        <v>60</v>
      </c>
      <c r="R30" s="49" t="s">
        <v>231</v>
      </c>
      <c r="S30" s="50"/>
      <c r="T30" s="146" t="str">
        <f t="shared" si="5"/>
        <v>☆☆☆☆</v>
      </c>
      <c r="U30" s="145">
        <f t="shared" si="6"/>
        <v>118</v>
      </c>
      <c r="V30" s="144" t="str">
        <f t="shared" si="7"/>
        <v/>
      </c>
      <c r="W30" s="144">
        <f t="shared" si="8"/>
        <v>67</v>
      </c>
      <c r="X30" s="143" t="str">
        <f t="shared" si="9"/>
        <v>★1.5</v>
      </c>
      <c r="Z30" s="23">
        <v>1570</v>
      </c>
      <c r="AA30" s="23"/>
      <c r="AB30" s="28">
        <f t="shared" si="10"/>
        <v>23.2</v>
      </c>
      <c r="AC30" s="142">
        <f t="shared" si="11"/>
        <v>67</v>
      </c>
      <c r="AD30" s="142" t="str">
        <f t="shared" si="12"/>
        <v>★1.5</v>
      </c>
      <c r="AE30" s="28" t="str">
        <f t="shared" si="13"/>
        <v/>
      </c>
      <c r="AF30" s="142" t="str">
        <f t="shared" si="14"/>
        <v/>
      </c>
      <c r="AG30" s="142" t="str">
        <f t="shared" si="15"/>
        <v/>
      </c>
      <c r="AH30" s="141"/>
    </row>
    <row r="31" spans="1:34" ht="13">
      <c r="A31" s="160"/>
      <c r="B31" s="159"/>
      <c r="C31" s="158"/>
      <c r="D31" s="50" t="s">
        <v>595</v>
      </c>
      <c r="E31" s="157" t="s">
        <v>596</v>
      </c>
      <c r="F31" s="49" t="s">
        <v>592</v>
      </c>
      <c r="G31" s="151">
        <v>1.5980000000000001</v>
      </c>
      <c r="H31" s="49" t="s">
        <v>62</v>
      </c>
      <c r="I31" s="40" t="str">
        <f t="shared" si="0"/>
        <v>1,550</v>
      </c>
      <c r="J31" s="41">
        <v>5</v>
      </c>
      <c r="K31" s="149">
        <v>15.6</v>
      </c>
      <c r="L31" s="150">
        <f t="shared" si="1"/>
        <v>148.824358974359</v>
      </c>
      <c r="M31" s="149">
        <f t="shared" si="2"/>
        <v>13.2</v>
      </c>
      <c r="N31" s="148">
        <f t="shared" si="3"/>
        <v>16.5</v>
      </c>
      <c r="O31" s="147" t="str">
        <f t="shared" si="4"/>
        <v>23.4</v>
      </c>
      <c r="P31" s="49" t="s">
        <v>591</v>
      </c>
      <c r="Q31" s="48" t="s">
        <v>60</v>
      </c>
      <c r="R31" s="49" t="s">
        <v>231</v>
      </c>
      <c r="S31" s="50"/>
      <c r="T31" s="146" t="str">
        <f t="shared" si="5"/>
        <v>☆☆☆☆</v>
      </c>
      <c r="U31" s="145">
        <f t="shared" si="6"/>
        <v>118</v>
      </c>
      <c r="V31" s="144" t="str">
        <f t="shared" si="7"/>
        <v/>
      </c>
      <c r="W31" s="144">
        <f t="shared" si="8"/>
        <v>66</v>
      </c>
      <c r="X31" s="143" t="str">
        <f t="shared" si="9"/>
        <v>★1.5</v>
      </c>
      <c r="Z31" s="23">
        <v>1550</v>
      </c>
      <c r="AA31" s="23"/>
      <c r="AB31" s="28">
        <f t="shared" si="10"/>
        <v>23.4</v>
      </c>
      <c r="AC31" s="142">
        <f t="shared" si="11"/>
        <v>66</v>
      </c>
      <c r="AD31" s="142" t="str">
        <f t="shared" si="12"/>
        <v>★1.5</v>
      </c>
      <c r="AE31" s="28" t="str">
        <f t="shared" si="13"/>
        <v/>
      </c>
      <c r="AF31" s="142" t="str">
        <f t="shared" si="14"/>
        <v/>
      </c>
      <c r="AG31" s="142" t="str">
        <f t="shared" si="15"/>
        <v/>
      </c>
      <c r="AH31" s="141"/>
    </row>
    <row r="32" spans="1:34" ht="13">
      <c r="A32" s="160"/>
      <c r="B32" s="159"/>
      <c r="C32" s="158"/>
      <c r="D32" s="50" t="s">
        <v>595</v>
      </c>
      <c r="E32" s="157" t="s">
        <v>594</v>
      </c>
      <c r="F32" s="49" t="s">
        <v>592</v>
      </c>
      <c r="G32" s="151">
        <v>1.5980000000000001</v>
      </c>
      <c r="H32" s="49" t="s">
        <v>62</v>
      </c>
      <c r="I32" s="40" t="str">
        <f t="shared" si="0"/>
        <v>1,580</v>
      </c>
      <c r="J32" s="41">
        <v>5</v>
      </c>
      <c r="K32" s="149">
        <v>15.6</v>
      </c>
      <c r="L32" s="150">
        <f t="shared" si="1"/>
        <v>148.824358974359</v>
      </c>
      <c r="M32" s="149">
        <f t="shared" si="2"/>
        <v>13.2</v>
      </c>
      <c r="N32" s="148">
        <f t="shared" si="3"/>
        <v>16.5</v>
      </c>
      <c r="O32" s="147" t="str">
        <f t="shared" si="4"/>
        <v>23.1</v>
      </c>
      <c r="P32" s="49" t="s">
        <v>591</v>
      </c>
      <c r="Q32" s="48" t="s">
        <v>60</v>
      </c>
      <c r="R32" s="49" t="s">
        <v>231</v>
      </c>
      <c r="S32" s="50"/>
      <c r="T32" s="146" t="str">
        <f t="shared" si="5"/>
        <v>☆☆☆☆</v>
      </c>
      <c r="U32" s="145">
        <f t="shared" si="6"/>
        <v>118</v>
      </c>
      <c r="V32" s="144" t="str">
        <f t="shared" si="7"/>
        <v/>
      </c>
      <c r="W32" s="144">
        <f t="shared" si="8"/>
        <v>67</v>
      </c>
      <c r="X32" s="143" t="str">
        <f t="shared" si="9"/>
        <v>★1.5</v>
      </c>
      <c r="Z32" s="23">
        <v>1580</v>
      </c>
      <c r="AA32" s="23"/>
      <c r="AB32" s="28">
        <f t="shared" si="10"/>
        <v>23.1</v>
      </c>
      <c r="AC32" s="142">
        <f t="shared" si="11"/>
        <v>67</v>
      </c>
      <c r="AD32" s="142" t="str">
        <f t="shared" si="12"/>
        <v>★1.5</v>
      </c>
      <c r="AE32" s="28" t="str">
        <f t="shared" si="13"/>
        <v/>
      </c>
      <c r="AF32" s="142" t="str">
        <f t="shared" si="14"/>
        <v/>
      </c>
      <c r="AG32" s="142" t="str">
        <f t="shared" si="15"/>
        <v/>
      </c>
      <c r="AH32" s="141"/>
    </row>
    <row r="33" spans="1:34" ht="13">
      <c r="A33" s="160"/>
      <c r="B33" s="162"/>
      <c r="C33" s="161">
        <v>5008</v>
      </c>
      <c r="D33" s="153" t="s">
        <v>593</v>
      </c>
      <c r="E33" s="157" t="s">
        <v>39</v>
      </c>
      <c r="F33" s="49" t="s">
        <v>592</v>
      </c>
      <c r="G33" s="151">
        <v>1.5980000000000001</v>
      </c>
      <c r="H33" s="49" t="s">
        <v>62</v>
      </c>
      <c r="I33" s="40" t="str">
        <f t="shared" si="0"/>
        <v>1,560</v>
      </c>
      <c r="J33" s="41">
        <v>7</v>
      </c>
      <c r="K33" s="149">
        <v>15.6</v>
      </c>
      <c r="L33" s="150">
        <f t="shared" si="1"/>
        <v>148.824358974359</v>
      </c>
      <c r="M33" s="149">
        <f t="shared" si="2"/>
        <v>13.2</v>
      </c>
      <c r="N33" s="148">
        <f t="shared" si="3"/>
        <v>16.5</v>
      </c>
      <c r="O33" s="147" t="str">
        <f t="shared" si="4"/>
        <v>23.3</v>
      </c>
      <c r="P33" s="49" t="s">
        <v>591</v>
      </c>
      <c r="Q33" s="48" t="s">
        <v>60</v>
      </c>
      <c r="R33" s="49" t="s">
        <v>231</v>
      </c>
      <c r="S33" s="50"/>
      <c r="T33" s="146" t="str">
        <f t="shared" si="5"/>
        <v>☆☆☆☆</v>
      </c>
      <c r="U33" s="145">
        <f t="shared" si="6"/>
        <v>118</v>
      </c>
      <c r="V33" s="144" t="str">
        <f t="shared" si="7"/>
        <v/>
      </c>
      <c r="W33" s="144">
        <f t="shared" si="8"/>
        <v>66</v>
      </c>
      <c r="X33" s="143" t="str">
        <f t="shared" si="9"/>
        <v>★1.5</v>
      </c>
      <c r="Z33" s="23">
        <v>1560</v>
      </c>
      <c r="AA33" s="23"/>
      <c r="AB33" s="28">
        <f t="shared" si="10"/>
        <v>23.3</v>
      </c>
      <c r="AC33" s="142">
        <f t="shared" si="11"/>
        <v>66</v>
      </c>
      <c r="AD33" s="142" t="str">
        <f t="shared" si="12"/>
        <v>★1.5</v>
      </c>
      <c r="AE33" s="28" t="str">
        <f t="shared" si="13"/>
        <v/>
      </c>
      <c r="AF33" s="142" t="str">
        <f t="shared" si="14"/>
        <v/>
      </c>
      <c r="AG33" s="142" t="str">
        <f t="shared" si="15"/>
        <v/>
      </c>
      <c r="AH33" s="141"/>
    </row>
    <row r="34" spans="1:34" ht="13">
      <c r="A34" s="160"/>
      <c r="B34" s="159"/>
      <c r="C34" s="158"/>
      <c r="D34" s="153" t="s">
        <v>593</v>
      </c>
      <c r="E34" s="157" t="s">
        <v>161</v>
      </c>
      <c r="F34" s="49" t="s">
        <v>592</v>
      </c>
      <c r="G34" s="151">
        <v>1.5980000000000001</v>
      </c>
      <c r="H34" s="49" t="s">
        <v>62</v>
      </c>
      <c r="I34" s="40" t="str">
        <f t="shared" si="0"/>
        <v>1,590</v>
      </c>
      <c r="J34" s="41">
        <v>7</v>
      </c>
      <c r="K34" s="149">
        <v>15.6</v>
      </c>
      <c r="L34" s="150">
        <f t="shared" si="1"/>
        <v>148.824358974359</v>
      </c>
      <c r="M34" s="149">
        <f t="shared" si="2"/>
        <v>13.2</v>
      </c>
      <c r="N34" s="148">
        <f t="shared" si="3"/>
        <v>16.5</v>
      </c>
      <c r="O34" s="147" t="str">
        <f t="shared" si="4"/>
        <v>23.1</v>
      </c>
      <c r="P34" s="49" t="s">
        <v>591</v>
      </c>
      <c r="Q34" s="48" t="s">
        <v>60</v>
      </c>
      <c r="R34" s="49" t="s">
        <v>231</v>
      </c>
      <c r="S34" s="50"/>
      <c r="T34" s="146" t="str">
        <f t="shared" si="5"/>
        <v>☆☆☆☆</v>
      </c>
      <c r="U34" s="145">
        <f t="shared" si="6"/>
        <v>118</v>
      </c>
      <c r="V34" s="144" t="str">
        <f t="shared" si="7"/>
        <v/>
      </c>
      <c r="W34" s="144">
        <f t="shared" si="8"/>
        <v>67</v>
      </c>
      <c r="X34" s="143" t="str">
        <f t="shared" si="9"/>
        <v>★1.5</v>
      </c>
      <c r="Z34" s="23">
        <v>1590</v>
      </c>
      <c r="AA34" s="23"/>
      <c r="AB34" s="28">
        <f t="shared" si="10"/>
        <v>23.1</v>
      </c>
      <c r="AC34" s="142">
        <f t="shared" si="11"/>
        <v>67</v>
      </c>
      <c r="AD34" s="142" t="str">
        <f t="shared" si="12"/>
        <v>★1.5</v>
      </c>
      <c r="AE34" s="28" t="str">
        <f t="shared" si="13"/>
        <v/>
      </c>
      <c r="AF34" s="142" t="str">
        <f t="shared" si="14"/>
        <v/>
      </c>
      <c r="AG34" s="142" t="str">
        <f t="shared" si="15"/>
        <v/>
      </c>
      <c r="AH34" s="141"/>
    </row>
    <row r="35" spans="1:34" ht="13">
      <c r="A35" s="160"/>
      <c r="B35" s="159"/>
      <c r="C35" s="158"/>
      <c r="D35" s="153" t="s">
        <v>593</v>
      </c>
      <c r="E35" s="157" t="s">
        <v>310</v>
      </c>
      <c r="F35" s="49" t="s">
        <v>592</v>
      </c>
      <c r="G35" s="151">
        <v>1.5980000000000001</v>
      </c>
      <c r="H35" s="49" t="s">
        <v>62</v>
      </c>
      <c r="I35" s="40" t="str">
        <f t="shared" si="0"/>
        <v>1,570</v>
      </c>
      <c r="J35" s="41">
        <v>7</v>
      </c>
      <c r="K35" s="149">
        <v>15.6</v>
      </c>
      <c r="L35" s="150">
        <f t="shared" si="1"/>
        <v>148.824358974359</v>
      </c>
      <c r="M35" s="149">
        <f t="shared" si="2"/>
        <v>13.2</v>
      </c>
      <c r="N35" s="148">
        <f t="shared" si="3"/>
        <v>16.5</v>
      </c>
      <c r="O35" s="147" t="str">
        <f t="shared" si="4"/>
        <v>23.2</v>
      </c>
      <c r="P35" s="49" t="s">
        <v>591</v>
      </c>
      <c r="Q35" s="48" t="s">
        <v>60</v>
      </c>
      <c r="R35" s="49" t="s">
        <v>231</v>
      </c>
      <c r="S35" s="50"/>
      <c r="T35" s="146" t="str">
        <f t="shared" si="5"/>
        <v>☆☆☆☆</v>
      </c>
      <c r="U35" s="145">
        <f t="shared" si="6"/>
        <v>118</v>
      </c>
      <c r="V35" s="144" t="str">
        <f t="shared" si="7"/>
        <v/>
      </c>
      <c r="W35" s="144">
        <f t="shared" si="8"/>
        <v>67</v>
      </c>
      <c r="X35" s="143" t="str">
        <f t="shared" si="9"/>
        <v>★1.5</v>
      </c>
      <c r="Z35" s="23">
        <v>1570</v>
      </c>
      <c r="AA35" s="23"/>
      <c r="AB35" s="28">
        <f t="shared" si="10"/>
        <v>23.2</v>
      </c>
      <c r="AC35" s="142">
        <f t="shared" si="11"/>
        <v>67</v>
      </c>
      <c r="AD35" s="142" t="str">
        <f t="shared" si="12"/>
        <v>★1.5</v>
      </c>
      <c r="AE35" s="28" t="str">
        <f t="shared" si="13"/>
        <v/>
      </c>
      <c r="AF35" s="142" t="str">
        <f t="shared" si="14"/>
        <v/>
      </c>
      <c r="AG35" s="142" t="str">
        <f t="shared" si="15"/>
        <v/>
      </c>
      <c r="AH35" s="141"/>
    </row>
    <row r="36" spans="1:34" ht="13">
      <c r="A36" s="156"/>
      <c r="B36" s="155"/>
      <c r="C36" s="154"/>
      <c r="D36" s="153" t="s">
        <v>593</v>
      </c>
      <c r="E36" s="152" t="s">
        <v>354</v>
      </c>
      <c r="F36" s="49" t="s">
        <v>592</v>
      </c>
      <c r="G36" s="151">
        <v>1.5980000000000001</v>
      </c>
      <c r="H36" s="49" t="s">
        <v>62</v>
      </c>
      <c r="I36" s="40" t="str">
        <f t="shared" si="0"/>
        <v>1,600</v>
      </c>
      <c r="J36" s="41">
        <v>7</v>
      </c>
      <c r="K36" s="149">
        <v>15.6</v>
      </c>
      <c r="L36" s="150">
        <f t="shared" si="1"/>
        <v>148.824358974359</v>
      </c>
      <c r="M36" s="149">
        <f t="shared" si="2"/>
        <v>13.2</v>
      </c>
      <c r="N36" s="148">
        <f t="shared" si="3"/>
        <v>16.5</v>
      </c>
      <c r="O36" s="147" t="str">
        <f t="shared" si="4"/>
        <v>23.0</v>
      </c>
      <c r="P36" s="49" t="s">
        <v>591</v>
      </c>
      <c r="Q36" s="48" t="s">
        <v>60</v>
      </c>
      <c r="R36" s="49" t="s">
        <v>231</v>
      </c>
      <c r="S36" s="50"/>
      <c r="T36" s="146" t="str">
        <f t="shared" si="5"/>
        <v>☆☆☆☆</v>
      </c>
      <c r="U36" s="145">
        <f t="shared" si="6"/>
        <v>118</v>
      </c>
      <c r="V36" s="144" t="str">
        <f t="shared" si="7"/>
        <v/>
      </c>
      <c r="W36" s="144">
        <f t="shared" si="8"/>
        <v>67</v>
      </c>
      <c r="X36" s="143" t="str">
        <f t="shared" si="9"/>
        <v>★1.5</v>
      </c>
      <c r="Z36" s="23">
        <v>1600</v>
      </c>
      <c r="AA36" s="23"/>
      <c r="AB36" s="28">
        <f t="shared" si="10"/>
        <v>23</v>
      </c>
      <c r="AC36" s="142">
        <f t="shared" si="11"/>
        <v>67</v>
      </c>
      <c r="AD36" s="142" t="str">
        <f t="shared" si="12"/>
        <v>★1.5</v>
      </c>
      <c r="AE36" s="28" t="str">
        <f t="shared" si="13"/>
        <v/>
      </c>
      <c r="AF36" s="142" t="str">
        <f t="shared" si="14"/>
        <v/>
      </c>
      <c r="AG36" s="142" t="str">
        <f t="shared" si="15"/>
        <v/>
      </c>
      <c r="AH36" s="141"/>
    </row>
    <row r="37" spans="1:34">
      <c r="E37" s="2"/>
    </row>
    <row r="38" spans="1:34">
      <c r="B38" s="2" t="s">
        <v>46</v>
      </c>
      <c r="E38" s="2"/>
    </row>
    <row r="39" spans="1:34">
      <c r="B39" s="2" t="s">
        <v>47</v>
      </c>
      <c r="E39" s="2"/>
    </row>
    <row r="40" spans="1:34">
      <c r="B40" s="2" t="s">
        <v>48</v>
      </c>
      <c r="E40" s="2"/>
    </row>
    <row r="41" spans="1:34">
      <c r="B41" s="2" t="s">
        <v>49</v>
      </c>
      <c r="E41" s="2"/>
    </row>
    <row r="42" spans="1:34">
      <c r="B42" s="2" t="s">
        <v>50</v>
      </c>
      <c r="E42" s="2"/>
    </row>
    <row r="43" spans="1:34">
      <c r="B43" s="2" t="s">
        <v>51</v>
      </c>
      <c r="E43" s="2"/>
    </row>
    <row r="44" spans="1:34">
      <c r="B44" s="2" t="s">
        <v>52</v>
      </c>
      <c r="E44" s="2"/>
    </row>
    <row r="45" spans="1:34">
      <c r="B45" s="2" t="s">
        <v>53</v>
      </c>
      <c r="E45" s="2"/>
    </row>
  </sheetData>
  <sheetProtection formatCells="0" formatColumns="0" formatRows="0" insertColumns="0" insertRows="0" insertHyperlinks="0" deleteColumns="0" deleteRows="0" sort="0" autoFilter="0" pivotTables="0"/>
  <mergeCells count="42">
    <mergeCell ref="AE4:AE8"/>
    <mergeCell ref="AF4:AF8"/>
    <mergeCell ref="AG4:AG8"/>
    <mergeCell ref="K5:K8"/>
    <mergeCell ref="L5:L8"/>
    <mergeCell ref="M5:M8"/>
    <mergeCell ref="W5:W8"/>
    <mergeCell ref="V4:V8"/>
    <mergeCell ref="W4:X4"/>
    <mergeCell ref="U4:U8"/>
    <mergeCell ref="Z4:Z8"/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AA4:AA8"/>
    <mergeCell ref="AB4:AB8"/>
    <mergeCell ref="AC4:AC8"/>
    <mergeCell ref="X5:X8"/>
    <mergeCell ref="N5:N8"/>
    <mergeCell ref="O5:O8"/>
    <mergeCell ref="J2:P2"/>
    <mergeCell ref="Q2:X2"/>
    <mergeCell ref="S3:X3"/>
    <mergeCell ref="A4:A8"/>
    <mergeCell ref="B4:C8"/>
    <mergeCell ref="D4:D5"/>
    <mergeCell ref="E4:E5"/>
    <mergeCell ref="F4:G5"/>
    <mergeCell ref="H4:H8"/>
    <mergeCell ref="I4:I8"/>
    <mergeCell ref="J4:J8"/>
    <mergeCell ref="K4:O4"/>
    <mergeCell ref="P4:P8"/>
    <mergeCell ref="Q4:S5"/>
    <mergeCell ref="T4:T5"/>
  </mergeCells>
  <phoneticPr fontId="2"/>
  <pageMargins left="0.70866141732283472" right="0.70866141732283472" top="0.74803149606299213" bottom="0.74803149606299213" header="0.31496062992125984" footer="0.31496062992125984"/>
  <pageSetup paperSize="9" scale="31" orientation="portrait" r:id="rId1"/>
  <headerFooter>
    <oddHeader>&amp;L&amp;10
発出元 → 発出先&amp;R&amp;10【機密性２】 
作成日_作成担当課_用途_保存期間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5F660-CDA8-492B-B954-ABC1FB9B49C3}">
  <sheetPr>
    <tabColor indexed="13"/>
    <pageSetUpPr fitToPage="1"/>
  </sheetPr>
  <dimension ref="A1:X43"/>
  <sheetViews>
    <sheetView view="pageBreakPreview" zoomScale="85" zoomScaleNormal="55" zoomScaleSheetLayoutView="85" workbookViewId="0">
      <pane xSplit="3" ySplit="8" topLeftCell="D9" activePane="bottomRight" state="frozen"/>
      <selection pane="topRight"/>
      <selection pane="bottomLeft"/>
      <selection pane="bottomRight" activeCell="R3" sqref="R3"/>
    </sheetView>
  </sheetViews>
  <sheetFormatPr defaultColWidth="9" defaultRowHeight="10"/>
  <cols>
    <col min="1" max="1" width="15.90625" style="210" customWidth="1"/>
    <col min="2" max="2" width="3.90625" style="57" bestFit="1" customWidth="1"/>
    <col min="3" max="3" width="38.26953125" style="57" customWidth="1"/>
    <col min="4" max="4" width="13.90625" style="57" bestFit="1" customWidth="1"/>
    <col min="5" max="5" width="16.90625" style="209" customWidth="1"/>
    <col min="6" max="6" width="13.08984375" style="57" bestFit="1" customWidth="1"/>
    <col min="7" max="7" width="7.36328125" style="57" bestFit="1" customWidth="1"/>
    <col min="8" max="8" width="12.08984375" style="57" bestFit="1" customWidth="1"/>
    <col min="9" max="9" width="10.453125" style="57" bestFit="1" customWidth="1"/>
    <col min="10" max="10" width="7" style="57" bestFit="1" customWidth="1"/>
    <col min="11" max="11" width="5.90625" style="57" bestFit="1" customWidth="1"/>
    <col min="12" max="12" width="8.7265625" style="57" bestFit="1" customWidth="1"/>
    <col min="13" max="13" width="8.453125" style="57" bestFit="1" customWidth="1"/>
    <col min="14" max="14" width="8.6328125" style="57" bestFit="1" customWidth="1"/>
    <col min="15" max="15" width="8.6328125" style="57" customWidth="1"/>
    <col min="16" max="16" width="14.36328125" style="57" bestFit="1" customWidth="1"/>
    <col min="17" max="17" width="10" style="57" bestFit="1" customWidth="1"/>
    <col min="18" max="18" width="6" style="57" customWidth="1"/>
    <col min="19" max="19" width="25.26953125" style="57" bestFit="1" customWidth="1"/>
    <col min="20" max="20" width="11" style="57" bestFit="1" customWidth="1"/>
    <col min="21" max="22" width="8.26953125" style="57" bestFit="1" customWidth="1"/>
    <col min="23" max="16384" width="9" style="57"/>
  </cols>
  <sheetData>
    <row r="1" spans="1:24" ht="21.75" customHeight="1">
      <c r="A1" s="265"/>
      <c r="B1" s="265"/>
      <c r="R1" s="264"/>
    </row>
    <row r="2" spans="1:24" ht="15.5">
      <c r="A2" s="257"/>
      <c r="B2" s="257"/>
      <c r="C2" s="257"/>
      <c r="D2" s="257"/>
      <c r="E2" s="257"/>
      <c r="F2" s="263"/>
      <c r="G2" s="257"/>
      <c r="H2" s="257"/>
      <c r="I2" s="257"/>
      <c r="J2" s="683" t="s">
        <v>834</v>
      </c>
      <c r="K2" s="683"/>
      <c r="L2" s="683"/>
      <c r="M2" s="683"/>
      <c r="N2" s="683"/>
      <c r="O2" s="683"/>
      <c r="P2" s="683"/>
      <c r="Q2" s="262"/>
      <c r="R2" s="825" t="s">
        <v>1797</v>
      </c>
      <c r="S2" s="826"/>
      <c r="T2" s="826"/>
      <c r="U2" s="826"/>
      <c r="V2" s="826"/>
      <c r="W2" s="257"/>
      <c r="X2" s="257"/>
    </row>
    <row r="3" spans="1:24" ht="23.25" customHeight="1">
      <c r="A3" s="261" t="s">
        <v>833</v>
      </c>
      <c r="B3" s="261"/>
      <c r="C3" s="257"/>
      <c r="D3" s="257"/>
      <c r="E3" s="257"/>
      <c r="F3" s="257"/>
      <c r="G3" s="257"/>
      <c r="H3" s="260"/>
      <c r="I3" s="259"/>
      <c r="J3" s="258"/>
      <c r="K3" s="257"/>
      <c r="L3" s="257"/>
      <c r="M3" s="257"/>
      <c r="N3" s="257"/>
      <c r="O3" s="257"/>
      <c r="P3" s="257"/>
      <c r="Q3" s="257"/>
      <c r="R3" s="256"/>
      <c r="S3" s="827" t="s">
        <v>832</v>
      </c>
      <c r="T3" s="827"/>
      <c r="U3" s="827"/>
      <c r="V3" s="827"/>
      <c r="W3" s="827"/>
      <c r="X3" s="827"/>
    </row>
    <row r="4" spans="1:24" ht="14.25" customHeight="1" thickBot="1">
      <c r="A4" s="666" t="s">
        <v>831</v>
      </c>
      <c r="B4" s="669" t="s">
        <v>830</v>
      </c>
      <c r="C4" s="670"/>
      <c r="D4" s="675"/>
      <c r="E4" s="255"/>
      <c r="F4" s="669" t="s">
        <v>829</v>
      </c>
      <c r="G4" s="677"/>
      <c r="H4" s="680" t="s">
        <v>828</v>
      </c>
      <c r="I4" s="680" t="s">
        <v>827</v>
      </c>
      <c r="J4" s="687" t="s">
        <v>826</v>
      </c>
      <c r="K4" s="828" t="s">
        <v>825</v>
      </c>
      <c r="L4" s="829"/>
      <c r="M4" s="829"/>
      <c r="N4" s="829"/>
      <c r="O4" s="830"/>
      <c r="P4" s="255"/>
      <c r="Q4" s="831"/>
      <c r="R4" s="832"/>
      <c r="S4" s="833"/>
      <c r="T4" s="254"/>
      <c r="U4" s="834" t="s">
        <v>824</v>
      </c>
      <c r="V4" s="837" t="s">
        <v>823</v>
      </c>
      <c r="W4" s="838" t="s">
        <v>822</v>
      </c>
      <c r="X4" s="839"/>
    </row>
    <row r="5" spans="1:24" ht="11.25" customHeight="1">
      <c r="A5" s="667"/>
      <c r="B5" s="671"/>
      <c r="C5" s="672"/>
      <c r="D5" s="676"/>
      <c r="E5" s="250"/>
      <c r="F5" s="678"/>
      <c r="G5" s="679"/>
      <c r="H5" s="667"/>
      <c r="I5" s="667"/>
      <c r="J5" s="688"/>
      <c r="K5" s="694" t="s">
        <v>821</v>
      </c>
      <c r="L5" s="697" t="s">
        <v>820</v>
      </c>
      <c r="M5" s="700" t="s">
        <v>819</v>
      </c>
      <c r="N5" s="843" t="s">
        <v>818</v>
      </c>
      <c r="O5" s="843" t="s">
        <v>817</v>
      </c>
      <c r="P5" s="253" t="s">
        <v>816</v>
      </c>
      <c r="Q5" s="844" t="s">
        <v>815</v>
      </c>
      <c r="R5" s="845"/>
      <c r="S5" s="846"/>
      <c r="T5" s="252" t="s">
        <v>814</v>
      </c>
      <c r="U5" s="835"/>
      <c r="V5" s="667"/>
      <c r="W5" s="837" t="s">
        <v>813</v>
      </c>
      <c r="X5" s="837" t="s">
        <v>812</v>
      </c>
    </row>
    <row r="6" spans="1:24" ht="11.25" customHeight="1">
      <c r="A6" s="667"/>
      <c r="B6" s="671"/>
      <c r="C6" s="672"/>
      <c r="D6" s="666" t="s">
        <v>810</v>
      </c>
      <c r="E6" s="842" t="s">
        <v>811</v>
      </c>
      <c r="F6" s="666" t="s">
        <v>810</v>
      </c>
      <c r="G6" s="680" t="s">
        <v>809</v>
      </c>
      <c r="H6" s="667"/>
      <c r="I6" s="667"/>
      <c r="J6" s="688"/>
      <c r="K6" s="695"/>
      <c r="L6" s="698"/>
      <c r="M6" s="695"/>
      <c r="N6" s="702"/>
      <c r="O6" s="702"/>
      <c r="P6" s="251" t="s">
        <v>808</v>
      </c>
      <c r="Q6" s="251" t="s">
        <v>807</v>
      </c>
      <c r="R6" s="251"/>
      <c r="S6" s="251"/>
      <c r="T6" s="229" t="s">
        <v>806</v>
      </c>
      <c r="U6" s="835"/>
      <c r="V6" s="667"/>
      <c r="W6" s="840"/>
      <c r="X6" s="840"/>
    </row>
    <row r="7" spans="1:24" ht="12" customHeight="1">
      <c r="A7" s="667"/>
      <c r="B7" s="671"/>
      <c r="C7" s="672"/>
      <c r="D7" s="667"/>
      <c r="E7" s="667"/>
      <c r="F7" s="667"/>
      <c r="G7" s="667"/>
      <c r="H7" s="667"/>
      <c r="I7" s="667"/>
      <c r="J7" s="688"/>
      <c r="K7" s="695"/>
      <c r="L7" s="698"/>
      <c r="M7" s="695"/>
      <c r="N7" s="702"/>
      <c r="O7" s="702"/>
      <c r="P7" s="251" t="s">
        <v>805</v>
      </c>
      <c r="Q7" s="251" t="s">
        <v>804</v>
      </c>
      <c r="R7" s="251" t="s">
        <v>803</v>
      </c>
      <c r="S7" s="251" t="s">
        <v>802</v>
      </c>
      <c r="T7" s="229" t="s">
        <v>801</v>
      </c>
      <c r="U7" s="835"/>
      <c r="V7" s="667"/>
      <c r="W7" s="840"/>
      <c r="X7" s="840"/>
    </row>
    <row r="8" spans="1:24" ht="11.25" customHeight="1">
      <c r="A8" s="668"/>
      <c r="B8" s="673"/>
      <c r="C8" s="674"/>
      <c r="D8" s="668"/>
      <c r="E8" s="668"/>
      <c r="F8" s="668"/>
      <c r="G8" s="668"/>
      <c r="H8" s="668"/>
      <c r="I8" s="668"/>
      <c r="J8" s="678"/>
      <c r="K8" s="696"/>
      <c r="L8" s="699"/>
      <c r="M8" s="696"/>
      <c r="N8" s="679"/>
      <c r="O8" s="679"/>
      <c r="P8" s="250" t="s">
        <v>800</v>
      </c>
      <c r="Q8" s="250" t="s">
        <v>799</v>
      </c>
      <c r="R8" s="250" t="s">
        <v>798</v>
      </c>
      <c r="S8" s="230"/>
      <c r="T8" s="249" t="s">
        <v>797</v>
      </c>
      <c r="U8" s="836"/>
      <c r="V8" s="668"/>
      <c r="W8" s="841"/>
      <c r="X8" s="841"/>
    </row>
    <row r="9" spans="1:24" ht="24" customHeight="1">
      <c r="A9" s="248" t="s">
        <v>796</v>
      </c>
      <c r="B9" s="231"/>
      <c r="C9" s="224" t="s">
        <v>795</v>
      </c>
      <c r="D9" s="215" t="s">
        <v>794</v>
      </c>
      <c r="E9" s="215"/>
      <c r="F9" s="216" t="s">
        <v>793</v>
      </c>
      <c r="G9" s="222" t="s">
        <v>792</v>
      </c>
      <c r="H9" s="216" t="s">
        <v>204</v>
      </c>
      <c r="I9" s="216" t="s">
        <v>791</v>
      </c>
      <c r="J9" s="237">
        <v>2</v>
      </c>
      <c r="K9" s="219">
        <v>11.2</v>
      </c>
      <c r="L9" s="220">
        <f t="shared" ref="L9:L34" si="0">IF(K9&gt;0,1/K9*34.6*67.1,"")</f>
        <v>207.29107142857143</v>
      </c>
      <c r="M9" s="219" t="s">
        <v>790</v>
      </c>
      <c r="N9" s="218" t="s">
        <v>789</v>
      </c>
      <c r="O9" s="218">
        <v>24.5</v>
      </c>
      <c r="P9" s="216" t="s">
        <v>670</v>
      </c>
      <c r="Q9" s="217" t="s">
        <v>648</v>
      </c>
      <c r="R9" s="216" t="s">
        <v>68</v>
      </c>
      <c r="S9" s="230"/>
      <c r="T9" s="229"/>
      <c r="U9" s="228"/>
      <c r="V9" s="212">
        <v>45</v>
      </c>
      <c r="W9" s="227"/>
      <c r="X9" s="227"/>
    </row>
    <row r="10" spans="1:24" ht="24" customHeight="1">
      <c r="A10" s="232"/>
      <c r="B10" s="231"/>
      <c r="C10" s="224" t="s">
        <v>788</v>
      </c>
      <c r="D10" s="215" t="s">
        <v>787</v>
      </c>
      <c r="E10" s="215"/>
      <c r="F10" s="216" t="s">
        <v>786</v>
      </c>
      <c r="G10" s="222">
        <v>2.4969999999999999</v>
      </c>
      <c r="H10" s="216" t="s">
        <v>204</v>
      </c>
      <c r="I10" s="216">
        <v>1430</v>
      </c>
      <c r="J10" s="237">
        <v>2</v>
      </c>
      <c r="K10" s="219">
        <v>10.8</v>
      </c>
      <c r="L10" s="220">
        <f t="shared" si="0"/>
        <v>214.96851851851849</v>
      </c>
      <c r="M10" s="219" t="s">
        <v>785</v>
      </c>
      <c r="N10" s="218" t="s">
        <v>784</v>
      </c>
      <c r="O10" s="218">
        <v>24.4</v>
      </c>
      <c r="P10" s="216" t="s">
        <v>670</v>
      </c>
      <c r="Q10" s="217" t="s">
        <v>648</v>
      </c>
      <c r="R10" s="216" t="s">
        <v>68</v>
      </c>
      <c r="S10" s="215"/>
      <c r="T10" s="214"/>
      <c r="U10" s="213"/>
      <c r="V10" s="212">
        <v>44</v>
      </c>
      <c r="W10" s="211"/>
      <c r="X10" s="211"/>
    </row>
    <row r="11" spans="1:24" ht="24" customHeight="1">
      <c r="A11" s="232"/>
      <c r="B11" s="231"/>
      <c r="C11" s="224" t="s">
        <v>779</v>
      </c>
      <c r="D11" s="215" t="s">
        <v>781</v>
      </c>
      <c r="E11" s="215"/>
      <c r="F11" s="217" t="s">
        <v>773</v>
      </c>
      <c r="G11" s="222" t="s">
        <v>772</v>
      </c>
      <c r="H11" s="217" t="s">
        <v>204</v>
      </c>
      <c r="I11" s="216" t="s">
        <v>783</v>
      </c>
      <c r="J11" s="221" t="s">
        <v>770</v>
      </c>
      <c r="K11" s="219">
        <v>10.1</v>
      </c>
      <c r="L11" s="220">
        <f t="shared" si="0"/>
        <v>229.86732673267326</v>
      </c>
      <c r="M11" s="219">
        <v>11.1</v>
      </c>
      <c r="N11" s="218">
        <v>14.4</v>
      </c>
      <c r="O11" s="218" t="s">
        <v>782</v>
      </c>
      <c r="P11" s="216" t="s">
        <v>670</v>
      </c>
      <c r="Q11" s="217" t="s">
        <v>648</v>
      </c>
      <c r="R11" s="216" t="s">
        <v>84</v>
      </c>
      <c r="S11" s="230"/>
      <c r="T11" s="247"/>
      <c r="U11" s="228"/>
      <c r="V11" s="212" t="s">
        <v>776</v>
      </c>
      <c r="W11" s="227"/>
      <c r="X11" s="227"/>
    </row>
    <row r="12" spans="1:24" ht="24" customHeight="1">
      <c r="A12" s="232"/>
      <c r="B12" s="231"/>
      <c r="C12" s="224" t="s">
        <v>775</v>
      </c>
      <c r="D12" s="215" t="s">
        <v>781</v>
      </c>
      <c r="E12" s="215"/>
      <c r="F12" s="217" t="s">
        <v>773</v>
      </c>
      <c r="G12" s="222" t="s">
        <v>772</v>
      </c>
      <c r="H12" s="217" t="s">
        <v>204</v>
      </c>
      <c r="I12" s="216" t="s">
        <v>780</v>
      </c>
      <c r="J12" s="221" t="s">
        <v>770</v>
      </c>
      <c r="K12" s="219">
        <v>10.1</v>
      </c>
      <c r="L12" s="220">
        <f t="shared" si="0"/>
        <v>229.86732673267326</v>
      </c>
      <c r="M12" s="219">
        <v>11.1</v>
      </c>
      <c r="N12" s="218">
        <v>14.4</v>
      </c>
      <c r="O12" s="218" t="s">
        <v>777</v>
      </c>
      <c r="P12" s="216" t="s">
        <v>750</v>
      </c>
      <c r="Q12" s="217" t="s">
        <v>648</v>
      </c>
      <c r="R12" s="216" t="s">
        <v>84</v>
      </c>
      <c r="S12" s="230"/>
      <c r="T12" s="247"/>
      <c r="U12" s="228"/>
      <c r="V12" s="212" t="s">
        <v>776</v>
      </c>
      <c r="W12" s="227"/>
      <c r="X12" s="227"/>
    </row>
    <row r="13" spans="1:24" ht="24" customHeight="1">
      <c r="A13" s="232"/>
      <c r="B13" s="231"/>
      <c r="C13" s="224" t="s">
        <v>779</v>
      </c>
      <c r="D13" s="215" t="s">
        <v>774</v>
      </c>
      <c r="E13" s="215"/>
      <c r="F13" s="217" t="s">
        <v>773</v>
      </c>
      <c r="G13" s="222" t="s">
        <v>772</v>
      </c>
      <c r="H13" s="217" t="s">
        <v>204</v>
      </c>
      <c r="I13" s="216" t="s">
        <v>778</v>
      </c>
      <c r="J13" s="221" t="s">
        <v>770</v>
      </c>
      <c r="K13" s="219">
        <v>10.1</v>
      </c>
      <c r="L13" s="220">
        <f t="shared" si="0"/>
        <v>229.86732673267326</v>
      </c>
      <c r="M13" s="219">
        <v>11.1</v>
      </c>
      <c r="N13" s="218">
        <v>14.4</v>
      </c>
      <c r="O13" s="218" t="s">
        <v>777</v>
      </c>
      <c r="P13" s="216" t="s">
        <v>670</v>
      </c>
      <c r="Q13" s="217" t="s">
        <v>648</v>
      </c>
      <c r="R13" s="216" t="s">
        <v>84</v>
      </c>
      <c r="S13" s="230"/>
      <c r="T13" s="247"/>
      <c r="U13" s="228"/>
      <c r="V13" s="212" t="s">
        <v>776</v>
      </c>
      <c r="W13" s="227"/>
      <c r="X13" s="227"/>
    </row>
    <row r="14" spans="1:24" ht="24" customHeight="1">
      <c r="A14" s="232"/>
      <c r="B14" s="231"/>
      <c r="C14" s="224" t="s">
        <v>775</v>
      </c>
      <c r="D14" s="215" t="s">
        <v>774</v>
      </c>
      <c r="E14" s="215"/>
      <c r="F14" s="217" t="s">
        <v>773</v>
      </c>
      <c r="G14" s="222" t="s">
        <v>772</v>
      </c>
      <c r="H14" s="217" t="s">
        <v>204</v>
      </c>
      <c r="I14" s="216" t="s">
        <v>771</v>
      </c>
      <c r="J14" s="221" t="s">
        <v>770</v>
      </c>
      <c r="K14" s="219">
        <v>10.1</v>
      </c>
      <c r="L14" s="220">
        <f t="shared" si="0"/>
        <v>229.86732673267326</v>
      </c>
      <c r="M14" s="219">
        <v>11.1</v>
      </c>
      <c r="N14" s="218">
        <v>14.4</v>
      </c>
      <c r="O14" s="218" t="s">
        <v>769</v>
      </c>
      <c r="P14" s="216" t="s">
        <v>750</v>
      </c>
      <c r="Q14" s="217" t="s">
        <v>648</v>
      </c>
      <c r="R14" s="216" t="s">
        <v>84</v>
      </c>
      <c r="S14" s="230"/>
      <c r="T14" s="247"/>
      <c r="U14" s="228"/>
      <c r="V14" s="212">
        <v>50</v>
      </c>
      <c r="W14" s="227"/>
      <c r="X14" s="227"/>
    </row>
    <row r="15" spans="1:24" ht="24" customHeight="1">
      <c r="A15" s="232"/>
      <c r="B15" s="231"/>
      <c r="C15" s="224" t="s">
        <v>768</v>
      </c>
      <c r="D15" s="215" t="s">
        <v>767</v>
      </c>
      <c r="E15" s="215"/>
      <c r="F15" s="217" t="s">
        <v>755</v>
      </c>
      <c r="G15" s="222" t="s">
        <v>707</v>
      </c>
      <c r="H15" s="217" t="s">
        <v>674</v>
      </c>
      <c r="I15" s="216" t="s">
        <v>766</v>
      </c>
      <c r="J15" s="221" t="s">
        <v>653</v>
      </c>
      <c r="K15" s="219">
        <v>9.6999999999999993</v>
      </c>
      <c r="L15" s="220">
        <f t="shared" si="0"/>
        <v>239.34639175257735</v>
      </c>
      <c r="M15" s="219" t="s">
        <v>753</v>
      </c>
      <c r="N15" s="218" t="s">
        <v>752</v>
      </c>
      <c r="O15" s="218" t="s">
        <v>765</v>
      </c>
      <c r="P15" s="216" t="s">
        <v>750</v>
      </c>
      <c r="Q15" s="217" t="s">
        <v>648</v>
      </c>
      <c r="R15" s="216" t="s">
        <v>84</v>
      </c>
      <c r="S15" s="230"/>
      <c r="T15" s="229"/>
      <c r="U15" s="228"/>
      <c r="V15" s="212" t="s">
        <v>764</v>
      </c>
      <c r="W15" s="227"/>
      <c r="X15" s="227"/>
    </row>
    <row r="16" spans="1:24" ht="48.75" customHeight="1">
      <c r="A16" s="232"/>
      <c r="B16" s="244"/>
      <c r="C16" s="246" t="s">
        <v>763</v>
      </c>
      <c r="D16" s="236" t="s">
        <v>761</v>
      </c>
      <c r="E16" s="245" t="s">
        <v>762</v>
      </c>
      <c r="F16" s="233" t="s">
        <v>747</v>
      </c>
      <c r="G16" s="234" t="s">
        <v>728</v>
      </c>
      <c r="H16" s="233" t="s">
        <v>674</v>
      </c>
      <c r="I16" s="216">
        <v>1540</v>
      </c>
      <c r="J16" s="221" t="s">
        <v>672</v>
      </c>
      <c r="K16" s="219">
        <v>9.6999999999999993</v>
      </c>
      <c r="L16" s="220">
        <f t="shared" si="0"/>
        <v>239.34639175257735</v>
      </c>
      <c r="M16" s="219">
        <v>13.2</v>
      </c>
      <c r="N16" s="218">
        <v>16.5</v>
      </c>
      <c r="O16" s="218">
        <v>23.5</v>
      </c>
      <c r="P16" s="216" t="s">
        <v>670</v>
      </c>
      <c r="Q16" s="217" t="s">
        <v>669</v>
      </c>
      <c r="R16" s="216" t="s">
        <v>59</v>
      </c>
      <c r="S16" s="215"/>
      <c r="T16" s="214"/>
      <c r="U16" s="213"/>
      <c r="V16" s="212">
        <v>41</v>
      </c>
      <c r="W16" s="211"/>
      <c r="X16" s="211"/>
    </row>
    <row r="17" spans="1:24" ht="140">
      <c r="A17" s="232"/>
      <c r="B17" s="244"/>
      <c r="C17" s="243"/>
      <c r="D17" s="236" t="s">
        <v>761</v>
      </c>
      <c r="E17" s="242" t="s">
        <v>760</v>
      </c>
      <c r="F17" s="233" t="s">
        <v>747</v>
      </c>
      <c r="G17" s="234" t="s">
        <v>728</v>
      </c>
      <c r="H17" s="233" t="s">
        <v>674</v>
      </c>
      <c r="I17" s="216" t="s">
        <v>759</v>
      </c>
      <c r="J17" s="221" t="s">
        <v>672</v>
      </c>
      <c r="K17" s="241">
        <v>9.6</v>
      </c>
      <c r="L17" s="220">
        <f t="shared" si="0"/>
        <v>241.83958333333334</v>
      </c>
      <c r="M17" s="219">
        <v>13.2</v>
      </c>
      <c r="N17" s="218">
        <v>16.5</v>
      </c>
      <c r="O17" s="218" t="s">
        <v>758</v>
      </c>
      <c r="P17" s="216" t="s">
        <v>670</v>
      </c>
      <c r="Q17" s="217" t="s">
        <v>669</v>
      </c>
      <c r="R17" s="216" t="s">
        <v>59</v>
      </c>
      <c r="S17" s="230"/>
      <c r="T17" s="229"/>
      <c r="U17" s="228"/>
      <c r="V17" s="212">
        <v>41</v>
      </c>
      <c r="W17" s="227"/>
      <c r="X17" s="227"/>
    </row>
    <row r="18" spans="1:24" ht="24" customHeight="1">
      <c r="A18" s="232"/>
      <c r="B18" s="231"/>
      <c r="C18" s="224" t="s">
        <v>757</v>
      </c>
      <c r="D18" s="215" t="s">
        <v>756</v>
      </c>
      <c r="E18" s="215"/>
      <c r="F18" s="216" t="s">
        <v>755</v>
      </c>
      <c r="G18" s="222" t="s">
        <v>707</v>
      </c>
      <c r="H18" s="217" t="s">
        <v>674</v>
      </c>
      <c r="I18" s="216" t="s">
        <v>754</v>
      </c>
      <c r="J18" s="221" t="s">
        <v>653</v>
      </c>
      <c r="K18" s="219">
        <v>9.6</v>
      </c>
      <c r="L18" s="220">
        <f t="shared" si="0"/>
        <v>241.83958333333334</v>
      </c>
      <c r="M18" s="219" t="s">
        <v>753</v>
      </c>
      <c r="N18" s="218" t="s">
        <v>752</v>
      </c>
      <c r="O18" s="218" t="s">
        <v>751</v>
      </c>
      <c r="P18" s="216" t="s">
        <v>750</v>
      </c>
      <c r="Q18" s="217" t="s">
        <v>648</v>
      </c>
      <c r="R18" s="216" t="s">
        <v>84</v>
      </c>
      <c r="S18" s="215"/>
      <c r="T18" s="214"/>
      <c r="U18" s="213"/>
      <c r="V18" s="212" t="s">
        <v>749</v>
      </c>
      <c r="W18" s="211"/>
      <c r="X18" s="211"/>
    </row>
    <row r="19" spans="1:24" ht="24" customHeight="1">
      <c r="A19" s="232"/>
      <c r="B19" s="231"/>
      <c r="C19" s="224" t="s">
        <v>748</v>
      </c>
      <c r="D19" s="236" t="s">
        <v>730</v>
      </c>
      <c r="E19" s="235"/>
      <c r="F19" s="233" t="s">
        <v>747</v>
      </c>
      <c r="G19" s="234" t="s">
        <v>728</v>
      </c>
      <c r="H19" s="233" t="s">
        <v>674</v>
      </c>
      <c r="I19" s="216" t="s">
        <v>746</v>
      </c>
      <c r="J19" s="221" t="s">
        <v>672</v>
      </c>
      <c r="K19" s="219">
        <v>9</v>
      </c>
      <c r="L19" s="220">
        <f t="shared" si="0"/>
        <v>257.96222222222218</v>
      </c>
      <c r="M19" s="219">
        <v>13.2</v>
      </c>
      <c r="N19" s="218">
        <v>16.5</v>
      </c>
      <c r="O19" s="218" t="s">
        <v>745</v>
      </c>
      <c r="P19" s="216" t="s">
        <v>670</v>
      </c>
      <c r="Q19" s="217" t="s">
        <v>669</v>
      </c>
      <c r="R19" s="216" t="s">
        <v>84</v>
      </c>
      <c r="S19" s="230"/>
      <c r="T19" s="240"/>
      <c r="U19" s="228"/>
      <c r="V19" s="212" t="s">
        <v>744</v>
      </c>
      <c r="W19" s="227"/>
      <c r="X19" s="227"/>
    </row>
    <row r="20" spans="1:24" ht="24" customHeight="1">
      <c r="A20" s="232"/>
      <c r="B20" s="231"/>
      <c r="C20" s="224" t="s">
        <v>743</v>
      </c>
      <c r="D20" s="236" t="s">
        <v>742</v>
      </c>
      <c r="E20" s="235"/>
      <c r="F20" s="233" t="s">
        <v>729</v>
      </c>
      <c r="G20" s="234" t="s">
        <v>728</v>
      </c>
      <c r="H20" s="233" t="s">
        <v>674</v>
      </c>
      <c r="I20" s="216" t="s">
        <v>741</v>
      </c>
      <c r="J20" s="221" t="s">
        <v>672</v>
      </c>
      <c r="K20" s="219">
        <v>9</v>
      </c>
      <c r="L20" s="220">
        <f t="shared" si="0"/>
        <v>257.96222222222218</v>
      </c>
      <c r="M20" s="219">
        <v>13.2</v>
      </c>
      <c r="N20" s="218">
        <v>16.5</v>
      </c>
      <c r="O20" s="218" t="s">
        <v>740</v>
      </c>
      <c r="P20" s="216" t="s">
        <v>670</v>
      </c>
      <c r="Q20" s="217" t="s">
        <v>669</v>
      </c>
      <c r="R20" s="216" t="s">
        <v>59</v>
      </c>
      <c r="S20" s="215"/>
      <c r="T20" s="239"/>
      <c r="U20" s="213"/>
      <c r="V20" s="212">
        <v>38</v>
      </c>
      <c r="W20" s="211"/>
      <c r="X20" s="211"/>
    </row>
    <row r="21" spans="1:24" ht="24" customHeight="1">
      <c r="A21" s="232"/>
      <c r="B21" s="231"/>
      <c r="C21" s="224" t="s">
        <v>739</v>
      </c>
      <c r="D21" s="236" t="s">
        <v>730</v>
      </c>
      <c r="E21" s="215"/>
      <c r="F21" s="217" t="s">
        <v>738</v>
      </c>
      <c r="G21" s="222" t="s">
        <v>728</v>
      </c>
      <c r="H21" s="217" t="s">
        <v>674</v>
      </c>
      <c r="I21" s="216" t="s">
        <v>737</v>
      </c>
      <c r="J21" s="237">
        <v>4</v>
      </c>
      <c r="K21" s="219">
        <v>8.9</v>
      </c>
      <c r="L21" s="220">
        <f t="shared" si="0"/>
        <v>260.86067415730338</v>
      </c>
      <c r="M21" s="219" t="s">
        <v>689</v>
      </c>
      <c r="N21" s="218" t="s">
        <v>688</v>
      </c>
      <c r="O21" s="218" t="s">
        <v>736</v>
      </c>
      <c r="P21" s="216" t="s">
        <v>670</v>
      </c>
      <c r="Q21" s="217" t="s">
        <v>60</v>
      </c>
      <c r="R21" s="216" t="s">
        <v>84</v>
      </c>
      <c r="S21" s="230"/>
      <c r="T21" s="240"/>
      <c r="U21" s="228"/>
      <c r="V21" s="212">
        <v>40</v>
      </c>
      <c r="W21" s="227"/>
      <c r="X21" s="227"/>
    </row>
    <row r="22" spans="1:24" ht="24" customHeight="1">
      <c r="A22" s="232"/>
      <c r="B22" s="231"/>
      <c r="C22" s="224" t="s">
        <v>735</v>
      </c>
      <c r="D22" s="236" t="s">
        <v>730</v>
      </c>
      <c r="E22" s="215"/>
      <c r="F22" s="217" t="s">
        <v>734</v>
      </c>
      <c r="G22" s="222" t="s">
        <v>728</v>
      </c>
      <c r="H22" s="217" t="s">
        <v>674</v>
      </c>
      <c r="I22" s="216" t="s">
        <v>733</v>
      </c>
      <c r="J22" s="237">
        <v>4</v>
      </c>
      <c r="K22" s="219">
        <v>8.9</v>
      </c>
      <c r="L22" s="220">
        <f t="shared" si="0"/>
        <v>260.86067415730338</v>
      </c>
      <c r="M22" s="219" t="s">
        <v>689</v>
      </c>
      <c r="N22" s="218" t="s">
        <v>688</v>
      </c>
      <c r="O22" s="218" t="s">
        <v>732</v>
      </c>
      <c r="P22" s="216" t="s">
        <v>670</v>
      </c>
      <c r="Q22" s="217" t="s">
        <v>60</v>
      </c>
      <c r="R22" s="216" t="s">
        <v>84</v>
      </c>
      <c r="S22" s="215"/>
      <c r="T22" s="239"/>
      <c r="U22" s="213"/>
      <c r="V22" s="212">
        <v>40</v>
      </c>
      <c r="W22" s="211"/>
      <c r="X22" s="211"/>
    </row>
    <row r="23" spans="1:24" ht="24" customHeight="1">
      <c r="A23" s="232"/>
      <c r="B23" s="231"/>
      <c r="C23" s="224" t="s">
        <v>731</v>
      </c>
      <c r="D23" s="236" t="s">
        <v>730</v>
      </c>
      <c r="E23" s="235"/>
      <c r="F23" s="233" t="s">
        <v>729</v>
      </c>
      <c r="G23" s="234" t="s">
        <v>728</v>
      </c>
      <c r="H23" s="233" t="s">
        <v>674</v>
      </c>
      <c r="I23" s="216" t="s">
        <v>727</v>
      </c>
      <c r="J23" s="221" t="s">
        <v>672</v>
      </c>
      <c r="K23" s="219">
        <v>8.6999999999999993</v>
      </c>
      <c r="L23" s="220">
        <f t="shared" si="0"/>
        <v>266.85747126436786</v>
      </c>
      <c r="M23" s="219">
        <v>13.2</v>
      </c>
      <c r="N23" s="218">
        <v>16.5</v>
      </c>
      <c r="O23" s="218" t="s">
        <v>726</v>
      </c>
      <c r="P23" s="216" t="s">
        <v>670</v>
      </c>
      <c r="Q23" s="217" t="s">
        <v>669</v>
      </c>
      <c r="R23" s="216" t="s">
        <v>84</v>
      </c>
      <c r="S23" s="230"/>
      <c r="T23" s="240"/>
      <c r="U23" s="228"/>
      <c r="V23" s="212" t="s">
        <v>725</v>
      </c>
      <c r="W23" s="227"/>
      <c r="X23" s="227"/>
    </row>
    <row r="24" spans="1:24" ht="24" customHeight="1">
      <c r="A24" s="232"/>
      <c r="B24" s="231"/>
      <c r="C24" s="224" t="s">
        <v>721</v>
      </c>
      <c r="D24" s="215" t="s">
        <v>724</v>
      </c>
      <c r="E24" s="215"/>
      <c r="F24" s="217" t="s">
        <v>719</v>
      </c>
      <c r="G24" s="222" t="s">
        <v>718</v>
      </c>
      <c r="H24" s="217" t="s">
        <v>674</v>
      </c>
      <c r="I24" s="216" t="s">
        <v>723</v>
      </c>
      <c r="J24" s="221" t="s">
        <v>653</v>
      </c>
      <c r="K24" s="219">
        <v>8.6</v>
      </c>
      <c r="L24" s="220">
        <f t="shared" si="0"/>
        <v>269.96046511627907</v>
      </c>
      <c r="M24" s="219" t="s">
        <v>697</v>
      </c>
      <c r="N24" s="218" t="s">
        <v>696</v>
      </c>
      <c r="O24" s="218" t="s">
        <v>722</v>
      </c>
      <c r="P24" s="216" t="s">
        <v>703</v>
      </c>
      <c r="Q24" s="217" t="s">
        <v>648</v>
      </c>
      <c r="R24" s="216" t="s">
        <v>84</v>
      </c>
      <c r="S24" s="215"/>
      <c r="T24" s="239"/>
      <c r="U24" s="213"/>
      <c r="V24" s="212" t="s">
        <v>702</v>
      </c>
      <c r="W24" s="211"/>
      <c r="X24" s="211"/>
    </row>
    <row r="25" spans="1:24" ht="24" customHeight="1">
      <c r="A25" s="232"/>
      <c r="B25" s="231"/>
      <c r="C25" s="224" t="s">
        <v>721</v>
      </c>
      <c r="D25" s="215" t="s">
        <v>720</v>
      </c>
      <c r="E25" s="215"/>
      <c r="F25" s="216" t="s">
        <v>719</v>
      </c>
      <c r="G25" s="222" t="s">
        <v>718</v>
      </c>
      <c r="H25" s="216" t="s">
        <v>674</v>
      </c>
      <c r="I25" s="216" t="s">
        <v>717</v>
      </c>
      <c r="J25" s="221" t="s">
        <v>653</v>
      </c>
      <c r="K25" s="219">
        <v>8.6</v>
      </c>
      <c r="L25" s="220">
        <f t="shared" si="0"/>
        <v>269.96046511627907</v>
      </c>
      <c r="M25" s="219" t="s">
        <v>697</v>
      </c>
      <c r="N25" s="218" t="s">
        <v>696</v>
      </c>
      <c r="O25" s="218" t="s">
        <v>716</v>
      </c>
      <c r="P25" s="216" t="s">
        <v>703</v>
      </c>
      <c r="Q25" s="217" t="s">
        <v>648</v>
      </c>
      <c r="R25" s="216" t="s">
        <v>84</v>
      </c>
      <c r="S25" s="230"/>
      <c r="T25" s="229"/>
      <c r="U25" s="228"/>
      <c r="V25" s="212" t="s">
        <v>715</v>
      </c>
      <c r="W25" s="227"/>
      <c r="X25" s="227"/>
    </row>
    <row r="26" spans="1:24" ht="24" customHeight="1">
      <c r="A26" s="232"/>
      <c r="B26" s="225"/>
      <c r="C26" s="224" t="s">
        <v>710</v>
      </c>
      <c r="D26" s="215" t="s">
        <v>714</v>
      </c>
      <c r="E26" s="223"/>
      <c r="F26" s="217" t="s">
        <v>708</v>
      </c>
      <c r="G26" s="216" t="s">
        <v>707</v>
      </c>
      <c r="H26" s="216" t="s">
        <v>655</v>
      </c>
      <c r="I26" s="216" t="s">
        <v>713</v>
      </c>
      <c r="J26" s="221" t="s">
        <v>653</v>
      </c>
      <c r="K26" s="219" t="s">
        <v>705</v>
      </c>
      <c r="L26" s="220">
        <f t="shared" si="0"/>
        <v>279.71807228915657</v>
      </c>
      <c r="M26" s="219">
        <v>9.4</v>
      </c>
      <c r="N26" s="218" t="s">
        <v>696</v>
      </c>
      <c r="O26" s="218" t="s">
        <v>712</v>
      </c>
      <c r="P26" s="216" t="s">
        <v>703</v>
      </c>
      <c r="Q26" s="217" t="s">
        <v>648</v>
      </c>
      <c r="R26" s="216" t="s">
        <v>84</v>
      </c>
      <c r="S26" s="215"/>
      <c r="T26" s="214"/>
      <c r="U26" s="213"/>
      <c r="V26" s="212" t="s">
        <v>711</v>
      </c>
      <c r="W26" s="211"/>
      <c r="X26" s="211"/>
    </row>
    <row r="27" spans="1:24" ht="24" customHeight="1">
      <c r="A27" s="232"/>
      <c r="B27" s="238"/>
      <c r="C27" s="224" t="s">
        <v>710</v>
      </c>
      <c r="D27" s="215" t="s">
        <v>709</v>
      </c>
      <c r="E27" s="212"/>
      <c r="F27" s="212" t="s">
        <v>708</v>
      </c>
      <c r="G27" s="212" t="s">
        <v>707</v>
      </c>
      <c r="H27" s="216" t="s">
        <v>655</v>
      </c>
      <c r="I27" s="216" t="s">
        <v>706</v>
      </c>
      <c r="J27" s="221" t="s">
        <v>653</v>
      </c>
      <c r="K27" s="219" t="s">
        <v>705</v>
      </c>
      <c r="L27" s="220">
        <f t="shared" si="0"/>
        <v>279.71807228915657</v>
      </c>
      <c r="M27" s="219">
        <v>9.4</v>
      </c>
      <c r="N27" s="218" t="s">
        <v>696</v>
      </c>
      <c r="O27" s="218" t="s">
        <v>704</v>
      </c>
      <c r="P27" s="216" t="s">
        <v>703</v>
      </c>
      <c r="Q27" s="217" t="s">
        <v>648</v>
      </c>
      <c r="R27" s="216" t="s">
        <v>84</v>
      </c>
      <c r="S27" s="230"/>
      <c r="T27" s="229"/>
      <c r="U27" s="228"/>
      <c r="V27" s="212" t="s">
        <v>702</v>
      </c>
      <c r="W27" s="227"/>
      <c r="X27" s="227"/>
    </row>
    <row r="28" spans="1:24" ht="24" customHeight="1">
      <c r="A28" s="232"/>
      <c r="B28" s="231"/>
      <c r="C28" s="224" t="s">
        <v>701</v>
      </c>
      <c r="D28" s="215" t="s">
        <v>700</v>
      </c>
      <c r="E28" s="215"/>
      <c r="F28" s="217" t="s">
        <v>699</v>
      </c>
      <c r="G28" s="222" t="s">
        <v>682</v>
      </c>
      <c r="H28" s="217" t="s">
        <v>674</v>
      </c>
      <c r="I28" s="216" t="s">
        <v>698</v>
      </c>
      <c r="J28" s="221" t="s">
        <v>653</v>
      </c>
      <c r="K28" s="219">
        <v>8</v>
      </c>
      <c r="L28" s="220">
        <f t="shared" si="0"/>
        <v>290.20749999999998</v>
      </c>
      <c r="M28" s="219" t="s">
        <v>697</v>
      </c>
      <c r="N28" s="218" t="s">
        <v>696</v>
      </c>
      <c r="O28" s="218" t="s">
        <v>695</v>
      </c>
      <c r="P28" s="216" t="s">
        <v>649</v>
      </c>
      <c r="Q28" s="217" t="s">
        <v>648</v>
      </c>
      <c r="R28" s="216" t="s">
        <v>84</v>
      </c>
      <c r="S28" s="215"/>
      <c r="T28" s="214"/>
      <c r="U28" s="213"/>
      <c r="V28" s="212" t="s">
        <v>694</v>
      </c>
      <c r="W28" s="211"/>
      <c r="X28" s="211"/>
    </row>
    <row r="29" spans="1:24" ht="24" customHeight="1">
      <c r="A29" s="232"/>
      <c r="B29" s="231"/>
      <c r="C29" s="224" t="s">
        <v>693</v>
      </c>
      <c r="D29" s="215" t="s">
        <v>692</v>
      </c>
      <c r="E29" s="215"/>
      <c r="F29" s="216" t="s">
        <v>691</v>
      </c>
      <c r="G29" s="222" t="s">
        <v>675</v>
      </c>
      <c r="H29" s="216" t="s">
        <v>674</v>
      </c>
      <c r="I29" s="216" t="s">
        <v>690</v>
      </c>
      <c r="J29" s="237">
        <v>4</v>
      </c>
      <c r="K29" s="219">
        <v>8</v>
      </c>
      <c r="L29" s="220">
        <f t="shared" si="0"/>
        <v>290.20749999999998</v>
      </c>
      <c r="M29" s="219" t="s">
        <v>689</v>
      </c>
      <c r="N29" s="218" t="s">
        <v>688</v>
      </c>
      <c r="O29" s="218" t="s">
        <v>687</v>
      </c>
      <c r="P29" s="216" t="s">
        <v>670</v>
      </c>
      <c r="Q29" s="217" t="s">
        <v>60</v>
      </c>
      <c r="R29" s="216" t="s">
        <v>84</v>
      </c>
      <c r="S29" s="230"/>
      <c r="T29" s="229"/>
      <c r="U29" s="228"/>
      <c r="V29" s="212" t="s">
        <v>686</v>
      </c>
      <c r="W29" s="227"/>
      <c r="X29" s="227"/>
    </row>
    <row r="30" spans="1:24" ht="24" customHeight="1">
      <c r="A30" s="232"/>
      <c r="B30" s="231"/>
      <c r="C30" s="224" t="s">
        <v>685</v>
      </c>
      <c r="D30" s="215" t="s">
        <v>684</v>
      </c>
      <c r="E30" s="215"/>
      <c r="F30" s="217" t="s">
        <v>683</v>
      </c>
      <c r="G30" s="222" t="s">
        <v>682</v>
      </c>
      <c r="H30" s="217" t="s">
        <v>674</v>
      </c>
      <c r="I30" s="216" t="s">
        <v>681</v>
      </c>
      <c r="J30" s="221" t="s">
        <v>653</v>
      </c>
      <c r="K30" s="219">
        <v>7.9</v>
      </c>
      <c r="L30" s="220">
        <f t="shared" si="0"/>
        <v>293.8810126582278</v>
      </c>
      <c r="M30" s="219" t="s">
        <v>652</v>
      </c>
      <c r="N30" s="218" t="s">
        <v>651</v>
      </c>
      <c r="O30" s="218" t="s">
        <v>680</v>
      </c>
      <c r="P30" s="216" t="s">
        <v>649</v>
      </c>
      <c r="Q30" s="217" t="s">
        <v>648</v>
      </c>
      <c r="R30" s="216" t="s">
        <v>84</v>
      </c>
      <c r="S30" s="215"/>
      <c r="T30" s="214"/>
      <c r="U30" s="213"/>
      <c r="V30" s="212" t="s">
        <v>679</v>
      </c>
      <c r="W30" s="211"/>
      <c r="X30" s="211"/>
    </row>
    <row r="31" spans="1:24" ht="24" customHeight="1">
      <c r="A31" s="232"/>
      <c r="B31" s="231"/>
      <c r="C31" s="224" t="s">
        <v>678</v>
      </c>
      <c r="D31" s="236" t="s">
        <v>677</v>
      </c>
      <c r="E31" s="235"/>
      <c r="F31" s="233" t="s">
        <v>676</v>
      </c>
      <c r="G31" s="234" t="s">
        <v>675</v>
      </c>
      <c r="H31" s="233" t="s">
        <v>674</v>
      </c>
      <c r="I31" s="216" t="s">
        <v>673</v>
      </c>
      <c r="J31" s="221" t="s">
        <v>672</v>
      </c>
      <c r="K31" s="219">
        <v>7.8</v>
      </c>
      <c r="L31" s="220">
        <f t="shared" si="0"/>
        <v>297.648717948718</v>
      </c>
      <c r="M31" s="219">
        <v>13.2</v>
      </c>
      <c r="N31" s="218">
        <v>16.5</v>
      </c>
      <c r="O31" s="218" t="s">
        <v>671</v>
      </c>
      <c r="P31" s="216" t="s">
        <v>670</v>
      </c>
      <c r="Q31" s="217" t="s">
        <v>669</v>
      </c>
      <c r="R31" s="216" t="s">
        <v>84</v>
      </c>
      <c r="S31" s="230"/>
      <c r="T31" s="229"/>
      <c r="U31" s="228"/>
      <c r="V31" s="212" t="s">
        <v>668</v>
      </c>
      <c r="W31" s="227"/>
      <c r="X31" s="227"/>
    </row>
    <row r="32" spans="1:24" ht="24" customHeight="1">
      <c r="A32" s="232"/>
      <c r="B32" s="231"/>
      <c r="C32" s="224" t="s">
        <v>663</v>
      </c>
      <c r="D32" s="215" t="s">
        <v>667</v>
      </c>
      <c r="E32" s="215"/>
      <c r="F32" s="216" t="s">
        <v>656</v>
      </c>
      <c r="G32" s="222">
        <v>3.996</v>
      </c>
      <c r="H32" s="216" t="s">
        <v>655</v>
      </c>
      <c r="I32" s="216" t="s">
        <v>666</v>
      </c>
      <c r="J32" s="221" t="s">
        <v>653</v>
      </c>
      <c r="K32" s="219">
        <v>7.5</v>
      </c>
      <c r="L32" s="220">
        <f t="shared" si="0"/>
        <v>309.55466666666666</v>
      </c>
      <c r="M32" s="219" t="s">
        <v>652</v>
      </c>
      <c r="N32" s="218" t="s">
        <v>651</v>
      </c>
      <c r="O32" s="218" t="s">
        <v>665</v>
      </c>
      <c r="P32" s="216" t="s">
        <v>649</v>
      </c>
      <c r="Q32" s="217" t="s">
        <v>648</v>
      </c>
      <c r="R32" s="216" t="s">
        <v>84</v>
      </c>
      <c r="S32" s="215"/>
      <c r="T32" s="214"/>
      <c r="U32" s="213"/>
      <c r="V32" s="212" t="s">
        <v>664</v>
      </c>
      <c r="W32" s="211"/>
      <c r="X32" s="211"/>
    </row>
    <row r="33" spans="1:24" ht="24" customHeight="1">
      <c r="A33" s="232"/>
      <c r="B33" s="231"/>
      <c r="C33" s="224" t="s">
        <v>663</v>
      </c>
      <c r="D33" s="215" t="s">
        <v>662</v>
      </c>
      <c r="E33" s="215"/>
      <c r="F33" s="216" t="s">
        <v>656</v>
      </c>
      <c r="G33" s="222">
        <v>3.996</v>
      </c>
      <c r="H33" s="216" t="s">
        <v>655</v>
      </c>
      <c r="I33" s="216" t="s">
        <v>661</v>
      </c>
      <c r="J33" s="221" t="s">
        <v>653</v>
      </c>
      <c r="K33" s="219">
        <v>7.5</v>
      </c>
      <c r="L33" s="220">
        <f t="shared" si="0"/>
        <v>309.55466666666666</v>
      </c>
      <c r="M33" s="219" t="s">
        <v>652</v>
      </c>
      <c r="N33" s="218" t="s">
        <v>651</v>
      </c>
      <c r="O33" s="218" t="s">
        <v>660</v>
      </c>
      <c r="P33" s="216" t="s">
        <v>649</v>
      </c>
      <c r="Q33" s="217" t="s">
        <v>648</v>
      </c>
      <c r="R33" s="216" t="s">
        <v>84</v>
      </c>
      <c r="S33" s="230"/>
      <c r="T33" s="229"/>
      <c r="U33" s="228"/>
      <c r="V33" s="212" t="s">
        <v>659</v>
      </c>
      <c r="W33" s="227"/>
      <c r="X33" s="227"/>
    </row>
    <row r="34" spans="1:24" ht="24" customHeight="1">
      <c r="A34" s="226"/>
      <c r="B34" s="225"/>
      <c r="C34" s="224" t="s">
        <v>658</v>
      </c>
      <c r="D34" s="215" t="s">
        <v>657</v>
      </c>
      <c r="E34" s="223"/>
      <c r="F34" s="216" t="s">
        <v>656</v>
      </c>
      <c r="G34" s="222">
        <v>3.996</v>
      </c>
      <c r="H34" s="216" t="s">
        <v>655</v>
      </c>
      <c r="I34" s="216" t="s">
        <v>654</v>
      </c>
      <c r="J34" s="221" t="s">
        <v>653</v>
      </c>
      <c r="K34" s="219">
        <v>7.4</v>
      </c>
      <c r="L34" s="220">
        <f t="shared" si="0"/>
        <v>313.73783783783779</v>
      </c>
      <c r="M34" s="219" t="s">
        <v>652</v>
      </c>
      <c r="N34" s="218" t="s">
        <v>651</v>
      </c>
      <c r="O34" s="218" t="s">
        <v>650</v>
      </c>
      <c r="P34" s="216" t="s">
        <v>649</v>
      </c>
      <c r="Q34" s="217" t="s">
        <v>648</v>
      </c>
      <c r="R34" s="216" t="s">
        <v>84</v>
      </c>
      <c r="S34" s="215"/>
      <c r="T34" s="214"/>
      <c r="U34" s="213"/>
      <c r="V34" s="212" t="s">
        <v>647</v>
      </c>
      <c r="W34" s="211"/>
      <c r="X34" s="211"/>
    </row>
    <row r="35" spans="1:24">
      <c r="E35" s="57"/>
    </row>
    <row r="36" spans="1:24">
      <c r="E36" s="57"/>
    </row>
    <row r="37" spans="1:24">
      <c r="E37" s="57"/>
    </row>
    <row r="38" spans="1:24">
      <c r="E38" s="57"/>
    </row>
    <row r="39" spans="1:24">
      <c r="E39" s="57"/>
    </row>
    <row r="40" spans="1:24">
      <c r="E40" s="57"/>
    </row>
    <row r="41" spans="1:24">
      <c r="E41" s="57"/>
    </row>
    <row r="42" spans="1:24">
      <c r="E42" s="57"/>
    </row>
    <row r="43" spans="1:24">
      <c r="E43" s="57"/>
    </row>
  </sheetData>
  <sheetProtection selectLockedCells="1"/>
  <autoFilter ref="A8:V8" xr:uid="{0FB3BBFB-F3AA-4F4C-BC32-001F07964FFB}">
    <filterColumn colId="1" showButton="0"/>
  </autoFilter>
  <mergeCells count="27">
    <mergeCell ref="W5:W8"/>
    <mergeCell ref="X5:X8"/>
    <mergeCell ref="D6:D8"/>
    <mergeCell ref="E6:E8"/>
    <mergeCell ref="F6:F8"/>
    <mergeCell ref="G6:G8"/>
    <mergeCell ref="L5:L8"/>
    <mergeCell ref="M5:M8"/>
    <mergeCell ref="N5:N8"/>
    <mergeCell ref="O5:O8"/>
    <mergeCell ref="Q5:S5"/>
    <mergeCell ref="J2:P2"/>
    <mergeCell ref="R2:V2"/>
    <mergeCell ref="S3:X3"/>
    <mergeCell ref="A4:A8"/>
    <mergeCell ref="B4:C8"/>
    <mergeCell ref="D4:D5"/>
    <mergeCell ref="F4:G5"/>
    <mergeCell ref="H4:H8"/>
    <mergeCell ref="I4:I8"/>
    <mergeCell ref="J4:J8"/>
    <mergeCell ref="K4:O4"/>
    <mergeCell ref="Q4:S4"/>
    <mergeCell ref="U4:U8"/>
    <mergeCell ref="V4:V8"/>
    <mergeCell ref="W4:X4"/>
    <mergeCell ref="K5:K8"/>
  </mergeCells>
  <phoneticPr fontId="2"/>
  <printOptions horizontalCentered="1"/>
  <pageMargins left="0.39370078740157483" right="0.39370078740157483" top="0.39370078740157483" bottom="0.39370078740157483" header="0.19685039370078741" footer="0.39370078740157483"/>
  <pageSetup paperSize="9" scale="50" firstPageNumber="0" fitToHeight="0" orientation="landscape" r:id="rId1"/>
  <headerFooter alignWithMargins="0">
    <oddHeader>&amp;R様式1-1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A32A8-AA9E-41EA-80A4-FF064321773A}">
  <sheetPr>
    <tabColor rgb="FFFFFF00"/>
    <pageSetUpPr fitToPage="1"/>
  </sheetPr>
  <dimension ref="A1:AH298"/>
  <sheetViews>
    <sheetView view="pageBreakPreview" zoomScaleNormal="100" zoomScaleSheetLayoutView="100" workbookViewId="0">
      <pane ySplit="8" topLeftCell="A9" activePane="bottomLeft" state="frozen"/>
      <selection activeCell="I1" sqref="I1"/>
      <selection pane="bottomLeft" activeCell="D37" sqref="D37:E39"/>
    </sheetView>
  </sheetViews>
  <sheetFormatPr defaultColWidth="9" defaultRowHeight="10"/>
  <cols>
    <col min="1" max="1" width="15.90625" style="31" customWidth="1"/>
    <col min="2" max="2" width="3.90625" style="2" bestFit="1" customWidth="1"/>
    <col min="3" max="3" width="38.26953125" style="2" customWidth="1"/>
    <col min="4" max="4" width="13.90625" style="2" bestFit="1" customWidth="1"/>
    <col min="5" max="5" width="16.90625" style="32" customWidth="1"/>
    <col min="6" max="6" width="13.08984375" style="2" bestFit="1" customWidth="1"/>
    <col min="7" max="7" width="7.36328125" style="2" customWidth="1"/>
    <col min="8" max="8" width="12.08984375" style="2" bestFit="1" customWidth="1"/>
    <col min="9" max="9" width="10.6328125" style="2" customWidth="1"/>
    <col min="10" max="10" width="7" style="2" bestFit="1" customWidth="1"/>
    <col min="11" max="11" width="6.36328125" style="2" bestFit="1" customWidth="1"/>
    <col min="12" max="12" width="8.7265625" style="2" bestFit="1" customWidth="1"/>
    <col min="13" max="13" width="8.453125" style="2" bestFit="1" customWidth="1"/>
    <col min="14" max="14" width="8.6328125" style="2" bestFit="1" customWidth="1"/>
    <col min="15" max="15" width="8.6328125" style="2" customWidth="1"/>
    <col min="16" max="16" width="14.36328125" style="2" bestFit="1" customWidth="1"/>
    <col min="17" max="17" width="10" style="2" bestFit="1" customWidth="1"/>
    <col min="18" max="18" width="6" style="2" customWidth="1"/>
    <col min="19" max="19" width="30.7265625" style="2" customWidth="1"/>
    <col min="20" max="20" width="11" style="2" bestFit="1" customWidth="1"/>
    <col min="21" max="22" width="8.26953125" style="2" bestFit="1" customWidth="1"/>
    <col min="23" max="24" width="9" style="2"/>
    <col min="25" max="25" width="9" style="2" customWidth="1"/>
    <col min="26" max="27" width="10.6328125" style="2" customWidth="1"/>
    <col min="28" max="33" width="9" style="2" hidden="1" customWidth="1"/>
    <col min="34" max="34" width="9" style="2" customWidth="1"/>
    <col min="35" max="16384" width="9" style="2"/>
  </cols>
  <sheetData>
    <row r="1" spans="1:34" ht="15.5">
      <c r="A1" s="1"/>
      <c r="B1" s="1"/>
      <c r="E1" s="3"/>
      <c r="R1" s="4"/>
    </row>
    <row r="2" spans="1:34" ht="15.5">
      <c r="A2" s="2"/>
      <c r="E2" s="2"/>
      <c r="F2" s="5"/>
      <c r="J2" s="784" t="s">
        <v>1796</v>
      </c>
      <c r="K2" s="591"/>
      <c r="L2" s="591"/>
      <c r="M2" s="591"/>
      <c r="N2" s="591"/>
      <c r="O2" s="591"/>
      <c r="P2" s="591"/>
      <c r="Q2" s="6"/>
      <c r="R2" s="592"/>
      <c r="S2" s="593"/>
      <c r="T2" s="593"/>
      <c r="U2" s="593"/>
      <c r="V2" s="593"/>
    </row>
    <row r="3" spans="1:34" ht="15.75" customHeight="1">
      <c r="A3" s="9" t="s">
        <v>630</v>
      </c>
      <c r="B3" s="9"/>
      <c r="E3" s="2"/>
      <c r="J3" s="6"/>
      <c r="R3" s="10"/>
      <c r="S3" s="594" t="s">
        <v>2</v>
      </c>
      <c r="T3" s="594"/>
      <c r="U3" s="594"/>
      <c r="V3" s="594"/>
      <c r="W3" s="594"/>
      <c r="X3" s="594"/>
      <c r="Z3" s="197" t="s">
        <v>629</v>
      </c>
      <c r="AA3" s="12"/>
      <c r="AB3" s="196" t="s">
        <v>628</v>
      </c>
      <c r="AC3" s="14"/>
      <c r="AD3" s="14"/>
      <c r="AE3" s="195" t="s">
        <v>627</v>
      </c>
      <c r="AF3" s="14"/>
      <c r="AG3" s="16"/>
    </row>
    <row r="4" spans="1:34" ht="14.25" customHeight="1" thickBot="1">
      <c r="A4" s="600" t="s">
        <v>6</v>
      </c>
      <c r="B4" s="616" t="s">
        <v>7</v>
      </c>
      <c r="C4" s="617"/>
      <c r="D4" s="622"/>
      <c r="E4" s="624"/>
      <c r="F4" s="616" t="s">
        <v>8</v>
      </c>
      <c r="G4" s="626"/>
      <c r="H4" s="585" t="s">
        <v>626</v>
      </c>
      <c r="I4" s="588" t="s">
        <v>10</v>
      </c>
      <c r="J4" s="607" t="s">
        <v>11</v>
      </c>
      <c r="K4" s="610" t="s">
        <v>625</v>
      </c>
      <c r="L4" s="611"/>
      <c r="M4" s="611"/>
      <c r="N4" s="611"/>
      <c r="O4" s="612"/>
      <c r="P4" s="585" t="s">
        <v>624</v>
      </c>
      <c r="Q4" s="601" t="s">
        <v>14</v>
      </c>
      <c r="R4" s="602"/>
      <c r="S4" s="603"/>
      <c r="T4" s="571" t="s">
        <v>15</v>
      </c>
      <c r="U4" s="573" t="s">
        <v>584</v>
      </c>
      <c r="V4" s="585" t="s">
        <v>583</v>
      </c>
      <c r="W4" s="597" t="s">
        <v>582</v>
      </c>
      <c r="X4" s="598"/>
      <c r="Z4" s="664" t="s">
        <v>19</v>
      </c>
      <c r="AA4" s="664" t="s">
        <v>623</v>
      </c>
      <c r="AB4" s="588" t="s">
        <v>21</v>
      </c>
      <c r="AC4" s="585" t="s">
        <v>571</v>
      </c>
      <c r="AD4" s="585" t="s">
        <v>570</v>
      </c>
      <c r="AE4" s="588" t="s">
        <v>21</v>
      </c>
      <c r="AF4" s="585" t="s">
        <v>571</v>
      </c>
      <c r="AG4" s="585" t="s">
        <v>622</v>
      </c>
      <c r="AH4" s="18"/>
    </row>
    <row r="5" spans="1:34" ht="11.25" customHeight="1">
      <c r="A5" s="586"/>
      <c r="B5" s="618"/>
      <c r="C5" s="619"/>
      <c r="D5" s="623"/>
      <c r="E5" s="625"/>
      <c r="F5" s="609"/>
      <c r="G5" s="581"/>
      <c r="H5" s="586"/>
      <c r="I5" s="589"/>
      <c r="J5" s="608"/>
      <c r="K5" s="599" t="s">
        <v>25</v>
      </c>
      <c r="L5" s="613" t="s">
        <v>621</v>
      </c>
      <c r="M5" s="576" t="s">
        <v>27</v>
      </c>
      <c r="N5" s="579" t="s">
        <v>28</v>
      </c>
      <c r="O5" s="579" t="s">
        <v>21</v>
      </c>
      <c r="P5" s="595"/>
      <c r="Q5" s="604"/>
      <c r="R5" s="605"/>
      <c r="S5" s="606"/>
      <c r="T5" s="572"/>
      <c r="U5" s="574"/>
      <c r="V5" s="586"/>
      <c r="W5" s="585" t="s">
        <v>571</v>
      </c>
      <c r="X5" s="585" t="s">
        <v>570</v>
      </c>
      <c r="Z5" s="664"/>
      <c r="AA5" s="664"/>
      <c r="AB5" s="589"/>
      <c r="AC5" s="628"/>
      <c r="AD5" s="628"/>
      <c r="AE5" s="589"/>
      <c r="AF5" s="628"/>
      <c r="AG5" s="628"/>
      <c r="AH5" s="630"/>
    </row>
    <row r="6" spans="1:34">
      <c r="A6" s="586"/>
      <c r="B6" s="618"/>
      <c r="C6" s="619"/>
      <c r="D6" s="600" t="s">
        <v>29</v>
      </c>
      <c r="E6" s="627" t="s">
        <v>563</v>
      </c>
      <c r="F6" s="600" t="s">
        <v>29</v>
      </c>
      <c r="G6" s="588" t="s">
        <v>620</v>
      </c>
      <c r="H6" s="586"/>
      <c r="I6" s="589"/>
      <c r="J6" s="608"/>
      <c r="K6" s="577"/>
      <c r="L6" s="614"/>
      <c r="M6" s="577"/>
      <c r="N6" s="580"/>
      <c r="O6" s="580"/>
      <c r="P6" s="595"/>
      <c r="Q6" s="585" t="s">
        <v>619</v>
      </c>
      <c r="R6" s="585" t="s">
        <v>618</v>
      </c>
      <c r="S6" s="600" t="s">
        <v>34</v>
      </c>
      <c r="T6" s="582" t="s">
        <v>617</v>
      </c>
      <c r="U6" s="574"/>
      <c r="V6" s="586"/>
      <c r="W6" s="628"/>
      <c r="X6" s="628"/>
      <c r="Z6" s="664"/>
      <c r="AA6" s="664"/>
      <c r="AB6" s="589"/>
      <c r="AC6" s="628"/>
      <c r="AD6" s="628"/>
      <c r="AE6" s="589"/>
      <c r="AF6" s="628"/>
      <c r="AG6" s="628"/>
      <c r="AH6" s="630"/>
    </row>
    <row r="7" spans="1:34">
      <c r="A7" s="586"/>
      <c r="B7" s="618"/>
      <c r="C7" s="619"/>
      <c r="D7" s="586"/>
      <c r="E7" s="586"/>
      <c r="F7" s="586"/>
      <c r="G7" s="586"/>
      <c r="H7" s="586"/>
      <c r="I7" s="589"/>
      <c r="J7" s="608"/>
      <c r="K7" s="577"/>
      <c r="L7" s="614"/>
      <c r="M7" s="577"/>
      <c r="N7" s="580"/>
      <c r="O7" s="580"/>
      <c r="P7" s="595"/>
      <c r="Q7" s="595"/>
      <c r="R7" s="595"/>
      <c r="S7" s="586"/>
      <c r="T7" s="583"/>
      <c r="U7" s="574"/>
      <c r="V7" s="586"/>
      <c r="W7" s="628"/>
      <c r="X7" s="628"/>
      <c r="Z7" s="664"/>
      <c r="AA7" s="664"/>
      <c r="AB7" s="589"/>
      <c r="AC7" s="628"/>
      <c r="AD7" s="628"/>
      <c r="AE7" s="589"/>
      <c r="AF7" s="628"/>
      <c r="AG7" s="628"/>
      <c r="AH7" s="630"/>
    </row>
    <row r="8" spans="1:34">
      <c r="A8" s="587"/>
      <c r="B8" s="620"/>
      <c r="C8" s="621"/>
      <c r="D8" s="587"/>
      <c r="E8" s="587"/>
      <c r="F8" s="587"/>
      <c r="G8" s="587"/>
      <c r="H8" s="587"/>
      <c r="I8" s="590"/>
      <c r="J8" s="609"/>
      <c r="K8" s="578"/>
      <c r="L8" s="615"/>
      <c r="M8" s="578"/>
      <c r="N8" s="581"/>
      <c r="O8" s="581"/>
      <c r="P8" s="596"/>
      <c r="Q8" s="596"/>
      <c r="R8" s="596"/>
      <c r="S8" s="587"/>
      <c r="T8" s="584"/>
      <c r="U8" s="575"/>
      <c r="V8" s="587"/>
      <c r="W8" s="629"/>
      <c r="X8" s="629"/>
      <c r="Z8" s="665"/>
      <c r="AA8" s="665"/>
      <c r="AB8" s="590"/>
      <c r="AC8" s="629"/>
      <c r="AD8" s="629"/>
      <c r="AE8" s="590"/>
      <c r="AF8" s="629"/>
      <c r="AG8" s="629"/>
      <c r="AH8" s="630"/>
    </row>
    <row r="9" spans="1:34" ht="24" customHeight="1">
      <c r="A9" s="442" t="s">
        <v>1795</v>
      </c>
      <c r="B9" s="551"/>
      <c r="C9" s="554" t="s">
        <v>1794</v>
      </c>
      <c r="D9" s="36" t="s">
        <v>1731</v>
      </c>
      <c r="E9" s="37" t="s">
        <v>1793</v>
      </c>
      <c r="F9" s="38" t="s">
        <v>1660</v>
      </c>
      <c r="G9" s="357">
        <v>1.968</v>
      </c>
      <c r="H9" s="38" t="s">
        <v>1095</v>
      </c>
      <c r="I9" s="40">
        <v>1690</v>
      </c>
      <c r="J9" s="41">
        <v>5</v>
      </c>
      <c r="K9" s="149">
        <v>15.4</v>
      </c>
      <c r="L9" s="150">
        <f t="shared" ref="L9:L72" si="0">IF(K9&gt;0,1/K9*34.6*67.1,"")</f>
        <v>150.75714285714284</v>
      </c>
      <c r="M9" s="149">
        <f t="shared" ref="M9:M72" si="1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12.2</v>
      </c>
      <c r="N9" s="148">
        <f t="shared" ref="N9:N72" si="2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15.4</v>
      </c>
      <c r="O9" s="147" t="str">
        <f t="shared" ref="O9:O72" si="3">IF(Z9="","",IF(AE9="",TEXT(AB9,"#,##0.0"),IF(AB9-AE9&gt;0,CONCATENATE(TEXT(AE9,"#,##0.0"),"~",TEXT(AB9,"#,##0.0")),TEXT(AB9,"#,##0.0"))))</f>
        <v>22.2</v>
      </c>
      <c r="P9" s="49" t="s">
        <v>1667</v>
      </c>
      <c r="Q9" s="48" t="s">
        <v>60</v>
      </c>
      <c r="R9" s="49" t="s">
        <v>231</v>
      </c>
      <c r="S9" s="50"/>
      <c r="T9" s="351" t="s">
        <v>1198</v>
      </c>
      <c r="U9" s="145">
        <f t="shared" ref="U9:U72" si="4">IFERROR(IF(K9&lt;M9,"",(ROUNDDOWN(K9/M9*100,0))),"")</f>
        <v>126</v>
      </c>
      <c r="V9" s="144">
        <f t="shared" ref="V9:V72" si="5">IFERROR(IF(K9&lt;N9,"",(ROUNDDOWN(K9/N9*100,0))),"")</f>
        <v>100</v>
      </c>
      <c r="W9" s="144">
        <f t="shared" ref="W9:W72" si="6">IF(AC9&lt;55,"",IF(AA9="",AC9,IF(AF9-AC9&gt;0,CONCATENATE(AC9,"~",AF9),AC9)))</f>
        <v>69</v>
      </c>
      <c r="X9" s="143" t="str">
        <f t="shared" ref="X9:X72" si="7">IF(AC9&lt;55,"",AD9)</f>
        <v>★1.5</v>
      </c>
      <c r="Z9" s="27">
        <v>1690</v>
      </c>
      <c r="AA9" s="27"/>
      <c r="AB9" s="28">
        <f t="shared" ref="AB9:AB72" si="8">IF(Z9="","",(ROUND(IF(Z9&gt;=2759,9.5,IF(Z9&lt;2759,(-2.47/1000000*Z9*Z9)-(8.52/10000*Z9)+30.65)),1)))</f>
        <v>22.2</v>
      </c>
      <c r="AC9" s="142">
        <f t="shared" ref="AC9:AC72" si="9">IF(K9="","",ROUNDDOWN(K9/AB9*100,0))</f>
        <v>69</v>
      </c>
      <c r="AD9" s="142" t="str">
        <f t="shared" ref="AD9:AD72" si="10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★1.5</v>
      </c>
      <c r="AE9" s="28" t="str">
        <f t="shared" ref="AE9:AE36" si="11">IF(AA9="","",(ROUND(IF(AA9&gt;=2759,9.5,IF(AA9&lt;2759,(-2.47/1000000*AA9*AA9)-(8.52/10000*AA9)+30.65)),1)))</f>
        <v/>
      </c>
      <c r="AF9" s="142" t="str">
        <f t="shared" ref="AF9:AF36" si="12">IF(AE9="","",IF(K9="","",ROUNDDOWN(K9/AE9*100,0)))</f>
        <v/>
      </c>
      <c r="AG9" s="142" t="str">
        <f t="shared" ref="AG9:AG36" si="13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  <c r="AH9" s="141"/>
    </row>
    <row r="10" spans="1:34" ht="24" customHeight="1">
      <c r="A10" s="442"/>
      <c r="B10" s="551"/>
      <c r="C10" s="554"/>
      <c r="D10" s="36" t="s">
        <v>1731</v>
      </c>
      <c r="E10" s="37" t="s">
        <v>1792</v>
      </c>
      <c r="F10" s="38" t="s">
        <v>1660</v>
      </c>
      <c r="G10" s="357">
        <v>1.968</v>
      </c>
      <c r="H10" s="38" t="s">
        <v>1095</v>
      </c>
      <c r="I10" s="40">
        <v>1710</v>
      </c>
      <c r="J10" s="41">
        <v>5</v>
      </c>
      <c r="K10" s="149">
        <v>15.4</v>
      </c>
      <c r="L10" s="150">
        <f t="shared" si="0"/>
        <v>150.75714285714284</v>
      </c>
      <c r="M10" s="149">
        <f t="shared" si="1"/>
        <v>12.2</v>
      </c>
      <c r="N10" s="148">
        <f t="shared" si="2"/>
        <v>15.4</v>
      </c>
      <c r="O10" s="147" t="str">
        <f t="shared" si="3"/>
        <v>22.0</v>
      </c>
      <c r="P10" s="49" t="s">
        <v>1667</v>
      </c>
      <c r="Q10" s="48" t="s">
        <v>60</v>
      </c>
      <c r="R10" s="49" t="s">
        <v>231</v>
      </c>
      <c r="S10" s="50"/>
      <c r="T10" s="351" t="s">
        <v>1198</v>
      </c>
      <c r="U10" s="145">
        <f t="shared" si="4"/>
        <v>126</v>
      </c>
      <c r="V10" s="144">
        <f t="shared" si="5"/>
        <v>100</v>
      </c>
      <c r="W10" s="144">
        <f t="shared" si="6"/>
        <v>70</v>
      </c>
      <c r="X10" s="143" t="str">
        <f t="shared" si="7"/>
        <v>★2.0</v>
      </c>
      <c r="Z10" s="27">
        <v>1710</v>
      </c>
      <c r="AA10" s="27"/>
      <c r="AB10" s="28">
        <f t="shared" si="8"/>
        <v>22</v>
      </c>
      <c r="AC10" s="142">
        <f t="shared" si="9"/>
        <v>70</v>
      </c>
      <c r="AD10" s="142" t="str">
        <f t="shared" si="10"/>
        <v>★2.0</v>
      </c>
      <c r="AE10" s="28" t="str">
        <f t="shared" si="11"/>
        <v/>
      </c>
      <c r="AF10" s="142" t="str">
        <f t="shared" si="12"/>
        <v/>
      </c>
      <c r="AG10" s="142" t="str">
        <f t="shared" si="13"/>
        <v/>
      </c>
      <c r="AH10" s="141"/>
    </row>
    <row r="11" spans="1:34" ht="24" customHeight="1">
      <c r="A11" s="442"/>
      <c r="B11" s="551"/>
      <c r="C11" s="554"/>
      <c r="D11" s="36" t="s">
        <v>1721</v>
      </c>
      <c r="E11" s="37" t="s">
        <v>1791</v>
      </c>
      <c r="F11" s="38" t="s">
        <v>1644</v>
      </c>
      <c r="G11" s="357">
        <v>1.968</v>
      </c>
      <c r="H11" s="38" t="s">
        <v>1094</v>
      </c>
      <c r="I11" s="40">
        <v>1700</v>
      </c>
      <c r="J11" s="41">
        <v>5</v>
      </c>
      <c r="K11" s="149">
        <v>12.8</v>
      </c>
      <c r="L11" s="150">
        <f t="shared" si="0"/>
        <v>181.37968749999999</v>
      </c>
      <c r="M11" s="149">
        <f t="shared" si="1"/>
        <v>12.2</v>
      </c>
      <c r="N11" s="148">
        <f t="shared" si="2"/>
        <v>15.4</v>
      </c>
      <c r="O11" s="147" t="str">
        <f t="shared" si="3"/>
        <v>22.1</v>
      </c>
      <c r="P11" s="49" t="s">
        <v>1568</v>
      </c>
      <c r="Q11" s="48" t="s">
        <v>60</v>
      </c>
      <c r="R11" s="49" t="s">
        <v>231</v>
      </c>
      <c r="S11" s="50"/>
      <c r="T11" s="351" t="s">
        <v>1198</v>
      </c>
      <c r="U11" s="145">
        <f t="shared" si="4"/>
        <v>104</v>
      </c>
      <c r="V11" s="144" t="str">
        <f t="shared" si="5"/>
        <v/>
      </c>
      <c r="W11" s="144">
        <f t="shared" si="6"/>
        <v>57</v>
      </c>
      <c r="X11" s="143" t="str">
        <f t="shared" si="7"/>
        <v>★0.5</v>
      </c>
      <c r="Z11" s="27">
        <v>1700</v>
      </c>
      <c r="AA11" s="27"/>
      <c r="AB11" s="28">
        <f t="shared" si="8"/>
        <v>22.1</v>
      </c>
      <c r="AC11" s="142">
        <f t="shared" si="9"/>
        <v>57</v>
      </c>
      <c r="AD11" s="142" t="str">
        <f t="shared" si="10"/>
        <v>★0.5</v>
      </c>
      <c r="AE11" s="28" t="str">
        <f t="shared" si="11"/>
        <v/>
      </c>
      <c r="AF11" s="142" t="str">
        <f t="shared" si="12"/>
        <v/>
      </c>
      <c r="AG11" s="142" t="str">
        <f t="shared" si="13"/>
        <v/>
      </c>
      <c r="AH11" s="141"/>
    </row>
    <row r="12" spans="1:34" ht="24" customHeight="1">
      <c r="A12" s="365"/>
      <c r="B12" s="551"/>
      <c r="C12" s="375"/>
      <c r="D12" s="36" t="s">
        <v>1721</v>
      </c>
      <c r="E12" s="37" t="s">
        <v>1790</v>
      </c>
      <c r="F12" s="38" t="s">
        <v>1644</v>
      </c>
      <c r="G12" s="357">
        <v>1.968</v>
      </c>
      <c r="H12" s="38" t="s">
        <v>1561</v>
      </c>
      <c r="I12" s="40">
        <v>1720</v>
      </c>
      <c r="J12" s="41">
        <v>5</v>
      </c>
      <c r="K12" s="149">
        <v>12.8</v>
      </c>
      <c r="L12" s="150">
        <f t="shared" si="0"/>
        <v>181.37968749999999</v>
      </c>
      <c r="M12" s="149">
        <f t="shared" si="1"/>
        <v>12.2</v>
      </c>
      <c r="N12" s="148">
        <f t="shared" si="2"/>
        <v>15.4</v>
      </c>
      <c r="O12" s="147" t="str">
        <f t="shared" si="3"/>
        <v>21.9</v>
      </c>
      <c r="P12" s="49" t="s">
        <v>1568</v>
      </c>
      <c r="Q12" s="48" t="s">
        <v>60</v>
      </c>
      <c r="R12" s="49" t="s">
        <v>231</v>
      </c>
      <c r="S12" s="50"/>
      <c r="T12" s="351" t="s">
        <v>1198</v>
      </c>
      <c r="U12" s="145">
        <f t="shared" si="4"/>
        <v>104</v>
      </c>
      <c r="V12" s="144" t="str">
        <f t="shared" si="5"/>
        <v/>
      </c>
      <c r="W12" s="144">
        <f t="shared" si="6"/>
        <v>58</v>
      </c>
      <c r="X12" s="143" t="str">
        <f t="shared" si="7"/>
        <v>★0.5</v>
      </c>
      <c r="Z12" s="27">
        <v>1720</v>
      </c>
      <c r="AA12" s="27"/>
      <c r="AB12" s="28">
        <f t="shared" si="8"/>
        <v>21.9</v>
      </c>
      <c r="AC12" s="142">
        <f t="shared" si="9"/>
        <v>58</v>
      </c>
      <c r="AD12" s="142" t="str">
        <f t="shared" si="10"/>
        <v>★0.5</v>
      </c>
      <c r="AE12" s="28" t="str">
        <f t="shared" si="11"/>
        <v/>
      </c>
      <c r="AF12" s="142" t="str">
        <f t="shared" si="12"/>
        <v/>
      </c>
      <c r="AG12" s="142" t="str">
        <f t="shared" si="13"/>
        <v/>
      </c>
      <c r="AH12" s="141"/>
    </row>
    <row r="13" spans="1:34" ht="24" customHeight="1">
      <c r="A13" s="365"/>
      <c r="B13" s="551"/>
      <c r="C13" s="375"/>
      <c r="D13" s="36" t="s">
        <v>1721</v>
      </c>
      <c r="E13" s="37" t="s">
        <v>1536</v>
      </c>
      <c r="F13" s="38" t="s">
        <v>1644</v>
      </c>
      <c r="G13" s="357">
        <v>1.968</v>
      </c>
      <c r="H13" s="38" t="s">
        <v>1561</v>
      </c>
      <c r="I13" s="40">
        <v>1730</v>
      </c>
      <c r="J13" s="41">
        <v>5</v>
      </c>
      <c r="K13" s="149">
        <v>12.8</v>
      </c>
      <c r="L13" s="150">
        <f t="shared" si="0"/>
        <v>181.37968749999999</v>
      </c>
      <c r="M13" s="149">
        <f t="shared" si="1"/>
        <v>12.2</v>
      </c>
      <c r="N13" s="148">
        <f t="shared" si="2"/>
        <v>15.4</v>
      </c>
      <c r="O13" s="147" t="str">
        <f t="shared" si="3"/>
        <v>21.8</v>
      </c>
      <c r="P13" s="49" t="s">
        <v>1568</v>
      </c>
      <c r="Q13" s="48" t="s">
        <v>60</v>
      </c>
      <c r="R13" s="49" t="s">
        <v>231</v>
      </c>
      <c r="S13" s="50"/>
      <c r="T13" s="351" t="s">
        <v>1198</v>
      </c>
      <c r="U13" s="145">
        <f t="shared" si="4"/>
        <v>104</v>
      </c>
      <c r="V13" s="144" t="str">
        <f t="shared" si="5"/>
        <v/>
      </c>
      <c r="W13" s="144">
        <f t="shared" si="6"/>
        <v>58</v>
      </c>
      <c r="X13" s="143" t="str">
        <f t="shared" si="7"/>
        <v>★0.5</v>
      </c>
      <c r="Z13" s="27">
        <v>1730</v>
      </c>
      <c r="AA13" s="27"/>
      <c r="AB13" s="28">
        <f t="shared" si="8"/>
        <v>21.8</v>
      </c>
      <c r="AC13" s="142">
        <f t="shared" si="9"/>
        <v>58</v>
      </c>
      <c r="AD13" s="142" t="str">
        <f t="shared" si="10"/>
        <v>★0.5</v>
      </c>
      <c r="AE13" s="28" t="str">
        <f t="shared" si="11"/>
        <v/>
      </c>
      <c r="AF13" s="142" t="str">
        <f t="shared" si="12"/>
        <v/>
      </c>
      <c r="AG13" s="142" t="str">
        <f t="shared" si="13"/>
        <v/>
      </c>
      <c r="AH13" s="141"/>
    </row>
    <row r="14" spans="1:34" ht="24" customHeight="1">
      <c r="A14" s="365"/>
      <c r="B14" s="551"/>
      <c r="C14" s="375"/>
      <c r="D14" s="36" t="s">
        <v>1721</v>
      </c>
      <c r="E14" s="37" t="s">
        <v>1789</v>
      </c>
      <c r="F14" s="38" t="s">
        <v>1644</v>
      </c>
      <c r="G14" s="357">
        <v>1.968</v>
      </c>
      <c r="H14" s="38" t="s">
        <v>1561</v>
      </c>
      <c r="I14" s="40">
        <v>1750</v>
      </c>
      <c r="J14" s="41">
        <v>5</v>
      </c>
      <c r="K14" s="149">
        <v>12.8</v>
      </c>
      <c r="L14" s="150">
        <f t="shared" si="0"/>
        <v>181.37968749999999</v>
      </c>
      <c r="M14" s="149">
        <f t="shared" si="1"/>
        <v>12.2</v>
      </c>
      <c r="N14" s="148">
        <f t="shared" si="2"/>
        <v>15.4</v>
      </c>
      <c r="O14" s="147" t="str">
        <f t="shared" si="3"/>
        <v>21.6</v>
      </c>
      <c r="P14" s="49" t="s">
        <v>1568</v>
      </c>
      <c r="Q14" s="48" t="s">
        <v>60</v>
      </c>
      <c r="R14" s="49" t="s">
        <v>231</v>
      </c>
      <c r="S14" s="50"/>
      <c r="T14" s="351" t="s">
        <v>1198</v>
      </c>
      <c r="U14" s="145">
        <f t="shared" si="4"/>
        <v>104</v>
      </c>
      <c r="V14" s="144" t="str">
        <f t="shared" si="5"/>
        <v/>
      </c>
      <c r="W14" s="144">
        <f t="shared" si="6"/>
        <v>59</v>
      </c>
      <c r="X14" s="143" t="str">
        <f t="shared" si="7"/>
        <v>★0.5</v>
      </c>
      <c r="Z14" s="27">
        <v>1750</v>
      </c>
      <c r="AA14" s="27"/>
      <c r="AB14" s="28">
        <f t="shared" si="8"/>
        <v>21.6</v>
      </c>
      <c r="AC14" s="142">
        <f t="shared" si="9"/>
        <v>59</v>
      </c>
      <c r="AD14" s="142" t="str">
        <f t="shared" si="10"/>
        <v>★0.5</v>
      </c>
      <c r="AE14" s="28" t="str">
        <f t="shared" si="11"/>
        <v/>
      </c>
      <c r="AF14" s="142" t="str">
        <f t="shared" si="12"/>
        <v/>
      </c>
      <c r="AG14" s="142" t="str">
        <f t="shared" si="13"/>
        <v/>
      </c>
      <c r="AH14" s="141"/>
    </row>
    <row r="15" spans="1:34" ht="24" customHeight="1">
      <c r="A15" s="365"/>
      <c r="B15" s="551"/>
      <c r="C15" s="375"/>
      <c r="D15" s="36" t="s">
        <v>1721</v>
      </c>
      <c r="E15" s="37" t="s">
        <v>1533</v>
      </c>
      <c r="F15" s="38" t="s">
        <v>1644</v>
      </c>
      <c r="G15" s="357">
        <v>1.968</v>
      </c>
      <c r="H15" s="38" t="s">
        <v>1561</v>
      </c>
      <c r="I15" s="40">
        <v>1730</v>
      </c>
      <c r="J15" s="41">
        <v>5</v>
      </c>
      <c r="K15" s="149">
        <v>12.8</v>
      </c>
      <c r="L15" s="150">
        <f t="shared" si="0"/>
        <v>181.37968749999999</v>
      </c>
      <c r="M15" s="149">
        <f t="shared" si="1"/>
        <v>12.2</v>
      </c>
      <c r="N15" s="148">
        <f t="shared" si="2"/>
        <v>15.4</v>
      </c>
      <c r="O15" s="147" t="str">
        <f t="shared" si="3"/>
        <v>21.8</v>
      </c>
      <c r="P15" s="49" t="s">
        <v>1568</v>
      </c>
      <c r="Q15" s="48" t="s">
        <v>60</v>
      </c>
      <c r="R15" s="49" t="s">
        <v>231</v>
      </c>
      <c r="S15" s="50"/>
      <c r="T15" s="351" t="s">
        <v>1198</v>
      </c>
      <c r="U15" s="145">
        <f t="shared" si="4"/>
        <v>104</v>
      </c>
      <c r="V15" s="144" t="str">
        <f t="shared" si="5"/>
        <v/>
      </c>
      <c r="W15" s="144">
        <f t="shared" si="6"/>
        <v>58</v>
      </c>
      <c r="X15" s="143" t="str">
        <f t="shared" si="7"/>
        <v>★0.5</v>
      </c>
      <c r="Z15" s="27">
        <v>1730</v>
      </c>
      <c r="AA15" s="27"/>
      <c r="AB15" s="28">
        <f t="shared" si="8"/>
        <v>21.8</v>
      </c>
      <c r="AC15" s="142">
        <f t="shared" si="9"/>
        <v>58</v>
      </c>
      <c r="AD15" s="142" t="str">
        <f t="shared" si="10"/>
        <v>★0.5</v>
      </c>
      <c r="AE15" s="28" t="str">
        <f t="shared" si="11"/>
        <v/>
      </c>
      <c r="AF15" s="142" t="str">
        <f t="shared" si="12"/>
        <v/>
      </c>
      <c r="AG15" s="142" t="str">
        <f t="shared" si="13"/>
        <v/>
      </c>
      <c r="AH15" s="141"/>
    </row>
    <row r="16" spans="1:34" ht="24" customHeight="1">
      <c r="A16" s="365"/>
      <c r="B16" s="551"/>
      <c r="C16" s="375"/>
      <c r="D16" s="36" t="s">
        <v>1721</v>
      </c>
      <c r="E16" s="37" t="s">
        <v>1788</v>
      </c>
      <c r="F16" s="38" t="s">
        <v>1644</v>
      </c>
      <c r="G16" s="357">
        <v>1.968</v>
      </c>
      <c r="H16" s="38" t="s">
        <v>1561</v>
      </c>
      <c r="I16" s="40">
        <v>1770</v>
      </c>
      <c r="J16" s="41">
        <v>5</v>
      </c>
      <c r="K16" s="149">
        <v>12.8</v>
      </c>
      <c r="L16" s="150">
        <f t="shared" si="0"/>
        <v>181.37968749999999</v>
      </c>
      <c r="M16" s="149">
        <f t="shared" si="1"/>
        <v>11.1</v>
      </c>
      <c r="N16" s="148">
        <f t="shared" si="2"/>
        <v>14.4</v>
      </c>
      <c r="O16" s="147" t="str">
        <f t="shared" si="3"/>
        <v>21.4</v>
      </c>
      <c r="P16" s="49" t="s">
        <v>1568</v>
      </c>
      <c r="Q16" s="48" t="s">
        <v>60</v>
      </c>
      <c r="R16" s="49" t="s">
        <v>231</v>
      </c>
      <c r="S16" s="50"/>
      <c r="T16" s="351" t="s">
        <v>1198</v>
      </c>
      <c r="U16" s="145">
        <f t="shared" si="4"/>
        <v>115</v>
      </c>
      <c r="V16" s="144" t="str">
        <f t="shared" si="5"/>
        <v/>
      </c>
      <c r="W16" s="144">
        <f t="shared" si="6"/>
        <v>59</v>
      </c>
      <c r="X16" s="143" t="str">
        <f t="shared" si="7"/>
        <v>★0.5</v>
      </c>
      <c r="Z16" s="27">
        <v>1770</v>
      </c>
      <c r="AA16" s="27"/>
      <c r="AB16" s="28">
        <f t="shared" si="8"/>
        <v>21.4</v>
      </c>
      <c r="AC16" s="142">
        <f t="shared" si="9"/>
        <v>59</v>
      </c>
      <c r="AD16" s="142" t="str">
        <f t="shared" si="10"/>
        <v>★0.5</v>
      </c>
      <c r="AE16" s="28" t="str">
        <f t="shared" si="11"/>
        <v/>
      </c>
      <c r="AF16" s="142" t="str">
        <f t="shared" si="12"/>
        <v/>
      </c>
      <c r="AG16" s="142" t="str">
        <f t="shared" si="13"/>
        <v/>
      </c>
      <c r="AH16" s="141"/>
    </row>
    <row r="17" spans="1:34" ht="24" customHeight="1">
      <c r="A17" s="365"/>
      <c r="B17" s="551"/>
      <c r="C17" s="375"/>
      <c r="D17" s="36" t="s">
        <v>1721</v>
      </c>
      <c r="E17" s="37" t="s">
        <v>1787</v>
      </c>
      <c r="F17" s="38" t="s">
        <v>1573</v>
      </c>
      <c r="G17" s="357">
        <v>1.968</v>
      </c>
      <c r="H17" s="38" t="s">
        <v>1561</v>
      </c>
      <c r="I17" s="40">
        <v>1730</v>
      </c>
      <c r="J17" s="41">
        <v>5</v>
      </c>
      <c r="K17" s="149">
        <v>12.8</v>
      </c>
      <c r="L17" s="150">
        <f t="shared" si="0"/>
        <v>181.37968749999999</v>
      </c>
      <c r="M17" s="149">
        <f t="shared" si="1"/>
        <v>12.2</v>
      </c>
      <c r="N17" s="148">
        <f t="shared" si="2"/>
        <v>15.4</v>
      </c>
      <c r="O17" s="147" t="str">
        <f t="shared" si="3"/>
        <v>21.8</v>
      </c>
      <c r="P17" s="49" t="s">
        <v>1568</v>
      </c>
      <c r="Q17" s="48" t="s">
        <v>60</v>
      </c>
      <c r="R17" s="49" t="s">
        <v>231</v>
      </c>
      <c r="S17" s="50"/>
      <c r="T17" s="351" t="s">
        <v>1198</v>
      </c>
      <c r="U17" s="145">
        <f t="shared" si="4"/>
        <v>104</v>
      </c>
      <c r="V17" s="144" t="str">
        <f t="shared" si="5"/>
        <v/>
      </c>
      <c r="W17" s="144">
        <f t="shared" si="6"/>
        <v>58</v>
      </c>
      <c r="X17" s="143" t="str">
        <f t="shared" si="7"/>
        <v>★0.5</v>
      </c>
      <c r="Z17" s="27">
        <v>1730</v>
      </c>
      <c r="AA17" s="27"/>
      <c r="AB17" s="28">
        <f t="shared" si="8"/>
        <v>21.8</v>
      </c>
      <c r="AC17" s="142">
        <f t="shared" si="9"/>
        <v>58</v>
      </c>
      <c r="AD17" s="142" t="str">
        <f t="shared" si="10"/>
        <v>★0.5</v>
      </c>
      <c r="AE17" s="28" t="str">
        <f t="shared" si="11"/>
        <v/>
      </c>
      <c r="AF17" s="142" t="str">
        <f t="shared" si="12"/>
        <v/>
      </c>
      <c r="AG17" s="142" t="str">
        <f t="shared" si="13"/>
        <v/>
      </c>
      <c r="AH17" s="141"/>
    </row>
    <row r="18" spans="1:34" ht="24" customHeight="1">
      <c r="A18" s="365"/>
      <c r="B18" s="551"/>
      <c r="C18" s="375"/>
      <c r="D18" s="36" t="s">
        <v>1721</v>
      </c>
      <c r="E18" s="37" t="s">
        <v>1786</v>
      </c>
      <c r="F18" s="38" t="s">
        <v>1573</v>
      </c>
      <c r="G18" s="357">
        <v>1.968</v>
      </c>
      <c r="H18" s="38" t="s">
        <v>1561</v>
      </c>
      <c r="I18" s="40">
        <v>1750</v>
      </c>
      <c r="J18" s="41">
        <v>5</v>
      </c>
      <c r="K18" s="149">
        <v>12.8</v>
      </c>
      <c r="L18" s="150">
        <f t="shared" si="0"/>
        <v>181.37968749999999</v>
      </c>
      <c r="M18" s="149">
        <f t="shared" si="1"/>
        <v>12.2</v>
      </c>
      <c r="N18" s="148">
        <f t="shared" si="2"/>
        <v>15.4</v>
      </c>
      <c r="O18" s="147" t="str">
        <f t="shared" si="3"/>
        <v>21.6</v>
      </c>
      <c r="P18" s="49" t="s">
        <v>1568</v>
      </c>
      <c r="Q18" s="48" t="s">
        <v>60</v>
      </c>
      <c r="R18" s="49" t="s">
        <v>231</v>
      </c>
      <c r="S18" s="50"/>
      <c r="T18" s="351" t="s">
        <v>1198</v>
      </c>
      <c r="U18" s="145">
        <f t="shared" si="4"/>
        <v>104</v>
      </c>
      <c r="V18" s="144" t="str">
        <f t="shared" si="5"/>
        <v/>
      </c>
      <c r="W18" s="144">
        <f t="shared" si="6"/>
        <v>59</v>
      </c>
      <c r="X18" s="143" t="str">
        <f t="shared" si="7"/>
        <v>★0.5</v>
      </c>
      <c r="Z18" s="27">
        <v>1750</v>
      </c>
      <c r="AA18" s="27"/>
      <c r="AB18" s="28">
        <f t="shared" si="8"/>
        <v>21.6</v>
      </c>
      <c r="AC18" s="142">
        <f t="shared" si="9"/>
        <v>59</v>
      </c>
      <c r="AD18" s="142" t="str">
        <f t="shared" si="10"/>
        <v>★0.5</v>
      </c>
      <c r="AE18" s="28" t="str">
        <f t="shared" si="11"/>
        <v/>
      </c>
      <c r="AF18" s="142" t="str">
        <f t="shared" si="12"/>
        <v/>
      </c>
      <c r="AG18" s="142" t="str">
        <f t="shared" si="13"/>
        <v/>
      </c>
      <c r="AH18" s="141"/>
    </row>
    <row r="19" spans="1:34" ht="24" customHeight="1">
      <c r="A19" s="365"/>
      <c r="B19" s="551"/>
      <c r="C19" s="375"/>
      <c r="D19" s="36" t="s">
        <v>1721</v>
      </c>
      <c r="E19" s="37" t="s">
        <v>1785</v>
      </c>
      <c r="F19" s="38" t="s">
        <v>1573</v>
      </c>
      <c r="G19" s="357">
        <v>1.968</v>
      </c>
      <c r="H19" s="38" t="s">
        <v>1561</v>
      </c>
      <c r="I19" s="40">
        <v>1770</v>
      </c>
      <c r="J19" s="41">
        <v>5</v>
      </c>
      <c r="K19" s="149">
        <v>12.8</v>
      </c>
      <c r="L19" s="150">
        <f t="shared" si="0"/>
        <v>181.37968749999999</v>
      </c>
      <c r="M19" s="149">
        <f t="shared" si="1"/>
        <v>11.1</v>
      </c>
      <c r="N19" s="148">
        <f t="shared" si="2"/>
        <v>14.4</v>
      </c>
      <c r="O19" s="147" t="str">
        <f t="shared" si="3"/>
        <v>21.4</v>
      </c>
      <c r="P19" s="49" t="s">
        <v>1568</v>
      </c>
      <c r="Q19" s="48" t="s">
        <v>60</v>
      </c>
      <c r="R19" s="49" t="s">
        <v>231</v>
      </c>
      <c r="S19" s="50"/>
      <c r="T19" s="351" t="s">
        <v>1198</v>
      </c>
      <c r="U19" s="145">
        <f t="shared" si="4"/>
        <v>115</v>
      </c>
      <c r="V19" s="144" t="str">
        <f t="shared" si="5"/>
        <v/>
      </c>
      <c r="W19" s="144">
        <f t="shared" si="6"/>
        <v>59</v>
      </c>
      <c r="X19" s="143" t="str">
        <f t="shared" si="7"/>
        <v>★0.5</v>
      </c>
      <c r="Z19" s="27">
        <v>1770</v>
      </c>
      <c r="AA19" s="27"/>
      <c r="AB19" s="28">
        <f t="shared" si="8"/>
        <v>21.4</v>
      </c>
      <c r="AC19" s="142">
        <f t="shared" si="9"/>
        <v>59</v>
      </c>
      <c r="AD19" s="142" t="str">
        <f t="shared" si="10"/>
        <v>★0.5</v>
      </c>
      <c r="AE19" s="28" t="str">
        <f t="shared" si="11"/>
        <v/>
      </c>
      <c r="AF19" s="142" t="str">
        <f t="shared" si="12"/>
        <v/>
      </c>
      <c r="AG19" s="142" t="str">
        <f t="shared" si="13"/>
        <v/>
      </c>
      <c r="AH19" s="141"/>
    </row>
    <row r="20" spans="1:34" ht="24" customHeight="1">
      <c r="A20" s="365"/>
      <c r="B20" s="551"/>
      <c r="C20" s="375"/>
      <c r="D20" s="36" t="s">
        <v>1721</v>
      </c>
      <c r="E20" s="37" t="s">
        <v>1784</v>
      </c>
      <c r="F20" s="38" t="s">
        <v>1573</v>
      </c>
      <c r="G20" s="357">
        <v>1.968</v>
      </c>
      <c r="H20" s="38" t="s">
        <v>1561</v>
      </c>
      <c r="I20" s="40">
        <v>1730</v>
      </c>
      <c r="J20" s="41">
        <v>5</v>
      </c>
      <c r="K20" s="149">
        <v>14.3</v>
      </c>
      <c r="L20" s="150">
        <f t="shared" si="0"/>
        <v>162.35384615384615</v>
      </c>
      <c r="M20" s="149">
        <f t="shared" si="1"/>
        <v>12.2</v>
      </c>
      <c r="N20" s="148">
        <f t="shared" si="2"/>
        <v>15.4</v>
      </c>
      <c r="O20" s="147" t="str">
        <f t="shared" si="3"/>
        <v>21.8</v>
      </c>
      <c r="P20" s="49" t="s">
        <v>1568</v>
      </c>
      <c r="Q20" s="48" t="s">
        <v>60</v>
      </c>
      <c r="R20" s="49" t="s">
        <v>231</v>
      </c>
      <c r="S20" s="50" t="s">
        <v>1653</v>
      </c>
      <c r="T20" s="351" t="s">
        <v>1198</v>
      </c>
      <c r="U20" s="145">
        <f t="shared" si="4"/>
        <v>117</v>
      </c>
      <c r="V20" s="144" t="str">
        <f t="shared" si="5"/>
        <v/>
      </c>
      <c r="W20" s="144">
        <f t="shared" si="6"/>
        <v>65</v>
      </c>
      <c r="X20" s="143" t="str">
        <f t="shared" si="7"/>
        <v>★1.5</v>
      </c>
      <c r="Z20" s="27">
        <v>1730</v>
      </c>
      <c r="AA20" s="27"/>
      <c r="AB20" s="28">
        <f t="shared" si="8"/>
        <v>21.8</v>
      </c>
      <c r="AC20" s="142">
        <f t="shared" si="9"/>
        <v>65</v>
      </c>
      <c r="AD20" s="142" t="str">
        <f t="shared" si="10"/>
        <v>★1.5</v>
      </c>
      <c r="AE20" s="28" t="str">
        <f t="shared" si="11"/>
        <v/>
      </c>
      <c r="AF20" s="142" t="str">
        <f t="shared" si="12"/>
        <v/>
      </c>
      <c r="AG20" s="142" t="str">
        <f t="shared" si="13"/>
        <v/>
      </c>
      <c r="AH20" s="141"/>
    </row>
    <row r="21" spans="1:34" ht="24" customHeight="1">
      <c r="A21" s="365"/>
      <c r="B21" s="551"/>
      <c r="C21" s="375"/>
      <c r="D21" s="36" t="s">
        <v>1721</v>
      </c>
      <c r="E21" s="37" t="s">
        <v>1783</v>
      </c>
      <c r="F21" s="38" t="s">
        <v>1573</v>
      </c>
      <c r="G21" s="357">
        <v>1.968</v>
      </c>
      <c r="H21" s="38" t="s">
        <v>1561</v>
      </c>
      <c r="I21" s="40">
        <v>1750</v>
      </c>
      <c r="J21" s="41">
        <v>5</v>
      </c>
      <c r="K21" s="149">
        <v>14.3</v>
      </c>
      <c r="L21" s="150">
        <f t="shared" si="0"/>
        <v>162.35384615384615</v>
      </c>
      <c r="M21" s="149">
        <f t="shared" si="1"/>
        <v>12.2</v>
      </c>
      <c r="N21" s="148">
        <f t="shared" si="2"/>
        <v>15.4</v>
      </c>
      <c r="O21" s="147" t="str">
        <f t="shared" si="3"/>
        <v>21.6</v>
      </c>
      <c r="P21" s="49" t="s">
        <v>1568</v>
      </c>
      <c r="Q21" s="48" t="s">
        <v>60</v>
      </c>
      <c r="R21" s="49" t="s">
        <v>231</v>
      </c>
      <c r="S21" s="50" t="s">
        <v>1653</v>
      </c>
      <c r="T21" s="351" t="s">
        <v>1198</v>
      </c>
      <c r="U21" s="145">
        <f t="shared" si="4"/>
        <v>117</v>
      </c>
      <c r="V21" s="144" t="str">
        <f t="shared" si="5"/>
        <v/>
      </c>
      <c r="W21" s="144">
        <f t="shared" si="6"/>
        <v>66</v>
      </c>
      <c r="X21" s="143" t="str">
        <f t="shared" si="7"/>
        <v>★1.5</v>
      </c>
      <c r="Z21" s="27">
        <v>1750</v>
      </c>
      <c r="AA21" s="27"/>
      <c r="AB21" s="28">
        <f t="shared" si="8"/>
        <v>21.6</v>
      </c>
      <c r="AC21" s="142">
        <f t="shared" si="9"/>
        <v>66</v>
      </c>
      <c r="AD21" s="142" t="str">
        <f t="shared" si="10"/>
        <v>★1.5</v>
      </c>
      <c r="AE21" s="28" t="str">
        <f t="shared" si="11"/>
        <v/>
      </c>
      <c r="AF21" s="142" t="str">
        <f t="shared" si="12"/>
        <v/>
      </c>
      <c r="AG21" s="142" t="str">
        <f t="shared" si="13"/>
        <v/>
      </c>
      <c r="AH21" s="141"/>
    </row>
    <row r="22" spans="1:34" ht="24" customHeight="1">
      <c r="A22" s="365"/>
      <c r="B22" s="551"/>
      <c r="C22" s="375"/>
      <c r="D22" s="36" t="s">
        <v>1721</v>
      </c>
      <c r="E22" s="37" t="s">
        <v>1782</v>
      </c>
      <c r="F22" s="38" t="s">
        <v>1573</v>
      </c>
      <c r="G22" s="357">
        <v>1.968</v>
      </c>
      <c r="H22" s="38" t="s">
        <v>1561</v>
      </c>
      <c r="I22" s="40">
        <v>1770</v>
      </c>
      <c r="J22" s="41">
        <v>5</v>
      </c>
      <c r="K22" s="149">
        <v>14.3</v>
      </c>
      <c r="L22" s="150">
        <f t="shared" si="0"/>
        <v>162.35384615384615</v>
      </c>
      <c r="M22" s="149">
        <f t="shared" si="1"/>
        <v>11.1</v>
      </c>
      <c r="N22" s="148">
        <f t="shared" si="2"/>
        <v>14.4</v>
      </c>
      <c r="O22" s="147" t="str">
        <f t="shared" si="3"/>
        <v>21.4</v>
      </c>
      <c r="P22" s="49" t="s">
        <v>1568</v>
      </c>
      <c r="Q22" s="48" t="s">
        <v>60</v>
      </c>
      <c r="R22" s="49" t="s">
        <v>231</v>
      </c>
      <c r="S22" s="50" t="s">
        <v>1653</v>
      </c>
      <c r="T22" s="351" t="s">
        <v>1198</v>
      </c>
      <c r="U22" s="145">
        <f t="shared" si="4"/>
        <v>128</v>
      </c>
      <c r="V22" s="144" t="str">
        <f t="shared" si="5"/>
        <v/>
      </c>
      <c r="W22" s="144">
        <f t="shared" si="6"/>
        <v>66</v>
      </c>
      <c r="X22" s="143" t="str">
        <f t="shared" si="7"/>
        <v>★1.5</v>
      </c>
      <c r="Z22" s="27">
        <v>1770</v>
      </c>
      <c r="AA22" s="27"/>
      <c r="AB22" s="28">
        <f t="shared" si="8"/>
        <v>21.4</v>
      </c>
      <c r="AC22" s="142">
        <f t="shared" si="9"/>
        <v>66</v>
      </c>
      <c r="AD22" s="142" t="str">
        <f t="shared" si="10"/>
        <v>★1.5</v>
      </c>
      <c r="AE22" s="28" t="str">
        <f t="shared" si="11"/>
        <v/>
      </c>
      <c r="AF22" s="142" t="str">
        <f t="shared" si="12"/>
        <v/>
      </c>
      <c r="AG22" s="142" t="str">
        <f t="shared" si="13"/>
        <v/>
      </c>
      <c r="AH22" s="141"/>
    </row>
    <row r="23" spans="1:34" ht="24" customHeight="1">
      <c r="A23" s="365"/>
      <c r="B23" s="551"/>
      <c r="C23" s="375"/>
      <c r="D23" s="36" t="s">
        <v>1721</v>
      </c>
      <c r="E23" s="37" t="s">
        <v>1781</v>
      </c>
      <c r="F23" s="38" t="s">
        <v>1644</v>
      </c>
      <c r="G23" s="357">
        <v>1.968</v>
      </c>
      <c r="H23" s="38" t="s">
        <v>291</v>
      </c>
      <c r="I23" s="40">
        <v>1700</v>
      </c>
      <c r="J23" s="41">
        <v>5</v>
      </c>
      <c r="K23" s="149">
        <v>13.7</v>
      </c>
      <c r="L23" s="150">
        <f t="shared" si="0"/>
        <v>169.46423357664233</v>
      </c>
      <c r="M23" s="149">
        <f t="shared" si="1"/>
        <v>12.2</v>
      </c>
      <c r="N23" s="148">
        <f t="shared" si="2"/>
        <v>15.4</v>
      </c>
      <c r="O23" s="147" t="str">
        <f t="shared" si="3"/>
        <v>22.1</v>
      </c>
      <c r="P23" s="49" t="s">
        <v>1102</v>
      </c>
      <c r="Q23" s="48" t="s">
        <v>60</v>
      </c>
      <c r="R23" s="49" t="s">
        <v>231</v>
      </c>
      <c r="S23" s="553" t="s">
        <v>1770</v>
      </c>
      <c r="T23" s="351" t="s">
        <v>1198</v>
      </c>
      <c r="U23" s="145">
        <f t="shared" si="4"/>
        <v>112</v>
      </c>
      <c r="V23" s="144" t="str">
        <f t="shared" si="5"/>
        <v/>
      </c>
      <c r="W23" s="144">
        <f t="shared" si="6"/>
        <v>61</v>
      </c>
      <c r="X23" s="143" t="str">
        <f t="shared" si="7"/>
        <v>★1.0</v>
      </c>
      <c r="Z23" s="27">
        <v>1700</v>
      </c>
      <c r="AA23" s="27"/>
      <c r="AB23" s="28">
        <f t="shared" si="8"/>
        <v>22.1</v>
      </c>
      <c r="AC23" s="142">
        <f t="shared" si="9"/>
        <v>61</v>
      </c>
      <c r="AD23" s="142" t="str">
        <f t="shared" si="10"/>
        <v>★1.0</v>
      </c>
      <c r="AE23" s="28" t="str">
        <f t="shared" si="11"/>
        <v/>
      </c>
      <c r="AF23" s="142" t="str">
        <f t="shared" si="12"/>
        <v/>
      </c>
      <c r="AG23" s="142" t="str">
        <f t="shared" si="13"/>
        <v/>
      </c>
      <c r="AH23" s="141"/>
    </row>
    <row r="24" spans="1:34" ht="24" customHeight="1">
      <c r="A24" s="365"/>
      <c r="B24" s="551"/>
      <c r="C24" s="375"/>
      <c r="D24" s="36" t="s">
        <v>1721</v>
      </c>
      <c r="E24" s="37" t="s">
        <v>1780</v>
      </c>
      <c r="F24" s="38" t="s">
        <v>1644</v>
      </c>
      <c r="G24" s="357">
        <v>1.968</v>
      </c>
      <c r="H24" s="38" t="s">
        <v>1561</v>
      </c>
      <c r="I24" s="40">
        <v>1720</v>
      </c>
      <c r="J24" s="41">
        <v>5</v>
      </c>
      <c r="K24" s="149">
        <v>13.7</v>
      </c>
      <c r="L24" s="150">
        <f t="shared" si="0"/>
        <v>169.46423357664233</v>
      </c>
      <c r="M24" s="149">
        <f t="shared" si="1"/>
        <v>12.2</v>
      </c>
      <c r="N24" s="148">
        <f t="shared" si="2"/>
        <v>15.4</v>
      </c>
      <c r="O24" s="147" t="str">
        <f t="shared" si="3"/>
        <v>21.9</v>
      </c>
      <c r="P24" s="49" t="s">
        <v>1102</v>
      </c>
      <c r="Q24" s="48" t="s">
        <v>60</v>
      </c>
      <c r="R24" s="49" t="s">
        <v>231</v>
      </c>
      <c r="S24" s="553" t="s">
        <v>1770</v>
      </c>
      <c r="T24" s="351" t="s">
        <v>1198</v>
      </c>
      <c r="U24" s="145">
        <f t="shared" si="4"/>
        <v>112</v>
      </c>
      <c r="V24" s="144" t="str">
        <f t="shared" si="5"/>
        <v/>
      </c>
      <c r="W24" s="144">
        <f t="shared" si="6"/>
        <v>62</v>
      </c>
      <c r="X24" s="143" t="str">
        <f t="shared" si="7"/>
        <v>★1.0</v>
      </c>
      <c r="Z24" s="27">
        <v>1720</v>
      </c>
      <c r="AA24" s="27"/>
      <c r="AB24" s="28">
        <f t="shared" si="8"/>
        <v>21.9</v>
      </c>
      <c r="AC24" s="142">
        <f t="shared" si="9"/>
        <v>62</v>
      </c>
      <c r="AD24" s="142" t="str">
        <f t="shared" si="10"/>
        <v>★1.0</v>
      </c>
      <c r="AE24" s="28" t="str">
        <f t="shared" si="11"/>
        <v/>
      </c>
      <c r="AF24" s="142" t="str">
        <f t="shared" si="12"/>
        <v/>
      </c>
      <c r="AG24" s="142" t="str">
        <f t="shared" si="13"/>
        <v/>
      </c>
      <c r="AH24" s="141"/>
    </row>
    <row r="25" spans="1:34" ht="24" customHeight="1">
      <c r="A25" s="365"/>
      <c r="B25" s="551"/>
      <c r="C25" s="375"/>
      <c r="D25" s="36" t="s">
        <v>1721</v>
      </c>
      <c r="E25" s="37" t="s">
        <v>1779</v>
      </c>
      <c r="F25" s="38" t="s">
        <v>1644</v>
      </c>
      <c r="G25" s="357">
        <v>1.968</v>
      </c>
      <c r="H25" s="38" t="s">
        <v>1561</v>
      </c>
      <c r="I25" s="40">
        <v>1730</v>
      </c>
      <c r="J25" s="41">
        <v>5</v>
      </c>
      <c r="K25" s="149">
        <v>13.7</v>
      </c>
      <c r="L25" s="150">
        <f t="shared" si="0"/>
        <v>169.46423357664233</v>
      </c>
      <c r="M25" s="149">
        <f t="shared" si="1"/>
        <v>12.2</v>
      </c>
      <c r="N25" s="148">
        <f t="shared" si="2"/>
        <v>15.4</v>
      </c>
      <c r="O25" s="147" t="str">
        <f t="shared" si="3"/>
        <v>21.8</v>
      </c>
      <c r="P25" s="49" t="s">
        <v>1102</v>
      </c>
      <c r="Q25" s="48" t="s">
        <v>60</v>
      </c>
      <c r="R25" s="49" t="s">
        <v>231</v>
      </c>
      <c r="S25" s="553" t="s">
        <v>1770</v>
      </c>
      <c r="T25" s="351" t="s">
        <v>1198</v>
      </c>
      <c r="U25" s="145">
        <f t="shared" si="4"/>
        <v>112</v>
      </c>
      <c r="V25" s="144" t="str">
        <f t="shared" si="5"/>
        <v/>
      </c>
      <c r="W25" s="144">
        <f t="shared" si="6"/>
        <v>62</v>
      </c>
      <c r="X25" s="143" t="str">
        <f t="shared" si="7"/>
        <v>★1.0</v>
      </c>
      <c r="Z25" s="27">
        <v>1730</v>
      </c>
      <c r="AA25" s="27"/>
      <c r="AB25" s="28">
        <f t="shared" si="8"/>
        <v>21.8</v>
      </c>
      <c r="AC25" s="142">
        <f t="shared" si="9"/>
        <v>62</v>
      </c>
      <c r="AD25" s="142" t="str">
        <f t="shared" si="10"/>
        <v>★1.0</v>
      </c>
      <c r="AE25" s="28" t="str">
        <f t="shared" si="11"/>
        <v/>
      </c>
      <c r="AF25" s="142" t="str">
        <f t="shared" si="12"/>
        <v/>
      </c>
      <c r="AG25" s="142" t="str">
        <f t="shared" si="13"/>
        <v/>
      </c>
      <c r="AH25" s="141"/>
    </row>
    <row r="26" spans="1:34" ht="24" customHeight="1">
      <c r="A26" s="365"/>
      <c r="B26" s="551"/>
      <c r="C26" s="375"/>
      <c r="D26" s="36" t="s">
        <v>1721</v>
      </c>
      <c r="E26" s="37" t="s">
        <v>1778</v>
      </c>
      <c r="F26" s="38" t="s">
        <v>1644</v>
      </c>
      <c r="G26" s="357">
        <v>1.968</v>
      </c>
      <c r="H26" s="38" t="s">
        <v>1561</v>
      </c>
      <c r="I26" s="40">
        <v>1750</v>
      </c>
      <c r="J26" s="41">
        <v>5</v>
      </c>
      <c r="K26" s="149">
        <v>13.7</v>
      </c>
      <c r="L26" s="150">
        <f t="shared" si="0"/>
        <v>169.46423357664233</v>
      </c>
      <c r="M26" s="149">
        <f t="shared" si="1"/>
        <v>12.2</v>
      </c>
      <c r="N26" s="148">
        <f t="shared" si="2"/>
        <v>15.4</v>
      </c>
      <c r="O26" s="147" t="str">
        <f t="shared" si="3"/>
        <v>21.6</v>
      </c>
      <c r="P26" s="49" t="s">
        <v>1102</v>
      </c>
      <c r="Q26" s="48" t="s">
        <v>60</v>
      </c>
      <c r="R26" s="49" t="s">
        <v>231</v>
      </c>
      <c r="S26" s="553" t="s">
        <v>1770</v>
      </c>
      <c r="T26" s="351" t="s">
        <v>1198</v>
      </c>
      <c r="U26" s="145">
        <f t="shared" si="4"/>
        <v>112</v>
      </c>
      <c r="V26" s="144" t="str">
        <f t="shared" si="5"/>
        <v/>
      </c>
      <c r="W26" s="144">
        <f t="shared" si="6"/>
        <v>63</v>
      </c>
      <c r="X26" s="143" t="str">
        <f t="shared" si="7"/>
        <v>★1.0</v>
      </c>
      <c r="Z26" s="27">
        <v>1750</v>
      </c>
      <c r="AA26" s="27"/>
      <c r="AB26" s="28">
        <f t="shared" si="8"/>
        <v>21.6</v>
      </c>
      <c r="AC26" s="142">
        <f t="shared" si="9"/>
        <v>63</v>
      </c>
      <c r="AD26" s="142" t="str">
        <f t="shared" si="10"/>
        <v>★1.0</v>
      </c>
      <c r="AE26" s="28" t="str">
        <f t="shared" si="11"/>
        <v/>
      </c>
      <c r="AF26" s="142" t="str">
        <f t="shared" si="12"/>
        <v/>
      </c>
      <c r="AG26" s="142" t="str">
        <f t="shared" si="13"/>
        <v/>
      </c>
      <c r="AH26" s="141"/>
    </row>
    <row r="27" spans="1:34" ht="24" customHeight="1">
      <c r="A27" s="365"/>
      <c r="B27" s="551"/>
      <c r="C27" s="375"/>
      <c r="D27" s="36" t="s">
        <v>1721</v>
      </c>
      <c r="E27" s="37" t="s">
        <v>1777</v>
      </c>
      <c r="F27" s="38" t="s">
        <v>1644</v>
      </c>
      <c r="G27" s="357">
        <v>1.968</v>
      </c>
      <c r="H27" s="38" t="s">
        <v>1561</v>
      </c>
      <c r="I27" s="40">
        <v>1770</v>
      </c>
      <c r="J27" s="41">
        <v>5</v>
      </c>
      <c r="K27" s="149">
        <v>13.7</v>
      </c>
      <c r="L27" s="150">
        <f t="shared" si="0"/>
        <v>169.46423357664233</v>
      </c>
      <c r="M27" s="149">
        <f t="shared" si="1"/>
        <v>11.1</v>
      </c>
      <c r="N27" s="148">
        <f t="shared" si="2"/>
        <v>14.4</v>
      </c>
      <c r="O27" s="147" t="str">
        <f t="shared" si="3"/>
        <v>21.4</v>
      </c>
      <c r="P27" s="49" t="s">
        <v>1102</v>
      </c>
      <c r="Q27" s="48" t="s">
        <v>60</v>
      </c>
      <c r="R27" s="49" t="s">
        <v>231</v>
      </c>
      <c r="S27" s="553" t="s">
        <v>1770</v>
      </c>
      <c r="T27" s="351" t="s">
        <v>1198</v>
      </c>
      <c r="U27" s="145">
        <f t="shared" si="4"/>
        <v>123</v>
      </c>
      <c r="V27" s="144" t="str">
        <f t="shared" si="5"/>
        <v/>
      </c>
      <c r="W27" s="144">
        <f t="shared" si="6"/>
        <v>64</v>
      </c>
      <c r="X27" s="143" t="str">
        <f t="shared" si="7"/>
        <v>★1.0</v>
      </c>
      <c r="Z27" s="27">
        <v>1770</v>
      </c>
      <c r="AA27" s="27"/>
      <c r="AB27" s="28">
        <f t="shared" si="8"/>
        <v>21.4</v>
      </c>
      <c r="AC27" s="142">
        <f t="shared" si="9"/>
        <v>64</v>
      </c>
      <c r="AD27" s="142" t="str">
        <f t="shared" si="10"/>
        <v>★1.0</v>
      </c>
      <c r="AE27" s="28" t="str">
        <f t="shared" si="11"/>
        <v/>
      </c>
      <c r="AF27" s="142" t="str">
        <f t="shared" si="12"/>
        <v/>
      </c>
      <c r="AG27" s="142" t="str">
        <f t="shared" si="13"/>
        <v/>
      </c>
      <c r="AH27" s="141"/>
    </row>
    <row r="28" spans="1:34" ht="24" customHeight="1">
      <c r="A28" s="365"/>
      <c r="B28" s="551"/>
      <c r="C28" s="375"/>
      <c r="D28" s="36" t="s">
        <v>1721</v>
      </c>
      <c r="E28" s="37" t="s">
        <v>1776</v>
      </c>
      <c r="F28" s="38" t="s">
        <v>1573</v>
      </c>
      <c r="G28" s="357">
        <v>1.968</v>
      </c>
      <c r="H28" s="38" t="s">
        <v>1561</v>
      </c>
      <c r="I28" s="40">
        <v>1730</v>
      </c>
      <c r="J28" s="41">
        <v>5</v>
      </c>
      <c r="K28" s="149">
        <v>13.7</v>
      </c>
      <c r="L28" s="150">
        <f t="shared" si="0"/>
        <v>169.46423357664233</v>
      </c>
      <c r="M28" s="149">
        <f t="shared" si="1"/>
        <v>12.2</v>
      </c>
      <c r="N28" s="148">
        <f t="shared" si="2"/>
        <v>15.4</v>
      </c>
      <c r="O28" s="147" t="str">
        <f t="shared" si="3"/>
        <v>21.8</v>
      </c>
      <c r="P28" s="49" t="s">
        <v>1102</v>
      </c>
      <c r="Q28" s="48" t="s">
        <v>60</v>
      </c>
      <c r="R28" s="49" t="s">
        <v>231</v>
      </c>
      <c r="S28" s="553" t="s">
        <v>1770</v>
      </c>
      <c r="T28" s="351" t="s">
        <v>1198</v>
      </c>
      <c r="U28" s="145">
        <f t="shared" si="4"/>
        <v>112</v>
      </c>
      <c r="V28" s="144" t="str">
        <f t="shared" si="5"/>
        <v/>
      </c>
      <c r="W28" s="144">
        <f t="shared" si="6"/>
        <v>62</v>
      </c>
      <c r="X28" s="143" t="str">
        <f t="shared" si="7"/>
        <v>★1.0</v>
      </c>
      <c r="Z28" s="27">
        <v>1730</v>
      </c>
      <c r="AA28" s="27"/>
      <c r="AB28" s="28">
        <f t="shared" si="8"/>
        <v>21.8</v>
      </c>
      <c r="AC28" s="142">
        <f t="shared" si="9"/>
        <v>62</v>
      </c>
      <c r="AD28" s="142" t="str">
        <f t="shared" si="10"/>
        <v>★1.0</v>
      </c>
      <c r="AE28" s="28" t="str">
        <f t="shared" si="11"/>
        <v/>
      </c>
      <c r="AF28" s="142" t="str">
        <f t="shared" si="12"/>
        <v/>
      </c>
      <c r="AG28" s="142" t="str">
        <f t="shared" si="13"/>
        <v/>
      </c>
      <c r="AH28" s="141"/>
    </row>
    <row r="29" spans="1:34" ht="24" customHeight="1">
      <c r="A29" s="365"/>
      <c r="B29" s="551"/>
      <c r="C29" s="375"/>
      <c r="D29" s="36" t="s">
        <v>1721</v>
      </c>
      <c r="E29" s="37" t="s">
        <v>1775</v>
      </c>
      <c r="F29" s="38" t="s">
        <v>1573</v>
      </c>
      <c r="G29" s="357">
        <v>1.968</v>
      </c>
      <c r="H29" s="38" t="s">
        <v>1561</v>
      </c>
      <c r="I29" s="40">
        <v>1750</v>
      </c>
      <c r="J29" s="41">
        <v>5</v>
      </c>
      <c r="K29" s="149">
        <v>13.7</v>
      </c>
      <c r="L29" s="150">
        <f t="shared" si="0"/>
        <v>169.46423357664233</v>
      </c>
      <c r="M29" s="149">
        <f t="shared" si="1"/>
        <v>12.2</v>
      </c>
      <c r="N29" s="148">
        <f t="shared" si="2"/>
        <v>15.4</v>
      </c>
      <c r="O29" s="147" t="str">
        <f t="shared" si="3"/>
        <v>21.6</v>
      </c>
      <c r="P29" s="49" t="s">
        <v>1102</v>
      </c>
      <c r="Q29" s="48" t="s">
        <v>60</v>
      </c>
      <c r="R29" s="49" t="s">
        <v>231</v>
      </c>
      <c r="S29" s="553" t="s">
        <v>1770</v>
      </c>
      <c r="T29" s="351" t="s">
        <v>1198</v>
      </c>
      <c r="U29" s="145">
        <f t="shared" si="4"/>
        <v>112</v>
      </c>
      <c r="V29" s="144" t="str">
        <f t="shared" si="5"/>
        <v/>
      </c>
      <c r="W29" s="144">
        <f t="shared" si="6"/>
        <v>63</v>
      </c>
      <c r="X29" s="143" t="str">
        <f t="shared" si="7"/>
        <v>★1.0</v>
      </c>
      <c r="Z29" s="27">
        <v>1750</v>
      </c>
      <c r="AA29" s="27"/>
      <c r="AB29" s="28">
        <f t="shared" si="8"/>
        <v>21.6</v>
      </c>
      <c r="AC29" s="142">
        <f t="shared" si="9"/>
        <v>63</v>
      </c>
      <c r="AD29" s="142" t="str">
        <f t="shared" si="10"/>
        <v>★1.0</v>
      </c>
      <c r="AE29" s="28" t="str">
        <f t="shared" si="11"/>
        <v/>
      </c>
      <c r="AF29" s="142" t="str">
        <f t="shared" si="12"/>
        <v/>
      </c>
      <c r="AG29" s="142" t="str">
        <f t="shared" si="13"/>
        <v/>
      </c>
      <c r="AH29" s="141"/>
    </row>
    <row r="30" spans="1:34" ht="24" customHeight="1">
      <c r="A30" s="365"/>
      <c r="B30" s="551"/>
      <c r="C30" s="375"/>
      <c r="D30" s="36" t="s">
        <v>1721</v>
      </c>
      <c r="E30" s="37" t="s">
        <v>1774</v>
      </c>
      <c r="F30" s="38" t="s">
        <v>1573</v>
      </c>
      <c r="G30" s="357">
        <v>1.968</v>
      </c>
      <c r="H30" s="38" t="s">
        <v>1561</v>
      </c>
      <c r="I30" s="40">
        <v>1770</v>
      </c>
      <c r="J30" s="41">
        <v>5</v>
      </c>
      <c r="K30" s="149">
        <v>13.7</v>
      </c>
      <c r="L30" s="150">
        <f t="shared" si="0"/>
        <v>169.46423357664233</v>
      </c>
      <c r="M30" s="149">
        <f t="shared" si="1"/>
        <v>11.1</v>
      </c>
      <c r="N30" s="148">
        <f t="shared" si="2"/>
        <v>14.4</v>
      </c>
      <c r="O30" s="147" t="str">
        <f t="shared" si="3"/>
        <v>21.4</v>
      </c>
      <c r="P30" s="49" t="s">
        <v>1102</v>
      </c>
      <c r="Q30" s="48" t="s">
        <v>60</v>
      </c>
      <c r="R30" s="49" t="s">
        <v>231</v>
      </c>
      <c r="S30" s="553" t="s">
        <v>1770</v>
      </c>
      <c r="T30" s="351" t="s">
        <v>1198</v>
      </c>
      <c r="U30" s="145">
        <f t="shared" si="4"/>
        <v>123</v>
      </c>
      <c r="V30" s="144" t="str">
        <f t="shared" si="5"/>
        <v/>
      </c>
      <c r="W30" s="144">
        <f t="shared" si="6"/>
        <v>64</v>
      </c>
      <c r="X30" s="143" t="str">
        <f t="shared" si="7"/>
        <v>★1.0</v>
      </c>
      <c r="Z30" s="27">
        <v>1770</v>
      </c>
      <c r="AA30" s="27"/>
      <c r="AB30" s="28">
        <f t="shared" si="8"/>
        <v>21.4</v>
      </c>
      <c r="AC30" s="142">
        <f t="shared" si="9"/>
        <v>64</v>
      </c>
      <c r="AD30" s="142" t="str">
        <f t="shared" si="10"/>
        <v>★1.0</v>
      </c>
      <c r="AE30" s="28" t="str">
        <f t="shared" si="11"/>
        <v/>
      </c>
      <c r="AF30" s="142" t="str">
        <f t="shared" si="12"/>
        <v/>
      </c>
      <c r="AG30" s="142" t="str">
        <f t="shared" si="13"/>
        <v/>
      </c>
      <c r="AH30" s="141"/>
    </row>
    <row r="31" spans="1:34" ht="24" customHeight="1">
      <c r="A31" s="365"/>
      <c r="B31" s="551"/>
      <c r="C31" s="375"/>
      <c r="D31" s="36" t="s">
        <v>1721</v>
      </c>
      <c r="E31" s="37" t="s">
        <v>1773</v>
      </c>
      <c r="F31" s="38" t="s">
        <v>1621</v>
      </c>
      <c r="G31" s="357">
        <v>1.968</v>
      </c>
      <c r="H31" s="38" t="s">
        <v>1095</v>
      </c>
      <c r="I31" s="40">
        <v>1670</v>
      </c>
      <c r="J31" s="41">
        <v>5</v>
      </c>
      <c r="K31" s="149">
        <v>15.4</v>
      </c>
      <c r="L31" s="150">
        <f t="shared" si="0"/>
        <v>150.75714285714284</v>
      </c>
      <c r="M31" s="149">
        <f t="shared" si="1"/>
        <v>12.2</v>
      </c>
      <c r="N31" s="148">
        <f t="shared" si="2"/>
        <v>15.4</v>
      </c>
      <c r="O31" s="147" t="str">
        <f t="shared" si="3"/>
        <v>22.3</v>
      </c>
      <c r="P31" s="49" t="s">
        <v>1667</v>
      </c>
      <c r="Q31" s="48" t="s">
        <v>60</v>
      </c>
      <c r="R31" s="49" t="s">
        <v>231</v>
      </c>
      <c r="S31" s="553" t="s">
        <v>1598</v>
      </c>
      <c r="T31" s="351" t="s">
        <v>1198</v>
      </c>
      <c r="U31" s="145">
        <f t="shared" si="4"/>
        <v>126</v>
      </c>
      <c r="V31" s="144">
        <f t="shared" si="5"/>
        <v>100</v>
      </c>
      <c r="W31" s="144">
        <f t="shared" si="6"/>
        <v>69</v>
      </c>
      <c r="X31" s="143" t="str">
        <f t="shared" si="7"/>
        <v>★1.5</v>
      </c>
      <c r="Z31" s="27">
        <v>1670</v>
      </c>
      <c r="AA31" s="27"/>
      <c r="AB31" s="28">
        <f t="shared" si="8"/>
        <v>22.3</v>
      </c>
      <c r="AC31" s="142">
        <f t="shared" si="9"/>
        <v>69</v>
      </c>
      <c r="AD31" s="142" t="str">
        <f t="shared" si="10"/>
        <v>★1.5</v>
      </c>
      <c r="AE31" s="28" t="str">
        <f t="shared" si="11"/>
        <v/>
      </c>
      <c r="AF31" s="142" t="str">
        <f t="shared" si="12"/>
        <v/>
      </c>
      <c r="AG31" s="142" t="str">
        <f t="shared" si="13"/>
        <v/>
      </c>
      <c r="AH31" s="141"/>
    </row>
    <row r="32" spans="1:34" ht="24" customHeight="1">
      <c r="A32" s="365"/>
      <c r="B32" s="551"/>
      <c r="C32" s="375"/>
      <c r="D32" s="36" t="s">
        <v>1721</v>
      </c>
      <c r="E32" s="37" t="s">
        <v>1772</v>
      </c>
      <c r="F32" s="38" t="s">
        <v>1621</v>
      </c>
      <c r="G32" s="357">
        <v>1.968</v>
      </c>
      <c r="H32" s="38" t="s">
        <v>1095</v>
      </c>
      <c r="I32" s="40">
        <v>1690</v>
      </c>
      <c r="J32" s="41">
        <v>5</v>
      </c>
      <c r="K32" s="149">
        <v>15.4</v>
      </c>
      <c r="L32" s="150">
        <f t="shared" si="0"/>
        <v>150.75714285714284</v>
      </c>
      <c r="M32" s="149">
        <f t="shared" si="1"/>
        <v>12.2</v>
      </c>
      <c r="N32" s="148">
        <f t="shared" si="2"/>
        <v>15.4</v>
      </c>
      <c r="O32" s="147" t="str">
        <f t="shared" si="3"/>
        <v>22.2</v>
      </c>
      <c r="P32" s="49" t="s">
        <v>1667</v>
      </c>
      <c r="Q32" s="48" t="s">
        <v>60</v>
      </c>
      <c r="R32" s="49" t="s">
        <v>231</v>
      </c>
      <c r="S32" s="553" t="s">
        <v>1719</v>
      </c>
      <c r="T32" s="351" t="s">
        <v>1198</v>
      </c>
      <c r="U32" s="145">
        <f t="shared" si="4"/>
        <v>126</v>
      </c>
      <c r="V32" s="144">
        <f t="shared" si="5"/>
        <v>100</v>
      </c>
      <c r="W32" s="144">
        <f t="shared" si="6"/>
        <v>69</v>
      </c>
      <c r="X32" s="143" t="str">
        <f t="shared" si="7"/>
        <v>★1.5</v>
      </c>
      <c r="Z32" s="27">
        <v>1690</v>
      </c>
      <c r="AA32" s="27"/>
      <c r="AB32" s="28">
        <f t="shared" si="8"/>
        <v>22.2</v>
      </c>
      <c r="AC32" s="142">
        <f t="shared" si="9"/>
        <v>69</v>
      </c>
      <c r="AD32" s="142" t="str">
        <f t="shared" si="10"/>
        <v>★1.5</v>
      </c>
      <c r="AE32" s="28" t="str">
        <f t="shared" si="11"/>
        <v/>
      </c>
      <c r="AF32" s="142" t="str">
        <f t="shared" si="12"/>
        <v/>
      </c>
      <c r="AG32" s="142" t="str">
        <f t="shared" si="13"/>
        <v/>
      </c>
      <c r="AH32" s="141"/>
    </row>
    <row r="33" spans="1:34" ht="24" customHeight="1">
      <c r="A33" s="365"/>
      <c r="B33" s="53"/>
      <c r="C33" s="54"/>
      <c r="D33" s="36" t="s">
        <v>1721</v>
      </c>
      <c r="E33" s="37" t="s">
        <v>1771</v>
      </c>
      <c r="F33" s="38" t="s">
        <v>1621</v>
      </c>
      <c r="G33" s="357">
        <v>1.968</v>
      </c>
      <c r="H33" s="38" t="s">
        <v>1095</v>
      </c>
      <c r="I33" s="40">
        <v>1710</v>
      </c>
      <c r="J33" s="41">
        <v>5</v>
      </c>
      <c r="K33" s="149">
        <v>15.4</v>
      </c>
      <c r="L33" s="150">
        <f t="shared" si="0"/>
        <v>150.75714285714284</v>
      </c>
      <c r="M33" s="149">
        <f t="shared" si="1"/>
        <v>12.2</v>
      </c>
      <c r="N33" s="148">
        <f t="shared" si="2"/>
        <v>15.4</v>
      </c>
      <c r="O33" s="147" t="str">
        <f t="shared" si="3"/>
        <v>22.0</v>
      </c>
      <c r="P33" s="49" t="s">
        <v>1667</v>
      </c>
      <c r="Q33" s="48" t="s">
        <v>60</v>
      </c>
      <c r="R33" s="49" t="s">
        <v>231</v>
      </c>
      <c r="S33" s="553" t="s">
        <v>1770</v>
      </c>
      <c r="T33" s="351" t="s">
        <v>1198</v>
      </c>
      <c r="U33" s="145">
        <f t="shared" si="4"/>
        <v>126</v>
      </c>
      <c r="V33" s="144">
        <f t="shared" si="5"/>
        <v>100</v>
      </c>
      <c r="W33" s="144">
        <f t="shared" si="6"/>
        <v>70</v>
      </c>
      <c r="X33" s="143" t="str">
        <f t="shared" si="7"/>
        <v>★2.0</v>
      </c>
      <c r="Z33" s="27">
        <v>1710</v>
      </c>
      <c r="AA33" s="27"/>
      <c r="AB33" s="28">
        <f t="shared" si="8"/>
        <v>22</v>
      </c>
      <c r="AC33" s="142">
        <f t="shared" si="9"/>
        <v>70</v>
      </c>
      <c r="AD33" s="142" t="str">
        <f t="shared" si="10"/>
        <v>★2.0</v>
      </c>
      <c r="AE33" s="28" t="str">
        <f t="shared" si="11"/>
        <v/>
      </c>
      <c r="AF33" s="142" t="str">
        <f t="shared" si="12"/>
        <v/>
      </c>
      <c r="AG33" s="142" t="str">
        <f t="shared" si="13"/>
        <v/>
      </c>
      <c r="AH33" s="141"/>
    </row>
    <row r="34" spans="1:34" ht="24" customHeight="1">
      <c r="A34" s="365"/>
      <c r="B34" s="551"/>
      <c r="C34" s="555" t="s">
        <v>1769</v>
      </c>
      <c r="D34" s="36" t="s">
        <v>1731</v>
      </c>
      <c r="E34" s="37" t="s">
        <v>1665</v>
      </c>
      <c r="F34" s="38" t="s">
        <v>1660</v>
      </c>
      <c r="G34" s="357">
        <v>1.968</v>
      </c>
      <c r="H34" s="38" t="s">
        <v>1095</v>
      </c>
      <c r="I34" s="40">
        <v>1690</v>
      </c>
      <c r="J34" s="41">
        <v>5</v>
      </c>
      <c r="K34" s="149">
        <v>15.4</v>
      </c>
      <c r="L34" s="150">
        <f t="shared" si="0"/>
        <v>150.75714285714284</v>
      </c>
      <c r="M34" s="149">
        <f t="shared" si="1"/>
        <v>12.2</v>
      </c>
      <c r="N34" s="148">
        <f t="shared" si="2"/>
        <v>15.4</v>
      </c>
      <c r="O34" s="147" t="str">
        <f t="shared" si="3"/>
        <v>22.2</v>
      </c>
      <c r="P34" s="49" t="s">
        <v>1667</v>
      </c>
      <c r="Q34" s="48" t="s">
        <v>60</v>
      </c>
      <c r="R34" s="49" t="s">
        <v>231</v>
      </c>
      <c r="S34" s="553"/>
      <c r="T34" s="351" t="s">
        <v>1198</v>
      </c>
      <c r="U34" s="145">
        <f t="shared" si="4"/>
        <v>126</v>
      </c>
      <c r="V34" s="144">
        <f t="shared" si="5"/>
        <v>100</v>
      </c>
      <c r="W34" s="144">
        <f t="shared" si="6"/>
        <v>69</v>
      </c>
      <c r="X34" s="143" t="str">
        <f t="shared" si="7"/>
        <v>★1.5</v>
      </c>
      <c r="Z34" s="27">
        <v>1690</v>
      </c>
      <c r="AA34" s="27"/>
      <c r="AB34" s="28">
        <f t="shared" si="8"/>
        <v>22.2</v>
      </c>
      <c r="AC34" s="142">
        <f t="shared" si="9"/>
        <v>69</v>
      </c>
      <c r="AD34" s="142" t="str">
        <f t="shared" si="10"/>
        <v>★1.5</v>
      </c>
      <c r="AE34" s="28" t="str">
        <f t="shared" si="11"/>
        <v/>
      </c>
      <c r="AF34" s="142" t="str">
        <f t="shared" si="12"/>
        <v/>
      </c>
      <c r="AG34" s="142" t="str">
        <f t="shared" si="13"/>
        <v/>
      </c>
      <c r="AH34" s="141"/>
    </row>
    <row r="35" spans="1:34" ht="24" customHeight="1">
      <c r="A35" s="365"/>
      <c r="B35" s="551"/>
      <c r="C35" s="554"/>
      <c r="D35" s="36" t="s">
        <v>1731</v>
      </c>
      <c r="E35" s="37" t="s">
        <v>1768</v>
      </c>
      <c r="F35" s="38" t="s">
        <v>1660</v>
      </c>
      <c r="G35" s="357">
        <v>1.968</v>
      </c>
      <c r="H35" s="38" t="s">
        <v>1095</v>
      </c>
      <c r="I35" s="40">
        <v>1710</v>
      </c>
      <c r="J35" s="41">
        <v>5</v>
      </c>
      <c r="K35" s="149">
        <v>15.4</v>
      </c>
      <c r="L35" s="150">
        <f t="shared" si="0"/>
        <v>150.75714285714284</v>
      </c>
      <c r="M35" s="149">
        <f t="shared" si="1"/>
        <v>12.2</v>
      </c>
      <c r="N35" s="148">
        <f t="shared" si="2"/>
        <v>15.4</v>
      </c>
      <c r="O35" s="147" t="str">
        <f t="shared" si="3"/>
        <v>22.0</v>
      </c>
      <c r="P35" s="49" t="s">
        <v>1667</v>
      </c>
      <c r="Q35" s="48" t="s">
        <v>60</v>
      </c>
      <c r="R35" s="49" t="s">
        <v>231</v>
      </c>
      <c r="S35" s="553"/>
      <c r="T35" s="351" t="s">
        <v>1198</v>
      </c>
      <c r="U35" s="145">
        <f t="shared" si="4"/>
        <v>126</v>
      </c>
      <c r="V35" s="144">
        <f t="shared" si="5"/>
        <v>100</v>
      </c>
      <c r="W35" s="144">
        <f t="shared" si="6"/>
        <v>70</v>
      </c>
      <c r="X35" s="143" t="str">
        <f t="shared" si="7"/>
        <v>★2.0</v>
      </c>
      <c r="Z35" s="27">
        <v>1710</v>
      </c>
      <c r="AA35" s="27"/>
      <c r="AB35" s="28">
        <f t="shared" si="8"/>
        <v>22</v>
      </c>
      <c r="AC35" s="142">
        <f t="shared" si="9"/>
        <v>70</v>
      </c>
      <c r="AD35" s="142" t="str">
        <f t="shared" si="10"/>
        <v>★2.0</v>
      </c>
      <c r="AE35" s="28" t="str">
        <f t="shared" si="11"/>
        <v/>
      </c>
      <c r="AF35" s="142" t="str">
        <f t="shared" si="12"/>
        <v/>
      </c>
      <c r="AG35" s="142" t="str">
        <f t="shared" si="13"/>
        <v/>
      </c>
      <c r="AH35" s="141"/>
    </row>
    <row r="36" spans="1:34" ht="24" customHeight="1">
      <c r="A36" s="365"/>
      <c r="B36" s="551"/>
      <c r="C36" s="554"/>
      <c r="D36" s="36" t="s">
        <v>1731</v>
      </c>
      <c r="E36" s="37" t="s">
        <v>1661</v>
      </c>
      <c r="F36" s="38" t="s">
        <v>1660</v>
      </c>
      <c r="G36" s="357">
        <v>1.968</v>
      </c>
      <c r="H36" s="38" t="s">
        <v>1095</v>
      </c>
      <c r="I36" s="40">
        <v>1730</v>
      </c>
      <c r="J36" s="41">
        <v>5</v>
      </c>
      <c r="K36" s="149">
        <v>15.4</v>
      </c>
      <c r="L36" s="150">
        <f t="shared" si="0"/>
        <v>150.75714285714284</v>
      </c>
      <c r="M36" s="149">
        <f t="shared" si="1"/>
        <v>12.2</v>
      </c>
      <c r="N36" s="148">
        <f t="shared" si="2"/>
        <v>15.4</v>
      </c>
      <c r="O36" s="147" t="str">
        <f t="shared" si="3"/>
        <v>21.8</v>
      </c>
      <c r="P36" s="49" t="s">
        <v>1667</v>
      </c>
      <c r="Q36" s="48" t="s">
        <v>60</v>
      </c>
      <c r="R36" s="49" t="s">
        <v>231</v>
      </c>
      <c r="S36" s="553"/>
      <c r="T36" s="351" t="s">
        <v>1198</v>
      </c>
      <c r="U36" s="145">
        <f t="shared" si="4"/>
        <v>126</v>
      </c>
      <c r="V36" s="144">
        <f t="shared" si="5"/>
        <v>100</v>
      </c>
      <c r="W36" s="144">
        <f t="shared" si="6"/>
        <v>70</v>
      </c>
      <c r="X36" s="143" t="str">
        <f t="shared" si="7"/>
        <v>★2.0</v>
      </c>
      <c r="Z36" s="27">
        <v>1730</v>
      </c>
      <c r="AA36" s="27"/>
      <c r="AB36" s="28">
        <f t="shared" si="8"/>
        <v>21.8</v>
      </c>
      <c r="AC36" s="142">
        <f t="shared" si="9"/>
        <v>70</v>
      </c>
      <c r="AD36" s="142" t="str">
        <f t="shared" si="10"/>
        <v>★2.0</v>
      </c>
      <c r="AE36" s="28" t="str">
        <f t="shared" si="11"/>
        <v/>
      </c>
      <c r="AF36" s="142" t="str">
        <f t="shared" si="12"/>
        <v/>
      </c>
      <c r="AG36" s="142" t="str">
        <f t="shared" si="13"/>
        <v/>
      </c>
      <c r="AH36" s="141"/>
    </row>
    <row r="37" spans="1:34" ht="24" customHeight="1">
      <c r="A37" s="365"/>
      <c r="B37" s="551"/>
      <c r="C37" s="554"/>
      <c r="D37" s="36" t="s">
        <v>1765</v>
      </c>
      <c r="E37" s="37" t="s">
        <v>1767</v>
      </c>
      <c r="F37" s="38" t="s">
        <v>1660</v>
      </c>
      <c r="G37" s="357">
        <v>1.968</v>
      </c>
      <c r="H37" s="38" t="s">
        <v>1095</v>
      </c>
      <c r="I37" s="532">
        <v>1690</v>
      </c>
      <c r="J37" s="531">
        <v>5</v>
      </c>
      <c r="K37" s="353">
        <v>15.5</v>
      </c>
      <c r="L37" s="150">
        <f t="shared" si="0"/>
        <v>149.78451612903226</v>
      </c>
      <c r="M37" s="149">
        <f t="shared" si="1"/>
        <v>12.2</v>
      </c>
      <c r="N37" s="148">
        <f t="shared" si="2"/>
        <v>15.4</v>
      </c>
      <c r="O37" s="147" t="str">
        <f t="shared" si="3"/>
        <v>22.2</v>
      </c>
      <c r="P37" s="49" t="s">
        <v>1667</v>
      </c>
      <c r="Q37" s="48" t="s">
        <v>60</v>
      </c>
      <c r="R37" s="49" t="s">
        <v>231</v>
      </c>
      <c r="S37" s="553"/>
      <c r="T37" s="351" t="s">
        <v>1198</v>
      </c>
      <c r="U37" s="145">
        <f t="shared" si="4"/>
        <v>127</v>
      </c>
      <c r="V37" s="144">
        <f t="shared" si="5"/>
        <v>100</v>
      </c>
      <c r="W37" s="144">
        <f t="shared" si="6"/>
        <v>69</v>
      </c>
      <c r="X37" s="143" t="str">
        <f t="shared" si="7"/>
        <v>★1.5</v>
      </c>
      <c r="Z37" s="27">
        <v>1690</v>
      </c>
      <c r="AA37" s="27"/>
      <c r="AB37" s="28">
        <f t="shared" si="8"/>
        <v>22.2</v>
      </c>
      <c r="AC37" s="142">
        <f t="shared" si="9"/>
        <v>69</v>
      </c>
      <c r="AD37" s="142" t="str">
        <f t="shared" si="10"/>
        <v>★1.5</v>
      </c>
      <c r="AE37" s="28"/>
      <c r="AF37" s="142"/>
      <c r="AG37" s="142"/>
      <c r="AH37" s="141"/>
    </row>
    <row r="38" spans="1:34" ht="24" customHeight="1">
      <c r="A38" s="365"/>
      <c r="B38" s="551"/>
      <c r="C38" s="554"/>
      <c r="D38" s="36" t="s">
        <v>1765</v>
      </c>
      <c r="E38" s="37" t="s">
        <v>1766</v>
      </c>
      <c r="F38" s="38" t="s">
        <v>1660</v>
      </c>
      <c r="G38" s="357">
        <v>1.968</v>
      </c>
      <c r="H38" s="38" t="s">
        <v>1095</v>
      </c>
      <c r="I38" s="532">
        <v>1710</v>
      </c>
      <c r="J38" s="531">
        <v>5</v>
      </c>
      <c r="K38" s="353">
        <v>15.5</v>
      </c>
      <c r="L38" s="150">
        <f t="shared" si="0"/>
        <v>149.78451612903226</v>
      </c>
      <c r="M38" s="149">
        <f t="shared" si="1"/>
        <v>12.2</v>
      </c>
      <c r="N38" s="148">
        <f t="shared" si="2"/>
        <v>15.4</v>
      </c>
      <c r="O38" s="147" t="str">
        <f t="shared" si="3"/>
        <v>22.0</v>
      </c>
      <c r="P38" s="49" t="s">
        <v>1667</v>
      </c>
      <c r="Q38" s="48" t="s">
        <v>60</v>
      </c>
      <c r="R38" s="49" t="s">
        <v>231</v>
      </c>
      <c r="S38" s="553"/>
      <c r="T38" s="351" t="s">
        <v>1198</v>
      </c>
      <c r="U38" s="145">
        <f t="shared" si="4"/>
        <v>127</v>
      </c>
      <c r="V38" s="144">
        <f t="shared" si="5"/>
        <v>100</v>
      </c>
      <c r="W38" s="144">
        <f t="shared" si="6"/>
        <v>70</v>
      </c>
      <c r="X38" s="143" t="str">
        <f t="shared" si="7"/>
        <v>★2.0</v>
      </c>
      <c r="Z38" s="27">
        <v>1710</v>
      </c>
      <c r="AA38" s="27"/>
      <c r="AB38" s="28">
        <f t="shared" si="8"/>
        <v>22</v>
      </c>
      <c r="AC38" s="142">
        <f t="shared" si="9"/>
        <v>70</v>
      </c>
      <c r="AD38" s="142" t="str">
        <f t="shared" si="10"/>
        <v>★2.0</v>
      </c>
      <c r="AE38" s="28"/>
      <c r="AF38" s="142"/>
      <c r="AG38" s="142"/>
      <c r="AH38" s="141"/>
    </row>
    <row r="39" spans="1:34" ht="24" customHeight="1">
      <c r="A39" s="365"/>
      <c r="B39" s="551"/>
      <c r="C39" s="554"/>
      <c r="D39" s="36" t="s">
        <v>1765</v>
      </c>
      <c r="E39" s="37" t="s">
        <v>1764</v>
      </c>
      <c r="F39" s="38" t="s">
        <v>1660</v>
      </c>
      <c r="G39" s="357">
        <v>1.968</v>
      </c>
      <c r="H39" s="38" t="s">
        <v>1095</v>
      </c>
      <c r="I39" s="532">
        <v>1730</v>
      </c>
      <c r="J39" s="531">
        <v>5</v>
      </c>
      <c r="K39" s="353">
        <v>15.5</v>
      </c>
      <c r="L39" s="150">
        <f t="shared" si="0"/>
        <v>149.78451612903226</v>
      </c>
      <c r="M39" s="149">
        <f t="shared" si="1"/>
        <v>12.2</v>
      </c>
      <c r="N39" s="148">
        <f t="shared" si="2"/>
        <v>15.4</v>
      </c>
      <c r="O39" s="147" t="str">
        <f t="shared" si="3"/>
        <v>21.8</v>
      </c>
      <c r="P39" s="49" t="s">
        <v>1667</v>
      </c>
      <c r="Q39" s="48" t="s">
        <v>60</v>
      </c>
      <c r="R39" s="49" t="s">
        <v>231</v>
      </c>
      <c r="S39" s="553"/>
      <c r="T39" s="351" t="s">
        <v>1198</v>
      </c>
      <c r="U39" s="145">
        <f t="shared" si="4"/>
        <v>127</v>
      </c>
      <c r="V39" s="144">
        <f t="shared" si="5"/>
        <v>100</v>
      </c>
      <c r="W39" s="144">
        <f t="shared" si="6"/>
        <v>71</v>
      </c>
      <c r="X39" s="143" t="str">
        <f t="shared" si="7"/>
        <v>★2.0</v>
      </c>
      <c r="Z39" s="27">
        <v>1730</v>
      </c>
      <c r="AA39" s="27"/>
      <c r="AB39" s="28">
        <f t="shared" si="8"/>
        <v>21.8</v>
      </c>
      <c r="AC39" s="142">
        <f t="shared" si="9"/>
        <v>71</v>
      </c>
      <c r="AD39" s="142" t="str">
        <f t="shared" si="10"/>
        <v>★2.0</v>
      </c>
      <c r="AE39" s="28"/>
      <c r="AF39" s="142"/>
      <c r="AG39" s="142"/>
      <c r="AH39" s="141"/>
    </row>
    <row r="40" spans="1:34" ht="24" customHeight="1">
      <c r="A40" s="365"/>
      <c r="B40" s="551"/>
      <c r="C40" s="554"/>
      <c r="D40" s="36" t="s">
        <v>1721</v>
      </c>
      <c r="E40" s="37" t="s">
        <v>230</v>
      </c>
      <c r="F40" s="38" t="s">
        <v>1644</v>
      </c>
      <c r="G40" s="357">
        <v>1.968</v>
      </c>
      <c r="H40" s="38" t="s">
        <v>1561</v>
      </c>
      <c r="I40" s="40">
        <v>1710</v>
      </c>
      <c r="J40" s="41">
        <v>5</v>
      </c>
      <c r="K40" s="149">
        <v>12.8</v>
      </c>
      <c r="L40" s="150">
        <f t="shared" si="0"/>
        <v>181.37968749999999</v>
      </c>
      <c r="M40" s="149">
        <f t="shared" si="1"/>
        <v>12.2</v>
      </c>
      <c r="N40" s="148">
        <f t="shared" si="2"/>
        <v>15.4</v>
      </c>
      <c r="O40" s="147" t="str">
        <f t="shared" si="3"/>
        <v>22.0</v>
      </c>
      <c r="P40" s="49" t="s">
        <v>1568</v>
      </c>
      <c r="Q40" s="48" t="s">
        <v>60</v>
      </c>
      <c r="R40" s="49" t="s">
        <v>231</v>
      </c>
      <c r="S40" s="50"/>
      <c r="T40" s="351" t="s">
        <v>1198</v>
      </c>
      <c r="U40" s="145">
        <f t="shared" si="4"/>
        <v>104</v>
      </c>
      <c r="V40" s="144" t="str">
        <f t="shared" si="5"/>
        <v/>
      </c>
      <c r="W40" s="144">
        <f t="shared" si="6"/>
        <v>58</v>
      </c>
      <c r="X40" s="143" t="str">
        <f t="shared" si="7"/>
        <v>★0.5</v>
      </c>
      <c r="Z40" s="27">
        <v>1710</v>
      </c>
      <c r="AA40" s="27"/>
      <c r="AB40" s="28">
        <f t="shared" si="8"/>
        <v>22</v>
      </c>
      <c r="AC40" s="142">
        <f t="shared" si="9"/>
        <v>58</v>
      </c>
      <c r="AD40" s="142" t="str">
        <f t="shared" si="10"/>
        <v>★0.5</v>
      </c>
      <c r="AE40" s="28" t="str">
        <f t="shared" ref="AE40:AE103" si="14">IF(AA40="","",(ROUND(IF(AA40&gt;=2759,9.5,IF(AA40&lt;2759,(-2.47/1000000*AA40*AA40)-(8.52/10000*AA40)+30.65)),1)))</f>
        <v/>
      </c>
      <c r="AF40" s="142" t="str">
        <f t="shared" ref="AF40:AF103" si="15">IF(AE40="","",IF(K40="","",ROUNDDOWN(K40/AE40*100,0)))</f>
        <v/>
      </c>
      <c r="AG40" s="142" t="str">
        <f t="shared" ref="AG40:AG103" si="16">IF(AF40="","",IF(AF40&gt;=125,"★7.5",IF(AF40&gt;=120,"★7.0",IF(AF40&gt;=115,"★6.5",IF(AF40&gt;=110,"★6.0",IF(AF40&gt;=105,"★5.5",IF(AF40&gt;=100,"★5.0",IF(AF40&gt;=95,"★4.5",IF(AF40&gt;=90,"★4.0",IF(AF40&gt;=85,"★3.5",IF(AF40&gt;=80,"★3.0",IF(AF40&gt;=75,"★2.5",IF(AF40&gt;=70,"★2.0",IF(AF40&gt;=65,"★1.5",IF(AF40&gt;=60,"★1.0",IF(AF40&gt;=55,"★0.5"," "))))))))))))))))</f>
        <v/>
      </c>
      <c r="AH40" s="141"/>
    </row>
    <row r="41" spans="1:34" ht="24" customHeight="1">
      <c r="A41" s="365"/>
      <c r="B41" s="551"/>
      <c r="C41" s="375"/>
      <c r="D41" s="36" t="s">
        <v>1721</v>
      </c>
      <c r="E41" s="37" t="s">
        <v>229</v>
      </c>
      <c r="F41" s="38" t="s">
        <v>1644</v>
      </c>
      <c r="G41" s="357">
        <v>1.968</v>
      </c>
      <c r="H41" s="38" t="s">
        <v>1561</v>
      </c>
      <c r="I41" s="40">
        <v>1730</v>
      </c>
      <c r="J41" s="41">
        <v>5</v>
      </c>
      <c r="K41" s="149">
        <v>12.8</v>
      </c>
      <c r="L41" s="150">
        <f t="shared" si="0"/>
        <v>181.37968749999999</v>
      </c>
      <c r="M41" s="149">
        <f t="shared" si="1"/>
        <v>12.2</v>
      </c>
      <c r="N41" s="148">
        <f t="shared" si="2"/>
        <v>15.4</v>
      </c>
      <c r="O41" s="147" t="str">
        <f t="shared" si="3"/>
        <v>21.8</v>
      </c>
      <c r="P41" s="49" t="s">
        <v>1568</v>
      </c>
      <c r="Q41" s="48" t="s">
        <v>60</v>
      </c>
      <c r="R41" s="49" t="s">
        <v>231</v>
      </c>
      <c r="S41" s="50"/>
      <c r="T41" s="351" t="s">
        <v>1198</v>
      </c>
      <c r="U41" s="145">
        <f t="shared" si="4"/>
        <v>104</v>
      </c>
      <c r="V41" s="144" t="str">
        <f t="shared" si="5"/>
        <v/>
      </c>
      <c r="W41" s="144">
        <f t="shared" si="6"/>
        <v>58</v>
      </c>
      <c r="X41" s="143" t="str">
        <f t="shared" si="7"/>
        <v>★0.5</v>
      </c>
      <c r="Z41" s="27">
        <v>1730</v>
      </c>
      <c r="AA41" s="27"/>
      <c r="AB41" s="28">
        <f t="shared" si="8"/>
        <v>21.8</v>
      </c>
      <c r="AC41" s="142">
        <f t="shared" si="9"/>
        <v>58</v>
      </c>
      <c r="AD41" s="142" t="str">
        <f t="shared" si="10"/>
        <v>★0.5</v>
      </c>
      <c r="AE41" s="28" t="str">
        <f t="shared" si="14"/>
        <v/>
      </c>
      <c r="AF41" s="142" t="str">
        <f t="shared" si="15"/>
        <v/>
      </c>
      <c r="AG41" s="142" t="str">
        <f t="shared" si="16"/>
        <v/>
      </c>
      <c r="AH41" s="141"/>
    </row>
    <row r="42" spans="1:34" ht="24" customHeight="1">
      <c r="A42" s="365"/>
      <c r="B42" s="551"/>
      <c r="C42" s="375"/>
      <c r="D42" s="36" t="s">
        <v>1721</v>
      </c>
      <c r="E42" s="37" t="s">
        <v>228</v>
      </c>
      <c r="F42" s="38" t="s">
        <v>1644</v>
      </c>
      <c r="G42" s="357">
        <v>1.968</v>
      </c>
      <c r="H42" s="38" t="s">
        <v>1561</v>
      </c>
      <c r="I42" s="40">
        <v>1740</v>
      </c>
      <c r="J42" s="41">
        <v>5</v>
      </c>
      <c r="K42" s="149">
        <v>12.8</v>
      </c>
      <c r="L42" s="150">
        <f t="shared" si="0"/>
        <v>181.37968749999999</v>
      </c>
      <c r="M42" s="149">
        <f t="shared" si="1"/>
        <v>12.2</v>
      </c>
      <c r="N42" s="148">
        <f t="shared" si="2"/>
        <v>15.4</v>
      </c>
      <c r="O42" s="147" t="str">
        <f t="shared" si="3"/>
        <v>21.7</v>
      </c>
      <c r="P42" s="49" t="s">
        <v>1568</v>
      </c>
      <c r="Q42" s="48" t="s">
        <v>60</v>
      </c>
      <c r="R42" s="49" t="s">
        <v>231</v>
      </c>
      <c r="S42" s="50"/>
      <c r="T42" s="351" t="s">
        <v>1198</v>
      </c>
      <c r="U42" s="145">
        <f t="shared" si="4"/>
        <v>104</v>
      </c>
      <c r="V42" s="144" t="str">
        <f t="shared" si="5"/>
        <v/>
      </c>
      <c r="W42" s="144">
        <f t="shared" si="6"/>
        <v>58</v>
      </c>
      <c r="X42" s="143" t="str">
        <f t="shared" si="7"/>
        <v>★0.5</v>
      </c>
      <c r="Z42" s="27">
        <v>1740</v>
      </c>
      <c r="AA42" s="27"/>
      <c r="AB42" s="28">
        <f t="shared" si="8"/>
        <v>21.7</v>
      </c>
      <c r="AC42" s="142">
        <f t="shared" si="9"/>
        <v>58</v>
      </c>
      <c r="AD42" s="142" t="str">
        <f t="shared" si="10"/>
        <v>★0.5</v>
      </c>
      <c r="AE42" s="28" t="str">
        <f t="shared" si="14"/>
        <v/>
      </c>
      <c r="AF42" s="142" t="str">
        <f t="shared" si="15"/>
        <v/>
      </c>
      <c r="AG42" s="142" t="str">
        <f t="shared" si="16"/>
        <v/>
      </c>
      <c r="AH42" s="141"/>
    </row>
    <row r="43" spans="1:34" ht="24" customHeight="1">
      <c r="A43" s="365"/>
      <c r="B43" s="551"/>
      <c r="C43" s="375"/>
      <c r="D43" s="36" t="s">
        <v>1721</v>
      </c>
      <c r="E43" s="37" t="s">
        <v>1763</v>
      </c>
      <c r="F43" s="38" t="s">
        <v>1644</v>
      </c>
      <c r="G43" s="357">
        <v>1.968</v>
      </c>
      <c r="H43" s="38" t="s">
        <v>1561</v>
      </c>
      <c r="I43" s="40">
        <v>1770</v>
      </c>
      <c r="J43" s="41">
        <v>5</v>
      </c>
      <c r="K43" s="149">
        <v>12.8</v>
      </c>
      <c r="L43" s="150">
        <f t="shared" si="0"/>
        <v>181.37968749999999</v>
      </c>
      <c r="M43" s="149">
        <f t="shared" si="1"/>
        <v>11.1</v>
      </c>
      <c r="N43" s="148">
        <f t="shared" si="2"/>
        <v>14.4</v>
      </c>
      <c r="O43" s="147" t="str">
        <f t="shared" si="3"/>
        <v>21.4</v>
      </c>
      <c r="P43" s="49" t="s">
        <v>1568</v>
      </c>
      <c r="Q43" s="48" t="s">
        <v>60</v>
      </c>
      <c r="R43" s="49" t="s">
        <v>231</v>
      </c>
      <c r="S43" s="50"/>
      <c r="T43" s="351" t="s">
        <v>1198</v>
      </c>
      <c r="U43" s="145">
        <f t="shared" si="4"/>
        <v>115</v>
      </c>
      <c r="V43" s="144" t="str">
        <f t="shared" si="5"/>
        <v/>
      </c>
      <c r="W43" s="144">
        <f t="shared" si="6"/>
        <v>59</v>
      </c>
      <c r="X43" s="143" t="str">
        <f t="shared" si="7"/>
        <v>★0.5</v>
      </c>
      <c r="Z43" s="27">
        <v>1770</v>
      </c>
      <c r="AA43" s="27"/>
      <c r="AB43" s="28">
        <f t="shared" si="8"/>
        <v>21.4</v>
      </c>
      <c r="AC43" s="142">
        <f t="shared" si="9"/>
        <v>59</v>
      </c>
      <c r="AD43" s="142" t="str">
        <f t="shared" si="10"/>
        <v>★0.5</v>
      </c>
      <c r="AE43" s="28" t="str">
        <f t="shared" si="14"/>
        <v/>
      </c>
      <c r="AF43" s="142" t="str">
        <f t="shared" si="15"/>
        <v/>
      </c>
      <c r="AG43" s="142" t="str">
        <f t="shared" si="16"/>
        <v/>
      </c>
      <c r="AH43" s="141"/>
    </row>
    <row r="44" spans="1:34" ht="24" customHeight="1">
      <c r="A44" s="365"/>
      <c r="B44" s="551"/>
      <c r="C44" s="375"/>
      <c r="D44" s="36" t="s">
        <v>1721</v>
      </c>
      <c r="E44" s="37" t="s">
        <v>1659</v>
      </c>
      <c r="F44" s="38" t="s">
        <v>1644</v>
      </c>
      <c r="G44" s="357">
        <v>1.968</v>
      </c>
      <c r="H44" s="38" t="s">
        <v>1561</v>
      </c>
      <c r="I44" s="40">
        <v>1750</v>
      </c>
      <c r="J44" s="41">
        <v>5</v>
      </c>
      <c r="K44" s="149">
        <v>12.8</v>
      </c>
      <c r="L44" s="150">
        <f t="shared" si="0"/>
        <v>181.37968749999999</v>
      </c>
      <c r="M44" s="149">
        <f t="shared" si="1"/>
        <v>12.2</v>
      </c>
      <c r="N44" s="148">
        <f t="shared" si="2"/>
        <v>15.4</v>
      </c>
      <c r="O44" s="147" t="str">
        <f t="shared" si="3"/>
        <v>21.6</v>
      </c>
      <c r="P44" s="49" t="s">
        <v>1568</v>
      </c>
      <c r="Q44" s="48" t="s">
        <v>60</v>
      </c>
      <c r="R44" s="49" t="s">
        <v>231</v>
      </c>
      <c r="S44" s="50"/>
      <c r="T44" s="351" t="s">
        <v>1198</v>
      </c>
      <c r="U44" s="145">
        <f t="shared" si="4"/>
        <v>104</v>
      </c>
      <c r="V44" s="144" t="str">
        <f t="shared" si="5"/>
        <v/>
      </c>
      <c r="W44" s="144">
        <f t="shared" si="6"/>
        <v>59</v>
      </c>
      <c r="X44" s="143" t="str">
        <f t="shared" si="7"/>
        <v>★0.5</v>
      </c>
      <c r="Z44" s="27">
        <v>1750</v>
      </c>
      <c r="AA44" s="27"/>
      <c r="AB44" s="28">
        <f t="shared" si="8"/>
        <v>21.6</v>
      </c>
      <c r="AC44" s="142">
        <f t="shared" si="9"/>
        <v>59</v>
      </c>
      <c r="AD44" s="142" t="str">
        <f t="shared" si="10"/>
        <v>★0.5</v>
      </c>
      <c r="AE44" s="28" t="str">
        <f t="shared" si="14"/>
        <v/>
      </c>
      <c r="AF44" s="142" t="str">
        <f t="shared" si="15"/>
        <v/>
      </c>
      <c r="AG44" s="142" t="str">
        <f t="shared" si="16"/>
        <v/>
      </c>
      <c r="AH44" s="141"/>
    </row>
    <row r="45" spans="1:34" ht="24" customHeight="1">
      <c r="A45" s="365"/>
      <c r="B45" s="551"/>
      <c r="C45" s="375"/>
      <c r="D45" s="36" t="s">
        <v>1721</v>
      </c>
      <c r="E45" s="37" t="s">
        <v>1762</v>
      </c>
      <c r="F45" s="38" t="s">
        <v>1644</v>
      </c>
      <c r="G45" s="357">
        <v>1.968</v>
      </c>
      <c r="H45" s="38" t="s">
        <v>1561</v>
      </c>
      <c r="I45" s="40">
        <v>1790</v>
      </c>
      <c r="J45" s="41">
        <v>5</v>
      </c>
      <c r="K45" s="149">
        <v>12.8</v>
      </c>
      <c r="L45" s="150">
        <f t="shared" si="0"/>
        <v>181.37968749999999</v>
      </c>
      <c r="M45" s="149">
        <f t="shared" si="1"/>
        <v>11.1</v>
      </c>
      <c r="N45" s="148">
        <f t="shared" si="2"/>
        <v>14.4</v>
      </c>
      <c r="O45" s="147" t="str">
        <f t="shared" si="3"/>
        <v>21.2</v>
      </c>
      <c r="P45" s="49" t="s">
        <v>1568</v>
      </c>
      <c r="Q45" s="48" t="s">
        <v>60</v>
      </c>
      <c r="R45" s="49" t="s">
        <v>231</v>
      </c>
      <c r="S45" s="50"/>
      <c r="T45" s="351" t="s">
        <v>1198</v>
      </c>
      <c r="U45" s="145">
        <f t="shared" si="4"/>
        <v>115</v>
      </c>
      <c r="V45" s="144" t="str">
        <f t="shared" si="5"/>
        <v/>
      </c>
      <c r="W45" s="144">
        <f t="shared" si="6"/>
        <v>60</v>
      </c>
      <c r="X45" s="143" t="str">
        <f t="shared" si="7"/>
        <v>★1.0</v>
      </c>
      <c r="Z45" s="27">
        <v>1790</v>
      </c>
      <c r="AA45" s="27"/>
      <c r="AB45" s="28">
        <f t="shared" si="8"/>
        <v>21.2</v>
      </c>
      <c r="AC45" s="142">
        <f t="shared" si="9"/>
        <v>60</v>
      </c>
      <c r="AD45" s="142" t="str">
        <f t="shared" si="10"/>
        <v>★1.0</v>
      </c>
      <c r="AE45" s="28" t="str">
        <f t="shared" si="14"/>
        <v/>
      </c>
      <c r="AF45" s="142" t="str">
        <f t="shared" si="15"/>
        <v/>
      </c>
      <c r="AG45" s="142" t="str">
        <f t="shared" si="16"/>
        <v/>
      </c>
      <c r="AH45" s="141"/>
    </row>
    <row r="46" spans="1:34" ht="24" customHeight="1">
      <c r="A46" s="365"/>
      <c r="B46" s="551"/>
      <c r="C46" s="375"/>
      <c r="D46" s="36" t="s">
        <v>1721</v>
      </c>
      <c r="E46" s="37" t="s">
        <v>1761</v>
      </c>
      <c r="F46" s="38" t="s">
        <v>1573</v>
      </c>
      <c r="G46" s="357">
        <v>1.968</v>
      </c>
      <c r="H46" s="38" t="s">
        <v>1561</v>
      </c>
      <c r="I46" s="40">
        <v>1730</v>
      </c>
      <c r="J46" s="41">
        <v>5</v>
      </c>
      <c r="K46" s="149">
        <v>12.8</v>
      </c>
      <c r="L46" s="150">
        <f t="shared" si="0"/>
        <v>181.37968749999999</v>
      </c>
      <c r="M46" s="149">
        <f t="shared" si="1"/>
        <v>12.2</v>
      </c>
      <c r="N46" s="148">
        <f t="shared" si="2"/>
        <v>15.4</v>
      </c>
      <c r="O46" s="147" t="str">
        <f t="shared" si="3"/>
        <v>21.8</v>
      </c>
      <c r="P46" s="49" t="s">
        <v>1568</v>
      </c>
      <c r="Q46" s="48" t="s">
        <v>60</v>
      </c>
      <c r="R46" s="49" t="s">
        <v>231</v>
      </c>
      <c r="S46" s="50"/>
      <c r="T46" s="351" t="s">
        <v>1198</v>
      </c>
      <c r="U46" s="145">
        <f t="shared" si="4"/>
        <v>104</v>
      </c>
      <c r="V46" s="144" t="str">
        <f t="shared" si="5"/>
        <v/>
      </c>
      <c r="W46" s="144">
        <f t="shared" si="6"/>
        <v>58</v>
      </c>
      <c r="X46" s="143" t="str">
        <f t="shared" si="7"/>
        <v>★0.5</v>
      </c>
      <c r="Z46" s="27">
        <v>1730</v>
      </c>
      <c r="AA46" s="27"/>
      <c r="AB46" s="28">
        <f t="shared" si="8"/>
        <v>21.8</v>
      </c>
      <c r="AC46" s="142">
        <f t="shared" si="9"/>
        <v>58</v>
      </c>
      <c r="AD46" s="142" t="str">
        <f t="shared" si="10"/>
        <v>★0.5</v>
      </c>
      <c r="AE46" s="28" t="str">
        <f t="shared" si="14"/>
        <v/>
      </c>
      <c r="AF46" s="142" t="str">
        <f t="shared" si="15"/>
        <v/>
      </c>
      <c r="AG46" s="142" t="str">
        <f t="shared" si="16"/>
        <v/>
      </c>
      <c r="AH46" s="141"/>
    </row>
    <row r="47" spans="1:34" ht="24" customHeight="1">
      <c r="A47" s="365"/>
      <c r="B47" s="551"/>
      <c r="C47" s="375"/>
      <c r="D47" s="36" t="s">
        <v>1721</v>
      </c>
      <c r="E47" s="37" t="s">
        <v>1760</v>
      </c>
      <c r="F47" s="38" t="s">
        <v>1573</v>
      </c>
      <c r="G47" s="357">
        <v>1.968</v>
      </c>
      <c r="H47" s="38" t="s">
        <v>1561</v>
      </c>
      <c r="I47" s="40">
        <v>1750</v>
      </c>
      <c r="J47" s="41">
        <v>5</v>
      </c>
      <c r="K47" s="149">
        <v>12.8</v>
      </c>
      <c r="L47" s="150">
        <f t="shared" si="0"/>
        <v>181.37968749999999</v>
      </c>
      <c r="M47" s="149">
        <f t="shared" si="1"/>
        <v>12.2</v>
      </c>
      <c r="N47" s="148">
        <f t="shared" si="2"/>
        <v>15.4</v>
      </c>
      <c r="O47" s="147" t="str">
        <f t="shared" si="3"/>
        <v>21.6</v>
      </c>
      <c r="P47" s="49" t="s">
        <v>1568</v>
      </c>
      <c r="Q47" s="48" t="s">
        <v>60</v>
      </c>
      <c r="R47" s="49" t="s">
        <v>231</v>
      </c>
      <c r="S47" s="50"/>
      <c r="T47" s="351" t="s">
        <v>1198</v>
      </c>
      <c r="U47" s="145">
        <f t="shared" si="4"/>
        <v>104</v>
      </c>
      <c r="V47" s="144" t="str">
        <f t="shared" si="5"/>
        <v/>
      </c>
      <c r="W47" s="144">
        <f t="shared" si="6"/>
        <v>59</v>
      </c>
      <c r="X47" s="143" t="str">
        <f t="shared" si="7"/>
        <v>★0.5</v>
      </c>
      <c r="Z47" s="27">
        <v>1750</v>
      </c>
      <c r="AA47" s="27"/>
      <c r="AB47" s="28">
        <f t="shared" si="8"/>
        <v>21.6</v>
      </c>
      <c r="AC47" s="142">
        <f t="shared" si="9"/>
        <v>59</v>
      </c>
      <c r="AD47" s="142" t="str">
        <f t="shared" si="10"/>
        <v>★0.5</v>
      </c>
      <c r="AE47" s="28" t="str">
        <f t="shared" si="14"/>
        <v/>
      </c>
      <c r="AF47" s="142" t="str">
        <f t="shared" si="15"/>
        <v/>
      </c>
      <c r="AG47" s="142" t="str">
        <f t="shared" si="16"/>
        <v/>
      </c>
      <c r="AH47" s="141"/>
    </row>
    <row r="48" spans="1:34" ht="24" customHeight="1">
      <c r="A48" s="365"/>
      <c r="B48" s="551"/>
      <c r="C48" s="375"/>
      <c r="D48" s="36" t="s">
        <v>1721</v>
      </c>
      <c r="E48" s="37" t="s">
        <v>1759</v>
      </c>
      <c r="F48" s="38" t="s">
        <v>1573</v>
      </c>
      <c r="G48" s="357">
        <v>1.968</v>
      </c>
      <c r="H48" s="38" t="s">
        <v>1561</v>
      </c>
      <c r="I48" s="40">
        <v>1770</v>
      </c>
      <c r="J48" s="41">
        <v>5</v>
      </c>
      <c r="K48" s="149">
        <v>12.8</v>
      </c>
      <c r="L48" s="150">
        <f t="shared" si="0"/>
        <v>181.37968749999999</v>
      </c>
      <c r="M48" s="149">
        <f t="shared" si="1"/>
        <v>11.1</v>
      </c>
      <c r="N48" s="148">
        <f t="shared" si="2"/>
        <v>14.4</v>
      </c>
      <c r="O48" s="147" t="str">
        <f t="shared" si="3"/>
        <v>21.4</v>
      </c>
      <c r="P48" s="49" t="s">
        <v>1568</v>
      </c>
      <c r="Q48" s="48" t="s">
        <v>60</v>
      </c>
      <c r="R48" s="49" t="s">
        <v>231</v>
      </c>
      <c r="S48" s="50"/>
      <c r="T48" s="351" t="s">
        <v>1198</v>
      </c>
      <c r="U48" s="145">
        <f t="shared" si="4"/>
        <v>115</v>
      </c>
      <c r="V48" s="144" t="str">
        <f t="shared" si="5"/>
        <v/>
      </c>
      <c r="W48" s="144">
        <f t="shared" si="6"/>
        <v>59</v>
      </c>
      <c r="X48" s="143" t="str">
        <f t="shared" si="7"/>
        <v>★0.5</v>
      </c>
      <c r="Z48" s="27">
        <v>1770</v>
      </c>
      <c r="AA48" s="27"/>
      <c r="AB48" s="28">
        <f t="shared" si="8"/>
        <v>21.4</v>
      </c>
      <c r="AC48" s="142">
        <f t="shared" si="9"/>
        <v>59</v>
      </c>
      <c r="AD48" s="142" t="str">
        <f t="shared" si="10"/>
        <v>★0.5</v>
      </c>
      <c r="AE48" s="28" t="str">
        <f t="shared" si="14"/>
        <v/>
      </c>
      <c r="AF48" s="142" t="str">
        <f t="shared" si="15"/>
        <v/>
      </c>
      <c r="AG48" s="142" t="str">
        <f t="shared" si="16"/>
        <v/>
      </c>
      <c r="AH48" s="141"/>
    </row>
    <row r="49" spans="1:34" ht="24" customHeight="1">
      <c r="A49" s="365"/>
      <c r="B49" s="551"/>
      <c r="C49" s="375"/>
      <c r="D49" s="36" t="s">
        <v>1721</v>
      </c>
      <c r="E49" s="37" t="s">
        <v>1758</v>
      </c>
      <c r="F49" s="38" t="s">
        <v>1573</v>
      </c>
      <c r="G49" s="357">
        <v>1.968</v>
      </c>
      <c r="H49" s="38" t="s">
        <v>1561</v>
      </c>
      <c r="I49" s="40">
        <v>1760</v>
      </c>
      <c r="J49" s="41">
        <v>5</v>
      </c>
      <c r="K49" s="149">
        <v>12.8</v>
      </c>
      <c r="L49" s="150">
        <f t="shared" si="0"/>
        <v>181.37968749999999</v>
      </c>
      <c r="M49" s="149">
        <f t="shared" si="1"/>
        <v>12.2</v>
      </c>
      <c r="N49" s="148">
        <f t="shared" si="2"/>
        <v>15.4</v>
      </c>
      <c r="O49" s="147" t="str">
        <f t="shared" si="3"/>
        <v>21.5</v>
      </c>
      <c r="P49" s="49" t="s">
        <v>1568</v>
      </c>
      <c r="Q49" s="48" t="s">
        <v>60</v>
      </c>
      <c r="R49" s="49" t="s">
        <v>231</v>
      </c>
      <c r="S49" s="50"/>
      <c r="T49" s="351" t="s">
        <v>1198</v>
      </c>
      <c r="U49" s="145">
        <f t="shared" si="4"/>
        <v>104</v>
      </c>
      <c r="V49" s="144" t="str">
        <f t="shared" si="5"/>
        <v/>
      </c>
      <c r="W49" s="144">
        <f t="shared" si="6"/>
        <v>59</v>
      </c>
      <c r="X49" s="143" t="str">
        <f t="shared" si="7"/>
        <v>★0.5</v>
      </c>
      <c r="Z49" s="27">
        <v>1760</v>
      </c>
      <c r="AA49" s="27"/>
      <c r="AB49" s="28">
        <f t="shared" si="8"/>
        <v>21.5</v>
      </c>
      <c r="AC49" s="142">
        <f t="shared" si="9"/>
        <v>59</v>
      </c>
      <c r="AD49" s="142" t="str">
        <f t="shared" si="10"/>
        <v>★0.5</v>
      </c>
      <c r="AE49" s="28" t="str">
        <f t="shared" si="14"/>
        <v/>
      </c>
      <c r="AF49" s="142" t="str">
        <f t="shared" si="15"/>
        <v/>
      </c>
      <c r="AG49" s="142" t="str">
        <f t="shared" si="16"/>
        <v/>
      </c>
      <c r="AH49" s="141"/>
    </row>
    <row r="50" spans="1:34" ht="24" customHeight="1">
      <c r="A50" s="365"/>
      <c r="B50" s="551"/>
      <c r="C50" s="375"/>
      <c r="D50" s="36" t="s">
        <v>1721</v>
      </c>
      <c r="E50" s="37" t="s">
        <v>1757</v>
      </c>
      <c r="F50" s="38" t="s">
        <v>1573</v>
      </c>
      <c r="G50" s="357">
        <v>1.968</v>
      </c>
      <c r="H50" s="38" t="s">
        <v>1561</v>
      </c>
      <c r="I50" s="40">
        <v>1780</v>
      </c>
      <c r="J50" s="41">
        <v>5</v>
      </c>
      <c r="K50" s="149">
        <v>12.8</v>
      </c>
      <c r="L50" s="150">
        <f t="shared" si="0"/>
        <v>181.37968749999999</v>
      </c>
      <c r="M50" s="149">
        <f t="shared" si="1"/>
        <v>11.1</v>
      </c>
      <c r="N50" s="148">
        <f t="shared" si="2"/>
        <v>14.4</v>
      </c>
      <c r="O50" s="147" t="str">
        <f t="shared" si="3"/>
        <v>21.3</v>
      </c>
      <c r="P50" s="49" t="s">
        <v>1568</v>
      </c>
      <c r="Q50" s="48" t="s">
        <v>60</v>
      </c>
      <c r="R50" s="49" t="s">
        <v>231</v>
      </c>
      <c r="S50" s="50"/>
      <c r="T50" s="351" t="s">
        <v>1198</v>
      </c>
      <c r="U50" s="145">
        <f t="shared" si="4"/>
        <v>115</v>
      </c>
      <c r="V50" s="144" t="str">
        <f t="shared" si="5"/>
        <v/>
      </c>
      <c r="W50" s="144">
        <f t="shared" si="6"/>
        <v>60</v>
      </c>
      <c r="X50" s="143" t="str">
        <f t="shared" si="7"/>
        <v>★1.0</v>
      </c>
      <c r="Z50" s="27">
        <v>1780</v>
      </c>
      <c r="AA50" s="27"/>
      <c r="AB50" s="28">
        <f t="shared" si="8"/>
        <v>21.3</v>
      </c>
      <c r="AC50" s="142">
        <f t="shared" si="9"/>
        <v>60</v>
      </c>
      <c r="AD50" s="142" t="str">
        <f t="shared" si="10"/>
        <v>★1.0</v>
      </c>
      <c r="AE50" s="28" t="str">
        <f t="shared" si="14"/>
        <v/>
      </c>
      <c r="AF50" s="142" t="str">
        <f t="shared" si="15"/>
        <v/>
      </c>
      <c r="AG50" s="142" t="str">
        <f t="shared" si="16"/>
        <v/>
      </c>
      <c r="AH50" s="141"/>
    </row>
    <row r="51" spans="1:34" ht="24" customHeight="1">
      <c r="A51" s="365"/>
      <c r="B51" s="551"/>
      <c r="C51" s="375"/>
      <c r="D51" s="36" t="s">
        <v>1721</v>
      </c>
      <c r="E51" s="37" t="s">
        <v>1756</v>
      </c>
      <c r="F51" s="38" t="s">
        <v>1573</v>
      </c>
      <c r="G51" s="357">
        <v>1.968</v>
      </c>
      <c r="H51" s="38" t="s">
        <v>1561</v>
      </c>
      <c r="I51" s="40">
        <v>1730</v>
      </c>
      <c r="J51" s="41">
        <v>5</v>
      </c>
      <c r="K51" s="149">
        <v>14.3</v>
      </c>
      <c r="L51" s="150">
        <f t="shared" si="0"/>
        <v>162.35384615384615</v>
      </c>
      <c r="M51" s="149">
        <f t="shared" si="1"/>
        <v>12.2</v>
      </c>
      <c r="N51" s="148">
        <f t="shared" si="2"/>
        <v>15.4</v>
      </c>
      <c r="O51" s="147" t="str">
        <f t="shared" si="3"/>
        <v>21.8</v>
      </c>
      <c r="P51" s="49" t="s">
        <v>1568</v>
      </c>
      <c r="Q51" s="48" t="s">
        <v>60</v>
      </c>
      <c r="R51" s="49" t="s">
        <v>231</v>
      </c>
      <c r="S51" s="50" t="s">
        <v>1653</v>
      </c>
      <c r="T51" s="351" t="s">
        <v>1198</v>
      </c>
      <c r="U51" s="145">
        <f t="shared" si="4"/>
        <v>117</v>
      </c>
      <c r="V51" s="144" t="str">
        <f t="shared" si="5"/>
        <v/>
      </c>
      <c r="W51" s="144">
        <f t="shared" si="6"/>
        <v>65</v>
      </c>
      <c r="X51" s="143" t="str">
        <f t="shared" si="7"/>
        <v>★1.5</v>
      </c>
      <c r="Z51" s="27">
        <v>1730</v>
      </c>
      <c r="AA51" s="27"/>
      <c r="AB51" s="28">
        <f t="shared" si="8"/>
        <v>21.8</v>
      </c>
      <c r="AC51" s="142">
        <f t="shared" si="9"/>
        <v>65</v>
      </c>
      <c r="AD51" s="142" t="str">
        <f t="shared" si="10"/>
        <v>★1.5</v>
      </c>
      <c r="AE51" s="28" t="str">
        <f t="shared" si="14"/>
        <v/>
      </c>
      <c r="AF51" s="142" t="str">
        <f t="shared" si="15"/>
        <v/>
      </c>
      <c r="AG51" s="142" t="str">
        <f t="shared" si="16"/>
        <v/>
      </c>
      <c r="AH51" s="141"/>
    </row>
    <row r="52" spans="1:34" ht="24" customHeight="1">
      <c r="A52" s="365"/>
      <c r="B52" s="551"/>
      <c r="C52" s="375"/>
      <c r="D52" s="36" t="s">
        <v>1721</v>
      </c>
      <c r="E52" s="37" t="s">
        <v>1755</v>
      </c>
      <c r="F52" s="38" t="s">
        <v>1573</v>
      </c>
      <c r="G52" s="357">
        <v>1.968</v>
      </c>
      <c r="H52" s="38" t="s">
        <v>1561</v>
      </c>
      <c r="I52" s="40">
        <v>1750</v>
      </c>
      <c r="J52" s="41">
        <v>5</v>
      </c>
      <c r="K52" s="149">
        <v>14.3</v>
      </c>
      <c r="L52" s="150">
        <f t="shared" si="0"/>
        <v>162.35384615384615</v>
      </c>
      <c r="M52" s="149">
        <f t="shared" si="1"/>
        <v>12.2</v>
      </c>
      <c r="N52" s="148">
        <f t="shared" si="2"/>
        <v>15.4</v>
      </c>
      <c r="O52" s="147" t="str">
        <f t="shared" si="3"/>
        <v>21.6</v>
      </c>
      <c r="P52" s="49" t="s">
        <v>1568</v>
      </c>
      <c r="Q52" s="48" t="s">
        <v>60</v>
      </c>
      <c r="R52" s="49" t="s">
        <v>231</v>
      </c>
      <c r="S52" s="50" t="s">
        <v>1653</v>
      </c>
      <c r="T52" s="351" t="s">
        <v>1198</v>
      </c>
      <c r="U52" s="145">
        <f t="shared" si="4"/>
        <v>117</v>
      </c>
      <c r="V52" s="144" t="str">
        <f t="shared" si="5"/>
        <v/>
      </c>
      <c r="W52" s="144">
        <f t="shared" si="6"/>
        <v>66</v>
      </c>
      <c r="X52" s="143" t="str">
        <f t="shared" si="7"/>
        <v>★1.5</v>
      </c>
      <c r="Z52" s="27">
        <v>1750</v>
      </c>
      <c r="AA52" s="27"/>
      <c r="AB52" s="28">
        <f t="shared" si="8"/>
        <v>21.6</v>
      </c>
      <c r="AC52" s="142">
        <f t="shared" si="9"/>
        <v>66</v>
      </c>
      <c r="AD52" s="142" t="str">
        <f t="shared" si="10"/>
        <v>★1.5</v>
      </c>
      <c r="AE52" s="28" t="str">
        <f t="shared" si="14"/>
        <v/>
      </c>
      <c r="AF52" s="142" t="str">
        <f t="shared" si="15"/>
        <v/>
      </c>
      <c r="AG52" s="142" t="str">
        <f t="shared" si="16"/>
        <v/>
      </c>
      <c r="AH52" s="141"/>
    </row>
    <row r="53" spans="1:34" ht="24" customHeight="1">
      <c r="A53" s="365"/>
      <c r="B53" s="551"/>
      <c r="C53" s="375"/>
      <c r="D53" s="36" t="s">
        <v>1721</v>
      </c>
      <c r="E53" s="37" t="s">
        <v>1754</v>
      </c>
      <c r="F53" s="38" t="s">
        <v>1573</v>
      </c>
      <c r="G53" s="357">
        <v>1.968</v>
      </c>
      <c r="H53" s="38" t="s">
        <v>1561</v>
      </c>
      <c r="I53" s="40">
        <v>1770</v>
      </c>
      <c r="J53" s="41">
        <v>5</v>
      </c>
      <c r="K53" s="149">
        <v>14.3</v>
      </c>
      <c r="L53" s="150">
        <f t="shared" si="0"/>
        <v>162.35384615384615</v>
      </c>
      <c r="M53" s="149">
        <f t="shared" si="1"/>
        <v>11.1</v>
      </c>
      <c r="N53" s="148">
        <f t="shared" si="2"/>
        <v>14.4</v>
      </c>
      <c r="O53" s="147" t="str">
        <f t="shared" si="3"/>
        <v>21.4</v>
      </c>
      <c r="P53" s="49" t="s">
        <v>1568</v>
      </c>
      <c r="Q53" s="48" t="s">
        <v>60</v>
      </c>
      <c r="R53" s="49" t="s">
        <v>231</v>
      </c>
      <c r="S53" s="50" t="s">
        <v>1653</v>
      </c>
      <c r="T53" s="351" t="s">
        <v>1198</v>
      </c>
      <c r="U53" s="145">
        <f t="shared" si="4"/>
        <v>128</v>
      </c>
      <c r="V53" s="144" t="str">
        <f t="shared" si="5"/>
        <v/>
      </c>
      <c r="W53" s="144">
        <f t="shared" si="6"/>
        <v>66</v>
      </c>
      <c r="X53" s="143" t="str">
        <f t="shared" si="7"/>
        <v>★1.5</v>
      </c>
      <c r="Z53" s="27">
        <v>1770</v>
      </c>
      <c r="AA53" s="27"/>
      <c r="AB53" s="28">
        <f t="shared" si="8"/>
        <v>21.4</v>
      </c>
      <c r="AC53" s="142">
        <f t="shared" si="9"/>
        <v>66</v>
      </c>
      <c r="AD53" s="142" t="str">
        <f t="shared" si="10"/>
        <v>★1.5</v>
      </c>
      <c r="AE53" s="28" t="str">
        <f t="shared" si="14"/>
        <v/>
      </c>
      <c r="AF53" s="142" t="str">
        <f t="shared" si="15"/>
        <v/>
      </c>
      <c r="AG53" s="142" t="str">
        <f t="shared" si="16"/>
        <v/>
      </c>
      <c r="AH53" s="141"/>
    </row>
    <row r="54" spans="1:34" ht="24" customHeight="1">
      <c r="A54" s="365"/>
      <c r="B54" s="551"/>
      <c r="C54" s="375"/>
      <c r="D54" s="36" t="s">
        <v>1721</v>
      </c>
      <c r="E54" s="37" t="s">
        <v>1753</v>
      </c>
      <c r="F54" s="38" t="s">
        <v>1573</v>
      </c>
      <c r="G54" s="357">
        <v>1.968</v>
      </c>
      <c r="H54" s="38" t="s">
        <v>1561</v>
      </c>
      <c r="I54" s="40">
        <v>1760</v>
      </c>
      <c r="J54" s="41">
        <v>5</v>
      </c>
      <c r="K54" s="149">
        <v>14.3</v>
      </c>
      <c r="L54" s="150">
        <f t="shared" si="0"/>
        <v>162.35384615384615</v>
      </c>
      <c r="M54" s="149">
        <f t="shared" si="1"/>
        <v>12.2</v>
      </c>
      <c r="N54" s="148">
        <f t="shared" si="2"/>
        <v>15.4</v>
      </c>
      <c r="O54" s="147" t="str">
        <f t="shared" si="3"/>
        <v>21.5</v>
      </c>
      <c r="P54" s="49" t="s">
        <v>1568</v>
      </c>
      <c r="Q54" s="48" t="s">
        <v>60</v>
      </c>
      <c r="R54" s="49" t="s">
        <v>231</v>
      </c>
      <c r="S54" s="50" t="s">
        <v>1653</v>
      </c>
      <c r="T54" s="351" t="s">
        <v>1198</v>
      </c>
      <c r="U54" s="145">
        <f t="shared" si="4"/>
        <v>117</v>
      </c>
      <c r="V54" s="144" t="str">
        <f t="shared" si="5"/>
        <v/>
      </c>
      <c r="W54" s="144">
        <f t="shared" si="6"/>
        <v>66</v>
      </c>
      <c r="X54" s="143" t="str">
        <f t="shared" si="7"/>
        <v>★1.5</v>
      </c>
      <c r="Z54" s="27">
        <v>1760</v>
      </c>
      <c r="AA54" s="27"/>
      <c r="AB54" s="28">
        <f t="shared" si="8"/>
        <v>21.5</v>
      </c>
      <c r="AC54" s="142">
        <f t="shared" si="9"/>
        <v>66</v>
      </c>
      <c r="AD54" s="142" t="str">
        <f t="shared" si="10"/>
        <v>★1.5</v>
      </c>
      <c r="AE54" s="28" t="str">
        <f t="shared" si="14"/>
        <v/>
      </c>
      <c r="AF54" s="142" t="str">
        <f t="shared" si="15"/>
        <v/>
      </c>
      <c r="AG54" s="142" t="str">
        <f t="shared" si="16"/>
        <v/>
      </c>
      <c r="AH54" s="141"/>
    </row>
    <row r="55" spans="1:34" ht="24" customHeight="1">
      <c r="A55" s="365"/>
      <c r="B55" s="551"/>
      <c r="C55" s="375"/>
      <c r="D55" s="36" t="s">
        <v>1721</v>
      </c>
      <c r="E55" s="37" t="s">
        <v>1752</v>
      </c>
      <c r="F55" s="38" t="s">
        <v>1573</v>
      </c>
      <c r="G55" s="357">
        <v>1.968</v>
      </c>
      <c r="H55" s="38" t="s">
        <v>1561</v>
      </c>
      <c r="I55" s="40">
        <v>1780</v>
      </c>
      <c r="J55" s="41">
        <v>5</v>
      </c>
      <c r="K55" s="149">
        <v>14.3</v>
      </c>
      <c r="L55" s="150">
        <f t="shared" si="0"/>
        <v>162.35384615384615</v>
      </c>
      <c r="M55" s="149">
        <f t="shared" si="1"/>
        <v>11.1</v>
      </c>
      <c r="N55" s="148">
        <f t="shared" si="2"/>
        <v>14.4</v>
      </c>
      <c r="O55" s="147" t="str">
        <f t="shared" si="3"/>
        <v>21.3</v>
      </c>
      <c r="P55" s="49" t="s">
        <v>1568</v>
      </c>
      <c r="Q55" s="48" t="s">
        <v>60</v>
      </c>
      <c r="R55" s="49" t="s">
        <v>231</v>
      </c>
      <c r="S55" s="50" t="s">
        <v>1653</v>
      </c>
      <c r="T55" s="351" t="s">
        <v>1198</v>
      </c>
      <c r="U55" s="145">
        <f t="shared" si="4"/>
        <v>128</v>
      </c>
      <c r="V55" s="144" t="str">
        <f t="shared" si="5"/>
        <v/>
      </c>
      <c r="W55" s="144">
        <f t="shared" si="6"/>
        <v>67</v>
      </c>
      <c r="X55" s="143" t="str">
        <f t="shared" si="7"/>
        <v>★1.5</v>
      </c>
      <c r="Z55" s="27">
        <v>1780</v>
      </c>
      <c r="AA55" s="27"/>
      <c r="AB55" s="28">
        <f t="shared" si="8"/>
        <v>21.3</v>
      </c>
      <c r="AC55" s="142">
        <f t="shared" si="9"/>
        <v>67</v>
      </c>
      <c r="AD55" s="142" t="str">
        <f t="shared" si="10"/>
        <v>★1.5</v>
      </c>
      <c r="AE55" s="28" t="str">
        <f t="shared" si="14"/>
        <v/>
      </c>
      <c r="AF55" s="142" t="str">
        <f t="shared" si="15"/>
        <v/>
      </c>
      <c r="AG55" s="142" t="str">
        <f t="shared" si="16"/>
        <v/>
      </c>
      <c r="AH55" s="141"/>
    </row>
    <row r="56" spans="1:34" ht="24" customHeight="1">
      <c r="A56" s="365"/>
      <c r="B56" s="551"/>
      <c r="C56" s="375"/>
      <c r="D56" s="36" t="s">
        <v>1721</v>
      </c>
      <c r="E56" s="37" t="s">
        <v>1751</v>
      </c>
      <c r="F56" s="38" t="s">
        <v>1644</v>
      </c>
      <c r="G56" s="357">
        <v>1.968</v>
      </c>
      <c r="H56" s="38" t="s">
        <v>1561</v>
      </c>
      <c r="I56" s="40">
        <v>1710</v>
      </c>
      <c r="J56" s="41">
        <v>5</v>
      </c>
      <c r="K56" s="149">
        <v>13.7</v>
      </c>
      <c r="L56" s="150">
        <f t="shared" si="0"/>
        <v>169.46423357664233</v>
      </c>
      <c r="M56" s="149">
        <f t="shared" si="1"/>
        <v>12.2</v>
      </c>
      <c r="N56" s="148">
        <f t="shared" si="2"/>
        <v>15.4</v>
      </c>
      <c r="O56" s="147" t="str">
        <f t="shared" si="3"/>
        <v>22.0</v>
      </c>
      <c r="P56" s="49" t="s">
        <v>1102</v>
      </c>
      <c r="Q56" s="48" t="s">
        <v>60</v>
      </c>
      <c r="R56" s="49" t="s">
        <v>231</v>
      </c>
      <c r="S56" s="553" t="s">
        <v>1719</v>
      </c>
      <c r="T56" s="351" t="s">
        <v>1198</v>
      </c>
      <c r="U56" s="145">
        <f t="shared" si="4"/>
        <v>112</v>
      </c>
      <c r="V56" s="144" t="str">
        <f t="shared" si="5"/>
        <v/>
      </c>
      <c r="W56" s="144">
        <f t="shared" si="6"/>
        <v>62</v>
      </c>
      <c r="X56" s="143" t="str">
        <f t="shared" si="7"/>
        <v>★1.0</v>
      </c>
      <c r="Z56" s="27">
        <v>1710</v>
      </c>
      <c r="AA56" s="27"/>
      <c r="AB56" s="28">
        <f t="shared" si="8"/>
        <v>22</v>
      </c>
      <c r="AC56" s="142">
        <f t="shared" si="9"/>
        <v>62</v>
      </c>
      <c r="AD56" s="142" t="str">
        <f t="shared" si="10"/>
        <v>★1.0</v>
      </c>
      <c r="AE56" s="28" t="str">
        <f t="shared" si="14"/>
        <v/>
      </c>
      <c r="AF56" s="142" t="str">
        <f t="shared" si="15"/>
        <v/>
      </c>
      <c r="AG56" s="142" t="str">
        <f t="shared" si="16"/>
        <v/>
      </c>
      <c r="AH56" s="141"/>
    </row>
    <row r="57" spans="1:34" ht="24" customHeight="1">
      <c r="A57" s="365"/>
      <c r="B57" s="551"/>
      <c r="C57" s="375"/>
      <c r="D57" s="36" t="s">
        <v>1721</v>
      </c>
      <c r="E57" s="37" t="s">
        <v>1750</v>
      </c>
      <c r="F57" s="38" t="s">
        <v>1644</v>
      </c>
      <c r="G57" s="357">
        <v>1.968</v>
      </c>
      <c r="H57" s="38" t="s">
        <v>1561</v>
      </c>
      <c r="I57" s="40">
        <v>1730</v>
      </c>
      <c r="J57" s="41">
        <v>5</v>
      </c>
      <c r="K57" s="149">
        <v>13.7</v>
      </c>
      <c r="L57" s="150">
        <f t="shared" si="0"/>
        <v>169.46423357664233</v>
      </c>
      <c r="M57" s="149">
        <f t="shared" si="1"/>
        <v>12.2</v>
      </c>
      <c r="N57" s="148">
        <f t="shared" si="2"/>
        <v>15.4</v>
      </c>
      <c r="O57" s="147" t="str">
        <f t="shared" si="3"/>
        <v>21.8</v>
      </c>
      <c r="P57" s="49" t="s">
        <v>1102</v>
      </c>
      <c r="Q57" s="48" t="s">
        <v>60</v>
      </c>
      <c r="R57" s="49" t="s">
        <v>231</v>
      </c>
      <c r="S57" s="553" t="s">
        <v>1719</v>
      </c>
      <c r="T57" s="351" t="s">
        <v>1198</v>
      </c>
      <c r="U57" s="145">
        <f t="shared" si="4"/>
        <v>112</v>
      </c>
      <c r="V57" s="144" t="str">
        <f t="shared" si="5"/>
        <v/>
      </c>
      <c r="W57" s="144">
        <f t="shared" si="6"/>
        <v>62</v>
      </c>
      <c r="X57" s="143" t="str">
        <f t="shared" si="7"/>
        <v>★1.0</v>
      </c>
      <c r="Z57" s="27">
        <v>1730</v>
      </c>
      <c r="AA57" s="27"/>
      <c r="AB57" s="28">
        <f t="shared" si="8"/>
        <v>21.8</v>
      </c>
      <c r="AC57" s="142">
        <f t="shared" si="9"/>
        <v>62</v>
      </c>
      <c r="AD57" s="142" t="str">
        <f t="shared" si="10"/>
        <v>★1.0</v>
      </c>
      <c r="AE57" s="28" t="str">
        <f t="shared" si="14"/>
        <v/>
      </c>
      <c r="AF57" s="142" t="str">
        <f t="shared" si="15"/>
        <v/>
      </c>
      <c r="AG57" s="142" t="str">
        <f t="shared" si="16"/>
        <v/>
      </c>
      <c r="AH57" s="141"/>
    </row>
    <row r="58" spans="1:34" ht="24" customHeight="1">
      <c r="A58" s="365"/>
      <c r="B58" s="551"/>
      <c r="C58" s="375"/>
      <c r="D58" s="36" t="s">
        <v>1721</v>
      </c>
      <c r="E58" s="37" t="s">
        <v>1749</v>
      </c>
      <c r="F58" s="38" t="s">
        <v>1644</v>
      </c>
      <c r="G58" s="357">
        <v>1.968</v>
      </c>
      <c r="H58" s="38" t="s">
        <v>1561</v>
      </c>
      <c r="I58" s="40">
        <v>1740</v>
      </c>
      <c r="J58" s="41">
        <v>5</v>
      </c>
      <c r="K58" s="149">
        <v>13.7</v>
      </c>
      <c r="L58" s="150">
        <f t="shared" si="0"/>
        <v>169.46423357664233</v>
      </c>
      <c r="M58" s="149">
        <f t="shared" si="1"/>
        <v>12.2</v>
      </c>
      <c r="N58" s="148">
        <f t="shared" si="2"/>
        <v>15.4</v>
      </c>
      <c r="O58" s="147" t="str">
        <f t="shared" si="3"/>
        <v>21.7</v>
      </c>
      <c r="P58" s="49" t="s">
        <v>1102</v>
      </c>
      <c r="Q58" s="48" t="s">
        <v>60</v>
      </c>
      <c r="R58" s="49" t="s">
        <v>231</v>
      </c>
      <c r="S58" s="553" t="s">
        <v>1719</v>
      </c>
      <c r="T58" s="351" t="s">
        <v>1198</v>
      </c>
      <c r="U58" s="145">
        <f t="shared" si="4"/>
        <v>112</v>
      </c>
      <c r="V58" s="144" t="str">
        <f t="shared" si="5"/>
        <v/>
      </c>
      <c r="W58" s="144">
        <f t="shared" si="6"/>
        <v>63</v>
      </c>
      <c r="X58" s="143" t="str">
        <f t="shared" si="7"/>
        <v>★1.0</v>
      </c>
      <c r="Z58" s="27">
        <v>1740</v>
      </c>
      <c r="AA58" s="27"/>
      <c r="AB58" s="28">
        <f t="shared" si="8"/>
        <v>21.7</v>
      </c>
      <c r="AC58" s="142">
        <f t="shared" si="9"/>
        <v>63</v>
      </c>
      <c r="AD58" s="142" t="str">
        <f t="shared" si="10"/>
        <v>★1.0</v>
      </c>
      <c r="AE58" s="28" t="str">
        <f t="shared" si="14"/>
        <v/>
      </c>
      <c r="AF58" s="142" t="str">
        <f t="shared" si="15"/>
        <v/>
      </c>
      <c r="AG58" s="142" t="str">
        <f t="shared" si="16"/>
        <v/>
      </c>
      <c r="AH58" s="141"/>
    </row>
    <row r="59" spans="1:34" ht="24" customHeight="1">
      <c r="A59" s="365"/>
      <c r="B59" s="551"/>
      <c r="C59" s="375"/>
      <c r="D59" s="36" t="s">
        <v>1721</v>
      </c>
      <c r="E59" s="37" t="s">
        <v>1748</v>
      </c>
      <c r="F59" s="38" t="s">
        <v>1644</v>
      </c>
      <c r="G59" s="357">
        <v>1.968</v>
      </c>
      <c r="H59" s="38" t="s">
        <v>1561</v>
      </c>
      <c r="I59" s="40">
        <v>1770</v>
      </c>
      <c r="J59" s="41">
        <v>5</v>
      </c>
      <c r="K59" s="149">
        <v>13.7</v>
      </c>
      <c r="L59" s="150">
        <f t="shared" si="0"/>
        <v>169.46423357664233</v>
      </c>
      <c r="M59" s="149">
        <f t="shared" si="1"/>
        <v>11.1</v>
      </c>
      <c r="N59" s="148">
        <f t="shared" si="2"/>
        <v>14.4</v>
      </c>
      <c r="O59" s="147" t="str">
        <f t="shared" si="3"/>
        <v>21.4</v>
      </c>
      <c r="P59" s="49" t="s">
        <v>1102</v>
      </c>
      <c r="Q59" s="48" t="s">
        <v>60</v>
      </c>
      <c r="R59" s="49" t="s">
        <v>231</v>
      </c>
      <c r="S59" s="553" t="s">
        <v>1719</v>
      </c>
      <c r="T59" s="351" t="s">
        <v>1198</v>
      </c>
      <c r="U59" s="145">
        <f t="shared" si="4"/>
        <v>123</v>
      </c>
      <c r="V59" s="144" t="str">
        <f t="shared" si="5"/>
        <v/>
      </c>
      <c r="W59" s="144">
        <f t="shared" si="6"/>
        <v>64</v>
      </c>
      <c r="X59" s="143" t="str">
        <f t="shared" si="7"/>
        <v>★1.0</v>
      </c>
      <c r="Z59" s="27">
        <v>1770</v>
      </c>
      <c r="AA59" s="27"/>
      <c r="AB59" s="28">
        <f t="shared" si="8"/>
        <v>21.4</v>
      </c>
      <c r="AC59" s="142">
        <f t="shared" si="9"/>
        <v>64</v>
      </c>
      <c r="AD59" s="142" t="str">
        <f t="shared" si="10"/>
        <v>★1.0</v>
      </c>
      <c r="AE59" s="28" t="str">
        <f t="shared" si="14"/>
        <v/>
      </c>
      <c r="AF59" s="142" t="str">
        <f t="shared" si="15"/>
        <v/>
      </c>
      <c r="AG59" s="142" t="str">
        <f t="shared" si="16"/>
        <v/>
      </c>
      <c r="AH59" s="141"/>
    </row>
    <row r="60" spans="1:34" ht="24" customHeight="1">
      <c r="A60" s="365"/>
      <c r="B60" s="551"/>
      <c r="C60" s="375"/>
      <c r="D60" s="36" t="s">
        <v>1721</v>
      </c>
      <c r="E60" s="37" t="s">
        <v>1747</v>
      </c>
      <c r="F60" s="38" t="s">
        <v>1644</v>
      </c>
      <c r="G60" s="357">
        <v>1.968</v>
      </c>
      <c r="H60" s="38" t="s">
        <v>1561</v>
      </c>
      <c r="I60" s="40">
        <v>1750</v>
      </c>
      <c r="J60" s="41">
        <v>5</v>
      </c>
      <c r="K60" s="149">
        <v>13.7</v>
      </c>
      <c r="L60" s="150">
        <f t="shared" si="0"/>
        <v>169.46423357664233</v>
      </c>
      <c r="M60" s="149">
        <f t="shared" si="1"/>
        <v>12.2</v>
      </c>
      <c r="N60" s="148">
        <f t="shared" si="2"/>
        <v>15.4</v>
      </c>
      <c r="O60" s="147" t="str">
        <f t="shared" si="3"/>
        <v>21.6</v>
      </c>
      <c r="P60" s="49" t="s">
        <v>1102</v>
      </c>
      <c r="Q60" s="48" t="s">
        <v>60</v>
      </c>
      <c r="R60" s="49" t="s">
        <v>231</v>
      </c>
      <c r="S60" s="553" t="s">
        <v>1719</v>
      </c>
      <c r="T60" s="351" t="s">
        <v>1198</v>
      </c>
      <c r="U60" s="145">
        <f t="shared" si="4"/>
        <v>112</v>
      </c>
      <c r="V60" s="144" t="str">
        <f t="shared" si="5"/>
        <v/>
      </c>
      <c r="W60" s="144">
        <f t="shared" si="6"/>
        <v>63</v>
      </c>
      <c r="X60" s="143" t="str">
        <f t="shared" si="7"/>
        <v>★1.0</v>
      </c>
      <c r="Z60" s="27">
        <v>1750</v>
      </c>
      <c r="AA60" s="27"/>
      <c r="AB60" s="28">
        <f t="shared" si="8"/>
        <v>21.6</v>
      </c>
      <c r="AC60" s="142">
        <f t="shared" si="9"/>
        <v>63</v>
      </c>
      <c r="AD60" s="142" t="str">
        <f t="shared" si="10"/>
        <v>★1.0</v>
      </c>
      <c r="AE60" s="28" t="str">
        <f t="shared" si="14"/>
        <v/>
      </c>
      <c r="AF60" s="142" t="str">
        <f t="shared" si="15"/>
        <v/>
      </c>
      <c r="AG60" s="142" t="str">
        <f t="shared" si="16"/>
        <v/>
      </c>
      <c r="AH60" s="141"/>
    </row>
    <row r="61" spans="1:34" ht="24" customHeight="1">
      <c r="A61" s="365"/>
      <c r="B61" s="551"/>
      <c r="C61" s="375"/>
      <c r="D61" s="36" t="s">
        <v>1721</v>
      </c>
      <c r="E61" s="37" t="s">
        <v>1746</v>
      </c>
      <c r="F61" s="38" t="s">
        <v>1644</v>
      </c>
      <c r="G61" s="357">
        <v>1.968</v>
      </c>
      <c r="H61" s="38" t="s">
        <v>1561</v>
      </c>
      <c r="I61" s="40">
        <v>1790</v>
      </c>
      <c r="J61" s="41">
        <v>5</v>
      </c>
      <c r="K61" s="149">
        <v>13.7</v>
      </c>
      <c r="L61" s="150">
        <f t="shared" si="0"/>
        <v>169.46423357664233</v>
      </c>
      <c r="M61" s="149">
        <f t="shared" si="1"/>
        <v>11.1</v>
      </c>
      <c r="N61" s="148">
        <f t="shared" si="2"/>
        <v>14.4</v>
      </c>
      <c r="O61" s="147" t="str">
        <f t="shared" si="3"/>
        <v>21.2</v>
      </c>
      <c r="P61" s="49" t="s">
        <v>1102</v>
      </c>
      <c r="Q61" s="48" t="s">
        <v>60</v>
      </c>
      <c r="R61" s="49" t="s">
        <v>231</v>
      </c>
      <c r="S61" s="553" t="s">
        <v>1719</v>
      </c>
      <c r="T61" s="351" t="s">
        <v>1198</v>
      </c>
      <c r="U61" s="145">
        <f t="shared" si="4"/>
        <v>123</v>
      </c>
      <c r="V61" s="144" t="str">
        <f t="shared" si="5"/>
        <v/>
      </c>
      <c r="W61" s="144">
        <f t="shared" si="6"/>
        <v>64</v>
      </c>
      <c r="X61" s="143" t="str">
        <f t="shared" si="7"/>
        <v>★1.0</v>
      </c>
      <c r="Z61" s="27">
        <v>1790</v>
      </c>
      <c r="AA61" s="27"/>
      <c r="AB61" s="28">
        <f t="shared" si="8"/>
        <v>21.2</v>
      </c>
      <c r="AC61" s="142">
        <f t="shared" si="9"/>
        <v>64</v>
      </c>
      <c r="AD61" s="142" t="str">
        <f t="shared" si="10"/>
        <v>★1.0</v>
      </c>
      <c r="AE61" s="28" t="str">
        <f t="shared" si="14"/>
        <v/>
      </c>
      <c r="AF61" s="142" t="str">
        <f t="shared" si="15"/>
        <v/>
      </c>
      <c r="AG61" s="142" t="str">
        <f t="shared" si="16"/>
        <v/>
      </c>
      <c r="AH61" s="141"/>
    </row>
    <row r="62" spans="1:34" ht="24" customHeight="1">
      <c r="A62" s="365"/>
      <c r="B62" s="551"/>
      <c r="C62" s="375"/>
      <c r="D62" s="36" t="s">
        <v>1721</v>
      </c>
      <c r="E62" s="37" t="s">
        <v>1745</v>
      </c>
      <c r="F62" s="38" t="s">
        <v>1573</v>
      </c>
      <c r="G62" s="357">
        <v>1.968</v>
      </c>
      <c r="H62" s="38" t="s">
        <v>1561</v>
      </c>
      <c r="I62" s="40">
        <v>1730</v>
      </c>
      <c r="J62" s="41">
        <v>5</v>
      </c>
      <c r="K62" s="149">
        <v>13.7</v>
      </c>
      <c r="L62" s="150">
        <f t="shared" si="0"/>
        <v>169.46423357664233</v>
      </c>
      <c r="M62" s="149">
        <f t="shared" si="1"/>
        <v>12.2</v>
      </c>
      <c r="N62" s="148">
        <f t="shared" si="2"/>
        <v>15.4</v>
      </c>
      <c r="O62" s="147" t="str">
        <f t="shared" si="3"/>
        <v>21.8</v>
      </c>
      <c r="P62" s="49" t="s">
        <v>1102</v>
      </c>
      <c r="Q62" s="48" t="s">
        <v>60</v>
      </c>
      <c r="R62" s="49" t="s">
        <v>231</v>
      </c>
      <c r="S62" s="553" t="s">
        <v>1719</v>
      </c>
      <c r="T62" s="351" t="s">
        <v>1198</v>
      </c>
      <c r="U62" s="145">
        <f t="shared" si="4"/>
        <v>112</v>
      </c>
      <c r="V62" s="144" t="str">
        <f t="shared" si="5"/>
        <v/>
      </c>
      <c r="W62" s="144">
        <f t="shared" si="6"/>
        <v>62</v>
      </c>
      <c r="X62" s="143" t="str">
        <f t="shared" si="7"/>
        <v>★1.0</v>
      </c>
      <c r="Z62" s="27">
        <v>1730</v>
      </c>
      <c r="AA62" s="27"/>
      <c r="AB62" s="28">
        <f t="shared" si="8"/>
        <v>21.8</v>
      </c>
      <c r="AC62" s="142">
        <f t="shared" si="9"/>
        <v>62</v>
      </c>
      <c r="AD62" s="142" t="str">
        <f t="shared" si="10"/>
        <v>★1.0</v>
      </c>
      <c r="AE62" s="28" t="str">
        <f t="shared" si="14"/>
        <v/>
      </c>
      <c r="AF62" s="142" t="str">
        <f t="shared" si="15"/>
        <v/>
      </c>
      <c r="AG62" s="142" t="str">
        <f t="shared" si="16"/>
        <v/>
      </c>
      <c r="AH62" s="141"/>
    </row>
    <row r="63" spans="1:34" ht="24" customHeight="1">
      <c r="A63" s="365"/>
      <c r="B63" s="551"/>
      <c r="C63" s="375"/>
      <c r="D63" s="36" t="s">
        <v>1721</v>
      </c>
      <c r="E63" s="37" t="s">
        <v>1744</v>
      </c>
      <c r="F63" s="38" t="s">
        <v>1573</v>
      </c>
      <c r="G63" s="357">
        <v>1.968</v>
      </c>
      <c r="H63" s="38" t="s">
        <v>1561</v>
      </c>
      <c r="I63" s="40">
        <v>1750</v>
      </c>
      <c r="J63" s="41">
        <v>5</v>
      </c>
      <c r="K63" s="149">
        <v>13.7</v>
      </c>
      <c r="L63" s="150">
        <f t="shared" si="0"/>
        <v>169.46423357664233</v>
      </c>
      <c r="M63" s="149">
        <f t="shared" si="1"/>
        <v>12.2</v>
      </c>
      <c r="N63" s="148">
        <f t="shared" si="2"/>
        <v>15.4</v>
      </c>
      <c r="O63" s="147" t="str">
        <f t="shared" si="3"/>
        <v>21.6</v>
      </c>
      <c r="P63" s="49" t="s">
        <v>1102</v>
      </c>
      <c r="Q63" s="48" t="s">
        <v>60</v>
      </c>
      <c r="R63" s="49" t="s">
        <v>231</v>
      </c>
      <c r="S63" s="553" t="s">
        <v>1719</v>
      </c>
      <c r="T63" s="351" t="s">
        <v>1198</v>
      </c>
      <c r="U63" s="145">
        <f t="shared" si="4"/>
        <v>112</v>
      </c>
      <c r="V63" s="144" t="str">
        <f t="shared" si="5"/>
        <v/>
      </c>
      <c r="W63" s="144">
        <f t="shared" si="6"/>
        <v>63</v>
      </c>
      <c r="X63" s="143" t="str">
        <f t="shared" si="7"/>
        <v>★1.0</v>
      </c>
      <c r="Z63" s="27">
        <v>1750</v>
      </c>
      <c r="AA63" s="27"/>
      <c r="AB63" s="28">
        <f t="shared" si="8"/>
        <v>21.6</v>
      </c>
      <c r="AC63" s="142">
        <f t="shared" si="9"/>
        <v>63</v>
      </c>
      <c r="AD63" s="142" t="str">
        <f t="shared" si="10"/>
        <v>★1.0</v>
      </c>
      <c r="AE63" s="28" t="str">
        <f t="shared" si="14"/>
        <v/>
      </c>
      <c r="AF63" s="142" t="str">
        <f t="shared" si="15"/>
        <v/>
      </c>
      <c r="AG63" s="142" t="str">
        <f t="shared" si="16"/>
        <v/>
      </c>
      <c r="AH63" s="141"/>
    </row>
    <row r="64" spans="1:34" ht="24" customHeight="1">
      <c r="A64" s="365"/>
      <c r="B64" s="551"/>
      <c r="C64" s="375"/>
      <c r="D64" s="36" t="s">
        <v>1721</v>
      </c>
      <c r="E64" s="37" t="s">
        <v>1743</v>
      </c>
      <c r="F64" s="38" t="s">
        <v>1573</v>
      </c>
      <c r="G64" s="357">
        <v>1.968</v>
      </c>
      <c r="H64" s="38" t="s">
        <v>1561</v>
      </c>
      <c r="I64" s="40">
        <v>1770</v>
      </c>
      <c r="J64" s="41">
        <v>5</v>
      </c>
      <c r="K64" s="149">
        <v>13.7</v>
      </c>
      <c r="L64" s="150">
        <f t="shared" si="0"/>
        <v>169.46423357664233</v>
      </c>
      <c r="M64" s="149">
        <f t="shared" si="1"/>
        <v>11.1</v>
      </c>
      <c r="N64" s="148">
        <f t="shared" si="2"/>
        <v>14.4</v>
      </c>
      <c r="O64" s="147" t="str">
        <f t="shared" si="3"/>
        <v>21.4</v>
      </c>
      <c r="P64" s="49" t="s">
        <v>1102</v>
      </c>
      <c r="Q64" s="48" t="s">
        <v>60</v>
      </c>
      <c r="R64" s="49" t="s">
        <v>231</v>
      </c>
      <c r="S64" s="553" t="s">
        <v>1719</v>
      </c>
      <c r="T64" s="351" t="s">
        <v>1198</v>
      </c>
      <c r="U64" s="145">
        <f t="shared" si="4"/>
        <v>123</v>
      </c>
      <c r="V64" s="144" t="str">
        <f t="shared" si="5"/>
        <v/>
      </c>
      <c r="W64" s="144">
        <f t="shared" si="6"/>
        <v>64</v>
      </c>
      <c r="X64" s="143" t="str">
        <f t="shared" si="7"/>
        <v>★1.0</v>
      </c>
      <c r="Z64" s="27">
        <v>1770</v>
      </c>
      <c r="AA64" s="27"/>
      <c r="AB64" s="28">
        <f t="shared" si="8"/>
        <v>21.4</v>
      </c>
      <c r="AC64" s="142">
        <f t="shared" si="9"/>
        <v>64</v>
      </c>
      <c r="AD64" s="142" t="str">
        <f t="shared" si="10"/>
        <v>★1.0</v>
      </c>
      <c r="AE64" s="28" t="str">
        <f t="shared" si="14"/>
        <v/>
      </c>
      <c r="AF64" s="142" t="str">
        <f t="shared" si="15"/>
        <v/>
      </c>
      <c r="AG64" s="142" t="str">
        <f t="shared" si="16"/>
        <v/>
      </c>
      <c r="AH64" s="141"/>
    </row>
    <row r="65" spans="1:34" ht="24" customHeight="1">
      <c r="A65" s="365"/>
      <c r="B65" s="551"/>
      <c r="C65" s="375"/>
      <c r="D65" s="36" t="s">
        <v>1721</v>
      </c>
      <c r="E65" s="37" t="s">
        <v>1742</v>
      </c>
      <c r="F65" s="38" t="s">
        <v>1573</v>
      </c>
      <c r="G65" s="357">
        <v>1.968</v>
      </c>
      <c r="H65" s="38" t="s">
        <v>1561</v>
      </c>
      <c r="I65" s="40">
        <v>1760</v>
      </c>
      <c r="J65" s="41">
        <v>5</v>
      </c>
      <c r="K65" s="149">
        <v>13.7</v>
      </c>
      <c r="L65" s="150">
        <f t="shared" si="0"/>
        <v>169.46423357664233</v>
      </c>
      <c r="M65" s="149">
        <f t="shared" si="1"/>
        <v>12.2</v>
      </c>
      <c r="N65" s="148">
        <f t="shared" si="2"/>
        <v>15.4</v>
      </c>
      <c r="O65" s="147" t="str">
        <f t="shared" si="3"/>
        <v>21.5</v>
      </c>
      <c r="P65" s="49" t="s">
        <v>1102</v>
      </c>
      <c r="Q65" s="48" t="s">
        <v>60</v>
      </c>
      <c r="R65" s="49" t="s">
        <v>231</v>
      </c>
      <c r="S65" s="553" t="s">
        <v>1719</v>
      </c>
      <c r="T65" s="351" t="s">
        <v>1198</v>
      </c>
      <c r="U65" s="145">
        <f t="shared" si="4"/>
        <v>112</v>
      </c>
      <c r="V65" s="144" t="str">
        <f t="shared" si="5"/>
        <v/>
      </c>
      <c r="W65" s="144">
        <f t="shared" si="6"/>
        <v>63</v>
      </c>
      <c r="X65" s="143" t="str">
        <f t="shared" si="7"/>
        <v>★1.0</v>
      </c>
      <c r="Z65" s="27">
        <v>1760</v>
      </c>
      <c r="AA65" s="27"/>
      <c r="AB65" s="28">
        <f t="shared" si="8"/>
        <v>21.5</v>
      </c>
      <c r="AC65" s="142">
        <f t="shared" si="9"/>
        <v>63</v>
      </c>
      <c r="AD65" s="142" t="str">
        <f t="shared" si="10"/>
        <v>★1.0</v>
      </c>
      <c r="AE65" s="28" t="str">
        <f t="shared" si="14"/>
        <v/>
      </c>
      <c r="AF65" s="142" t="str">
        <f t="shared" si="15"/>
        <v/>
      </c>
      <c r="AG65" s="142" t="str">
        <f t="shared" si="16"/>
        <v/>
      </c>
      <c r="AH65" s="141"/>
    </row>
    <row r="66" spans="1:34" ht="24" customHeight="1">
      <c r="A66" s="365"/>
      <c r="B66" s="551"/>
      <c r="C66" s="375"/>
      <c r="D66" s="36" t="s">
        <v>1721</v>
      </c>
      <c r="E66" s="37" t="s">
        <v>1741</v>
      </c>
      <c r="F66" s="38" t="s">
        <v>1573</v>
      </c>
      <c r="G66" s="357">
        <v>1.968</v>
      </c>
      <c r="H66" s="38" t="s">
        <v>1561</v>
      </c>
      <c r="I66" s="40">
        <v>1780</v>
      </c>
      <c r="J66" s="41">
        <v>5</v>
      </c>
      <c r="K66" s="149">
        <v>13.7</v>
      </c>
      <c r="L66" s="150">
        <f t="shared" si="0"/>
        <v>169.46423357664233</v>
      </c>
      <c r="M66" s="149">
        <f t="shared" si="1"/>
        <v>11.1</v>
      </c>
      <c r="N66" s="148">
        <f t="shared" si="2"/>
        <v>14.4</v>
      </c>
      <c r="O66" s="147" t="str">
        <f t="shared" si="3"/>
        <v>21.3</v>
      </c>
      <c r="P66" s="49" t="s">
        <v>1102</v>
      </c>
      <c r="Q66" s="48" t="s">
        <v>60</v>
      </c>
      <c r="R66" s="49" t="s">
        <v>231</v>
      </c>
      <c r="S66" s="553" t="s">
        <v>1719</v>
      </c>
      <c r="T66" s="351" t="s">
        <v>1198</v>
      </c>
      <c r="U66" s="145">
        <f t="shared" si="4"/>
        <v>123</v>
      </c>
      <c r="V66" s="144" t="str">
        <f t="shared" si="5"/>
        <v/>
      </c>
      <c r="W66" s="144">
        <f t="shared" si="6"/>
        <v>64</v>
      </c>
      <c r="X66" s="143" t="str">
        <f t="shared" si="7"/>
        <v>★1.0</v>
      </c>
      <c r="Z66" s="27">
        <v>1780</v>
      </c>
      <c r="AA66" s="27"/>
      <c r="AB66" s="28">
        <f t="shared" si="8"/>
        <v>21.3</v>
      </c>
      <c r="AC66" s="142">
        <f t="shared" si="9"/>
        <v>64</v>
      </c>
      <c r="AD66" s="142" t="str">
        <f t="shared" si="10"/>
        <v>★1.0</v>
      </c>
      <c r="AE66" s="28" t="str">
        <f t="shared" si="14"/>
        <v/>
      </c>
      <c r="AF66" s="142" t="str">
        <f t="shared" si="15"/>
        <v/>
      </c>
      <c r="AG66" s="142" t="str">
        <f t="shared" si="16"/>
        <v/>
      </c>
      <c r="AH66" s="141"/>
    </row>
    <row r="67" spans="1:34" ht="24" customHeight="1">
      <c r="A67" s="365"/>
      <c r="B67" s="551"/>
      <c r="C67" s="375"/>
      <c r="D67" s="36" t="s">
        <v>1721</v>
      </c>
      <c r="E67" s="37" t="s">
        <v>1740</v>
      </c>
      <c r="F67" s="38" t="s">
        <v>1621</v>
      </c>
      <c r="G67" s="357">
        <v>1.968</v>
      </c>
      <c r="H67" s="38" t="s">
        <v>1095</v>
      </c>
      <c r="I67" s="40">
        <v>1690</v>
      </c>
      <c r="J67" s="41">
        <v>5</v>
      </c>
      <c r="K67" s="149">
        <v>15.4</v>
      </c>
      <c r="L67" s="150">
        <f t="shared" si="0"/>
        <v>150.75714285714284</v>
      </c>
      <c r="M67" s="149">
        <f t="shared" si="1"/>
        <v>12.2</v>
      </c>
      <c r="N67" s="148">
        <f t="shared" si="2"/>
        <v>15.4</v>
      </c>
      <c r="O67" s="147" t="str">
        <f t="shared" si="3"/>
        <v>22.2</v>
      </c>
      <c r="P67" s="49" t="s">
        <v>1667</v>
      </c>
      <c r="Q67" s="48" t="s">
        <v>60</v>
      </c>
      <c r="R67" s="49" t="s">
        <v>231</v>
      </c>
      <c r="S67" s="553" t="s">
        <v>1719</v>
      </c>
      <c r="T67" s="351" t="s">
        <v>1198</v>
      </c>
      <c r="U67" s="145">
        <f t="shared" si="4"/>
        <v>126</v>
      </c>
      <c r="V67" s="144">
        <f t="shared" si="5"/>
        <v>100</v>
      </c>
      <c r="W67" s="144">
        <f t="shared" si="6"/>
        <v>69</v>
      </c>
      <c r="X67" s="143" t="str">
        <f t="shared" si="7"/>
        <v>★1.5</v>
      </c>
      <c r="Z67" s="27">
        <v>1690</v>
      </c>
      <c r="AA67" s="27"/>
      <c r="AB67" s="28">
        <f t="shared" si="8"/>
        <v>22.2</v>
      </c>
      <c r="AC67" s="142">
        <f t="shared" si="9"/>
        <v>69</v>
      </c>
      <c r="AD67" s="142" t="str">
        <f t="shared" si="10"/>
        <v>★1.5</v>
      </c>
      <c r="AE67" s="28" t="str">
        <f t="shared" si="14"/>
        <v/>
      </c>
      <c r="AF67" s="142" t="str">
        <f t="shared" si="15"/>
        <v/>
      </c>
      <c r="AG67" s="142" t="str">
        <f t="shared" si="16"/>
        <v/>
      </c>
      <c r="AH67" s="141"/>
    </row>
    <row r="68" spans="1:34" ht="24" customHeight="1">
      <c r="A68" s="365"/>
      <c r="B68" s="551"/>
      <c r="C68" s="375"/>
      <c r="D68" s="36" t="s">
        <v>1721</v>
      </c>
      <c r="E68" s="37" t="s">
        <v>1739</v>
      </c>
      <c r="F68" s="38" t="s">
        <v>1621</v>
      </c>
      <c r="G68" s="357">
        <v>1.968</v>
      </c>
      <c r="H68" s="38" t="s">
        <v>1095</v>
      </c>
      <c r="I68" s="40">
        <v>1710</v>
      </c>
      <c r="J68" s="41">
        <v>5</v>
      </c>
      <c r="K68" s="149">
        <v>15.4</v>
      </c>
      <c r="L68" s="150">
        <f t="shared" si="0"/>
        <v>150.75714285714284</v>
      </c>
      <c r="M68" s="149">
        <f t="shared" si="1"/>
        <v>12.2</v>
      </c>
      <c r="N68" s="148">
        <f t="shared" si="2"/>
        <v>15.4</v>
      </c>
      <c r="O68" s="147" t="str">
        <f t="shared" si="3"/>
        <v>22.0</v>
      </c>
      <c r="P68" s="49" t="s">
        <v>1667</v>
      </c>
      <c r="Q68" s="48" t="s">
        <v>60</v>
      </c>
      <c r="R68" s="49" t="s">
        <v>231</v>
      </c>
      <c r="S68" s="553" t="s">
        <v>1719</v>
      </c>
      <c r="T68" s="351" t="s">
        <v>1198</v>
      </c>
      <c r="U68" s="145">
        <f t="shared" si="4"/>
        <v>126</v>
      </c>
      <c r="V68" s="144">
        <f t="shared" si="5"/>
        <v>100</v>
      </c>
      <c r="W68" s="144">
        <f t="shared" si="6"/>
        <v>70</v>
      </c>
      <c r="X68" s="143" t="str">
        <f t="shared" si="7"/>
        <v>★2.0</v>
      </c>
      <c r="Z68" s="27">
        <v>1710</v>
      </c>
      <c r="AA68" s="27"/>
      <c r="AB68" s="28">
        <f t="shared" si="8"/>
        <v>22</v>
      </c>
      <c r="AC68" s="142">
        <f t="shared" si="9"/>
        <v>70</v>
      </c>
      <c r="AD68" s="142" t="str">
        <f t="shared" si="10"/>
        <v>★2.0</v>
      </c>
      <c r="AE68" s="28" t="str">
        <f t="shared" si="14"/>
        <v/>
      </c>
      <c r="AF68" s="142" t="str">
        <f t="shared" si="15"/>
        <v/>
      </c>
      <c r="AG68" s="142" t="str">
        <f t="shared" si="16"/>
        <v/>
      </c>
      <c r="AH68" s="141"/>
    </row>
    <row r="69" spans="1:34" ht="24" customHeight="1">
      <c r="A69" s="365"/>
      <c r="B69" s="551"/>
      <c r="C69" s="375"/>
      <c r="D69" s="36" t="s">
        <v>1721</v>
      </c>
      <c r="E69" s="37" t="s">
        <v>1738</v>
      </c>
      <c r="F69" s="38" t="s">
        <v>1621</v>
      </c>
      <c r="G69" s="357">
        <v>1.968</v>
      </c>
      <c r="H69" s="38" t="s">
        <v>1095</v>
      </c>
      <c r="I69" s="40">
        <v>1720</v>
      </c>
      <c r="J69" s="41">
        <v>5</v>
      </c>
      <c r="K69" s="149">
        <v>15.4</v>
      </c>
      <c r="L69" s="150">
        <f t="shared" si="0"/>
        <v>150.75714285714284</v>
      </c>
      <c r="M69" s="149">
        <f t="shared" si="1"/>
        <v>12.2</v>
      </c>
      <c r="N69" s="148">
        <f t="shared" si="2"/>
        <v>15.4</v>
      </c>
      <c r="O69" s="147" t="str">
        <f t="shared" si="3"/>
        <v>21.9</v>
      </c>
      <c r="P69" s="49" t="s">
        <v>1667</v>
      </c>
      <c r="Q69" s="48" t="s">
        <v>60</v>
      </c>
      <c r="R69" s="49" t="s">
        <v>231</v>
      </c>
      <c r="S69" s="553" t="s">
        <v>1719</v>
      </c>
      <c r="T69" s="351" t="s">
        <v>1198</v>
      </c>
      <c r="U69" s="145">
        <f t="shared" si="4"/>
        <v>126</v>
      </c>
      <c r="V69" s="144">
        <f t="shared" si="5"/>
        <v>100</v>
      </c>
      <c r="W69" s="144">
        <f t="shared" si="6"/>
        <v>70</v>
      </c>
      <c r="X69" s="143" t="str">
        <f t="shared" si="7"/>
        <v>★2.0</v>
      </c>
      <c r="Z69" s="27">
        <v>1720</v>
      </c>
      <c r="AA69" s="27"/>
      <c r="AB69" s="28">
        <f t="shared" si="8"/>
        <v>21.9</v>
      </c>
      <c r="AC69" s="142">
        <f t="shared" si="9"/>
        <v>70</v>
      </c>
      <c r="AD69" s="142" t="str">
        <f t="shared" si="10"/>
        <v>★2.0</v>
      </c>
      <c r="AE69" s="28" t="str">
        <f t="shared" si="14"/>
        <v/>
      </c>
      <c r="AF69" s="142" t="str">
        <f t="shared" si="15"/>
        <v/>
      </c>
      <c r="AG69" s="142" t="str">
        <f t="shared" si="16"/>
        <v/>
      </c>
      <c r="AH69" s="141"/>
    </row>
    <row r="70" spans="1:34" ht="24" customHeight="1">
      <c r="A70" s="365"/>
      <c r="B70" s="551"/>
      <c r="C70" s="375"/>
      <c r="D70" s="36" t="s">
        <v>1721</v>
      </c>
      <c r="E70" s="37" t="s">
        <v>1737</v>
      </c>
      <c r="F70" s="38" t="s">
        <v>1621</v>
      </c>
      <c r="G70" s="357">
        <v>1.968</v>
      </c>
      <c r="H70" s="38" t="s">
        <v>1095</v>
      </c>
      <c r="I70" s="40">
        <v>1740</v>
      </c>
      <c r="J70" s="41">
        <v>5</v>
      </c>
      <c r="K70" s="149">
        <v>15.4</v>
      </c>
      <c r="L70" s="150">
        <f t="shared" si="0"/>
        <v>150.75714285714284</v>
      </c>
      <c r="M70" s="149">
        <f t="shared" si="1"/>
        <v>12.2</v>
      </c>
      <c r="N70" s="148">
        <f t="shared" si="2"/>
        <v>15.4</v>
      </c>
      <c r="O70" s="147" t="str">
        <f t="shared" si="3"/>
        <v>21.7</v>
      </c>
      <c r="P70" s="49" t="s">
        <v>1667</v>
      </c>
      <c r="Q70" s="48" t="s">
        <v>60</v>
      </c>
      <c r="R70" s="49" t="s">
        <v>231</v>
      </c>
      <c r="S70" s="553" t="s">
        <v>1719</v>
      </c>
      <c r="T70" s="351" t="s">
        <v>1198</v>
      </c>
      <c r="U70" s="145">
        <f t="shared" si="4"/>
        <v>126</v>
      </c>
      <c r="V70" s="144">
        <f t="shared" si="5"/>
        <v>100</v>
      </c>
      <c r="W70" s="144">
        <f t="shared" si="6"/>
        <v>70</v>
      </c>
      <c r="X70" s="143" t="str">
        <f t="shared" si="7"/>
        <v>★2.0</v>
      </c>
      <c r="Z70" s="27">
        <v>1740</v>
      </c>
      <c r="AA70" s="27"/>
      <c r="AB70" s="28">
        <f t="shared" si="8"/>
        <v>21.7</v>
      </c>
      <c r="AC70" s="142">
        <f t="shared" si="9"/>
        <v>70</v>
      </c>
      <c r="AD70" s="142" t="str">
        <f t="shared" si="10"/>
        <v>★2.0</v>
      </c>
      <c r="AE70" s="28" t="str">
        <f t="shared" si="14"/>
        <v/>
      </c>
      <c r="AF70" s="142" t="str">
        <f t="shared" si="15"/>
        <v/>
      </c>
      <c r="AG70" s="142" t="str">
        <f t="shared" si="16"/>
        <v/>
      </c>
      <c r="AH70" s="141"/>
    </row>
    <row r="71" spans="1:34" ht="24" customHeight="1">
      <c r="A71" s="365"/>
      <c r="B71" s="53"/>
      <c r="C71" s="54"/>
      <c r="D71" s="36" t="s">
        <v>1721</v>
      </c>
      <c r="E71" s="37" t="s">
        <v>1736</v>
      </c>
      <c r="F71" s="38" t="s">
        <v>1621</v>
      </c>
      <c r="G71" s="357">
        <v>1.968</v>
      </c>
      <c r="H71" s="38" t="s">
        <v>1095</v>
      </c>
      <c r="I71" s="40">
        <v>1730</v>
      </c>
      <c r="J71" s="41">
        <v>5</v>
      </c>
      <c r="K71" s="149">
        <v>15.4</v>
      </c>
      <c r="L71" s="150">
        <f t="shared" si="0"/>
        <v>150.75714285714284</v>
      </c>
      <c r="M71" s="149">
        <f t="shared" si="1"/>
        <v>12.2</v>
      </c>
      <c r="N71" s="148">
        <f t="shared" si="2"/>
        <v>15.4</v>
      </c>
      <c r="O71" s="147" t="str">
        <f t="shared" si="3"/>
        <v>21.8</v>
      </c>
      <c r="P71" s="49" t="s">
        <v>1667</v>
      </c>
      <c r="Q71" s="48" t="s">
        <v>60</v>
      </c>
      <c r="R71" s="49" t="s">
        <v>231</v>
      </c>
      <c r="S71" s="553" t="s">
        <v>1719</v>
      </c>
      <c r="T71" s="351" t="s">
        <v>1198</v>
      </c>
      <c r="U71" s="145">
        <f t="shared" si="4"/>
        <v>126</v>
      </c>
      <c r="V71" s="144">
        <f t="shared" si="5"/>
        <v>100</v>
      </c>
      <c r="W71" s="144">
        <f t="shared" si="6"/>
        <v>70</v>
      </c>
      <c r="X71" s="143" t="str">
        <f t="shared" si="7"/>
        <v>★2.0</v>
      </c>
      <c r="Z71" s="27">
        <v>1730</v>
      </c>
      <c r="AA71" s="27"/>
      <c r="AB71" s="28">
        <f t="shared" si="8"/>
        <v>21.8</v>
      </c>
      <c r="AC71" s="142">
        <f t="shared" si="9"/>
        <v>70</v>
      </c>
      <c r="AD71" s="142" t="str">
        <f t="shared" si="10"/>
        <v>★2.0</v>
      </c>
      <c r="AE71" s="28" t="str">
        <f t="shared" si="14"/>
        <v/>
      </c>
      <c r="AF71" s="142" t="str">
        <f t="shared" si="15"/>
        <v/>
      </c>
      <c r="AG71" s="142" t="str">
        <f t="shared" si="16"/>
        <v/>
      </c>
      <c r="AH71" s="141"/>
    </row>
    <row r="72" spans="1:34" ht="24" customHeight="1">
      <c r="A72" s="365"/>
      <c r="B72" s="551"/>
      <c r="C72" s="554" t="s">
        <v>1735</v>
      </c>
      <c r="D72" s="36" t="s">
        <v>1731</v>
      </c>
      <c r="E72" s="37" t="s">
        <v>1734</v>
      </c>
      <c r="F72" s="38" t="s">
        <v>1582</v>
      </c>
      <c r="G72" s="357">
        <v>1.968</v>
      </c>
      <c r="H72" s="38" t="s">
        <v>1561</v>
      </c>
      <c r="I72" s="40">
        <v>1830</v>
      </c>
      <c r="J72" s="41">
        <v>5</v>
      </c>
      <c r="K72" s="149">
        <v>12.6</v>
      </c>
      <c r="L72" s="150">
        <f t="shared" si="0"/>
        <v>184.25873015873015</v>
      </c>
      <c r="M72" s="149">
        <f t="shared" si="1"/>
        <v>11.1</v>
      </c>
      <c r="N72" s="148">
        <f t="shared" si="2"/>
        <v>14.4</v>
      </c>
      <c r="O72" s="147" t="str">
        <f t="shared" si="3"/>
        <v>20.8</v>
      </c>
      <c r="P72" s="49" t="s">
        <v>1102</v>
      </c>
      <c r="Q72" s="48" t="s">
        <v>60</v>
      </c>
      <c r="R72" s="49" t="s">
        <v>84</v>
      </c>
      <c r="S72" s="553"/>
      <c r="T72" s="351" t="s">
        <v>1198</v>
      </c>
      <c r="U72" s="145">
        <f t="shared" si="4"/>
        <v>113</v>
      </c>
      <c r="V72" s="144" t="str">
        <f t="shared" si="5"/>
        <v/>
      </c>
      <c r="W72" s="144">
        <f t="shared" si="6"/>
        <v>60</v>
      </c>
      <c r="X72" s="143" t="str">
        <f t="shared" si="7"/>
        <v>★1.0</v>
      </c>
      <c r="Z72" s="27">
        <v>1830</v>
      </c>
      <c r="AA72" s="27"/>
      <c r="AB72" s="28">
        <f t="shared" si="8"/>
        <v>20.8</v>
      </c>
      <c r="AC72" s="142">
        <f t="shared" si="9"/>
        <v>60</v>
      </c>
      <c r="AD72" s="142" t="str">
        <f t="shared" si="10"/>
        <v>★1.0</v>
      </c>
      <c r="AE72" s="28" t="str">
        <f t="shared" si="14"/>
        <v/>
      </c>
      <c r="AF72" s="142" t="str">
        <f t="shared" si="15"/>
        <v/>
      </c>
      <c r="AG72" s="142" t="str">
        <f t="shared" si="16"/>
        <v/>
      </c>
      <c r="AH72" s="141"/>
    </row>
    <row r="73" spans="1:34" ht="24" customHeight="1">
      <c r="A73" s="365"/>
      <c r="B73" s="551"/>
      <c r="C73" s="554"/>
      <c r="D73" s="36" t="s">
        <v>1731</v>
      </c>
      <c r="E73" s="37" t="s">
        <v>1733</v>
      </c>
      <c r="F73" s="38" t="s">
        <v>1582</v>
      </c>
      <c r="G73" s="357">
        <v>1.968</v>
      </c>
      <c r="H73" s="38" t="s">
        <v>1561</v>
      </c>
      <c r="I73" s="40">
        <v>1850</v>
      </c>
      <c r="J73" s="41">
        <v>5</v>
      </c>
      <c r="K73" s="149">
        <v>12.6</v>
      </c>
      <c r="L73" s="150">
        <f t="shared" ref="L73:L136" si="17">IF(K73&gt;0,1/K73*34.6*67.1,"")</f>
        <v>184.25873015873015</v>
      </c>
      <c r="M73" s="149">
        <f t="shared" ref="M73:M136" si="18">IFERROR(VALUE(IF(Z73="","",(IF(Z73&gt;=2271,"7.4",IF(Z73&gt;=2101,"8.7",IF(Z73&gt;=1991,"9.4",IF(Z73&gt;=1871,"10.2",IF(Z73&gt;=1761,"11.1",IF(Z73&gt;=1651,"12.2",IF(Z73&gt;=1531,"13.2",IF(Z73&gt;=1421,"14.4",IF(Z73&gt;=1311,"15.8",IF(Z73&gt;=1196,"17.2",IF(Z73&gt;=1081,"18.7",IF(Z73&gt;=971,"20.5",IF(Z73&gt;=856,"20.8",IF(Z73&gt;=741,"21.0",IF(Z73&gt;=601,"21.8","22.5")))))))))))))))))),"")</f>
        <v>11.1</v>
      </c>
      <c r="N73" s="148">
        <f t="shared" ref="N73:N136" si="19">IFERROR(VALUE(IF(Z73="","",(IF(Z73&gt;=2271,"10.6",IF(Z73&gt;=2101,"11.9",IF(Z73&gt;=1991,"12.7",IF(Z73&gt;=1871,"13.5",IF(Z73&gt;=1761,"14.4",IF(Z73&gt;=1651,"15.4",IF(Z73&gt;=1531,"16.5",IF(Z73&gt;=1421,"17.6",IF(Z73&gt;=1311,"19.0",IF(Z73&gt;=1196,"20.3",IF(Z73&gt;=1081,"21.8",IF(Z73&gt;=971,"23.4",IF(Z73&gt;=856,"23.7",IF(Z73&gt;=741,"24.5","24.6"))))))))))))))))),"")</f>
        <v>14.4</v>
      </c>
      <c r="O73" s="147" t="str">
        <f t="shared" ref="O73:O136" si="20">IF(Z73="","",IF(AE73="",TEXT(AB73,"#,##0.0"),IF(AB73-AE73&gt;0,CONCATENATE(TEXT(AE73,"#,##0.0"),"~",TEXT(AB73,"#,##0.0")),TEXT(AB73,"#,##0.0"))))</f>
        <v>20.6</v>
      </c>
      <c r="P73" s="49" t="s">
        <v>1102</v>
      </c>
      <c r="Q73" s="48" t="s">
        <v>60</v>
      </c>
      <c r="R73" s="49" t="s">
        <v>84</v>
      </c>
      <c r="S73" s="553"/>
      <c r="T73" s="351" t="s">
        <v>1198</v>
      </c>
      <c r="U73" s="145">
        <f t="shared" ref="U73:U136" si="21">IFERROR(IF(K73&lt;M73,"",(ROUNDDOWN(K73/M73*100,0))),"")</f>
        <v>113</v>
      </c>
      <c r="V73" s="144" t="str">
        <f t="shared" ref="V73:V136" si="22">IFERROR(IF(K73&lt;N73,"",(ROUNDDOWN(K73/N73*100,0))),"")</f>
        <v/>
      </c>
      <c r="W73" s="144">
        <f t="shared" ref="W73:W136" si="23">IF(AC73&lt;55,"",IF(AA73="",AC73,IF(AF73-AC73&gt;0,CONCATENATE(AC73,"~",AF73),AC73)))</f>
        <v>61</v>
      </c>
      <c r="X73" s="143" t="str">
        <f t="shared" ref="X73:X136" si="24">IF(AC73&lt;55,"",AD73)</f>
        <v>★1.0</v>
      </c>
      <c r="Z73" s="27">
        <v>1850</v>
      </c>
      <c r="AA73" s="27"/>
      <c r="AB73" s="28">
        <f t="shared" ref="AB73:AB136" si="25">IF(Z73="","",(ROUND(IF(Z73&gt;=2759,9.5,IF(Z73&lt;2759,(-2.47/1000000*Z73*Z73)-(8.52/10000*Z73)+30.65)),1)))</f>
        <v>20.6</v>
      </c>
      <c r="AC73" s="142">
        <f t="shared" ref="AC73:AC136" si="26">IF(K73="","",ROUNDDOWN(K73/AB73*100,0))</f>
        <v>61</v>
      </c>
      <c r="AD73" s="142" t="str">
        <f t="shared" ref="AD73:AD136" si="27">IF(AC73="","",IF(AC73&gt;=125,"★7.5",IF(AC73&gt;=120,"★7.0",IF(AC73&gt;=115,"★6.5",IF(AC73&gt;=110,"★6.0",IF(AC73&gt;=105,"★5.5",IF(AC73&gt;=100,"★5.0",IF(AC73&gt;=95,"★4.5",IF(AC73&gt;=90,"★4.0",IF(AC73&gt;=85,"★3.5",IF(AC73&gt;=80,"★3.0",IF(AC73&gt;=75,"★2.5",IF(AC73&gt;=70,"★2.0",IF(AC73&gt;=65,"★1.5",IF(AC73&gt;=60,"★1.0",IF(AC73&gt;=55,"★0.5"," "))))))))))))))))</f>
        <v>★1.0</v>
      </c>
      <c r="AE73" s="28" t="str">
        <f t="shared" si="14"/>
        <v/>
      </c>
      <c r="AF73" s="142" t="str">
        <f t="shared" si="15"/>
        <v/>
      </c>
      <c r="AG73" s="142" t="str">
        <f t="shared" si="16"/>
        <v/>
      </c>
      <c r="AH73" s="141"/>
    </row>
    <row r="74" spans="1:34" ht="24" customHeight="1">
      <c r="A74" s="365"/>
      <c r="B74" s="551"/>
      <c r="C74" s="554"/>
      <c r="D74" s="36" t="s">
        <v>1731</v>
      </c>
      <c r="E74" s="37" t="s">
        <v>1732</v>
      </c>
      <c r="F74" s="38" t="s">
        <v>1582</v>
      </c>
      <c r="G74" s="357">
        <v>1.968</v>
      </c>
      <c r="H74" s="38" t="s">
        <v>1561</v>
      </c>
      <c r="I74" s="40">
        <v>1860</v>
      </c>
      <c r="J74" s="41">
        <v>5</v>
      </c>
      <c r="K74" s="149">
        <v>12.6</v>
      </c>
      <c r="L74" s="150">
        <f t="shared" si="17"/>
        <v>184.25873015873015</v>
      </c>
      <c r="M74" s="149">
        <f t="shared" si="18"/>
        <v>11.1</v>
      </c>
      <c r="N74" s="148">
        <f t="shared" si="19"/>
        <v>14.4</v>
      </c>
      <c r="O74" s="147" t="str">
        <f t="shared" si="20"/>
        <v>20.5</v>
      </c>
      <c r="P74" s="49" t="s">
        <v>1102</v>
      </c>
      <c r="Q74" s="48" t="s">
        <v>60</v>
      </c>
      <c r="R74" s="49" t="s">
        <v>84</v>
      </c>
      <c r="S74" s="553"/>
      <c r="T74" s="351" t="s">
        <v>1198</v>
      </c>
      <c r="U74" s="145">
        <f t="shared" si="21"/>
        <v>113</v>
      </c>
      <c r="V74" s="144" t="str">
        <f t="shared" si="22"/>
        <v/>
      </c>
      <c r="W74" s="144">
        <f t="shared" si="23"/>
        <v>61</v>
      </c>
      <c r="X74" s="143" t="str">
        <f t="shared" si="24"/>
        <v>★1.0</v>
      </c>
      <c r="Z74" s="27">
        <v>1860</v>
      </c>
      <c r="AA74" s="27"/>
      <c r="AB74" s="28">
        <f t="shared" si="25"/>
        <v>20.5</v>
      </c>
      <c r="AC74" s="142">
        <f t="shared" si="26"/>
        <v>61</v>
      </c>
      <c r="AD74" s="142" t="str">
        <f t="shared" si="27"/>
        <v>★1.0</v>
      </c>
      <c r="AE74" s="28" t="str">
        <f t="shared" si="14"/>
        <v/>
      </c>
      <c r="AF74" s="142" t="str">
        <f t="shared" si="15"/>
        <v/>
      </c>
      <c r="AG74" s="142" t="str">
        <f t="shared" si="16"/>
        <v/>
      </c>
      <c r="AH74" s="141"/>
    </row>
    <row r="75" spans="1:34" ht="24" customHeight="1">
      <c r="A75" s="365"/>
      <c r="B75" s="551"/>
      <c r="C75" s="554"/>
      <c r="D75" s="36" t="s">
        <v>1731</v>
      </c>
      <c r="E75" s="37" t="s">
        <v>1730</v>
      </c>
      <c r="F75" s="38" t="s">
        <v>1582</v>
      </c>
      <c r="G75" s="357">
        <v>1.968</v>
      </c>
      <c r="H75" s="38" t="s">
        <v>1561</v>
      </c>
      <c r="I75" s="40">
        <v>1880</v>
      </c>
      <c r="J75" s="41">
        <v>5</v>
      </c>
      <c r="K75" s="149">
        <v>12.6</v>
      </c>
      <c r="L75" s="150">
        <f t="shared" si="17"/>
        <v>184.25873015873015</v>
      </c>
      <c r="M75" s="149">
        <f t="shared" si="18"/>
        <v>10.199999999999999</v>
      </c>
      <c r="N75" s="148">
        <f t="shared" si="19"/>
        <v>13.5</v>
      </c>
      <c r="O75" s="147" t="str">
        <f t="shared" si="20"/>
        <v>20.3</v>
      </c>
      <c r="P75" s="49" t="s">
        <v>1102</v>
      </c>
      <c r="Q75" s="48" t="s">
        <v>60</v>
      </c>
      <c r="R75" s="49" t="s">
        <v>84</v>
      </c>
      <c r="S75" s="553"/>
      <c r="T75" s="351" t="s">
        <v>1198</v>
      </c>
      <c r="U75" s="145">
        <f t="shared" si="21"/>
        <v>123</v>
      </c>
      <c r="V75" s="144" t="str">
        <f t="shared" si="22"/>
        <v/>
      </c>
      <c r="W75" s="144">
        <f t="shared" si="23"/>
        <v>62</v>
      </c>
      <c r="X75" s="143" t="str">
        <f t="shared" si="24"/>
        <v>★1.0</v>
      </c>
      <c r="Z75" s="27">
        <v>1880</v>
      </c>
      <c r="AA75" s="27"/>
      <c r="AB75" s="28">
        <f t="shared" si="25"/>
        <v>20.3</v>
      </c>
      <c r="AC75" s="142">
        <f t="shared" si="26"/>
        <v>62</v>
      </c>
      <c r="AD75" s="142" t="str">
        <f t="shared" si="27"/>
        <v>★1.0</v>
      </c>
      <c r="AE75" s="28" t="str">
        <f t="shared" si="14"/>
        <v/>
      </c>
      <c r="AF75" s="142" t="str">
        <f t="shared" si="15"/>
        <v/>
      </c>
      <c r="AG75" s="142" t="str">
        <f t="shared" si="16"/>
        <v/>
      </c>
      <c r="AH75" s="141"/>
    </row>
    <row r="76" spans="1:34" ht="24" customHeight="1">
      <c r="A76" s="365"/>
      <c r="B76" s="551"/>
      <c r="C76" s="554"/>
      <c r="D76" s="36" t="s">
        <v>1721</v>
      </c>
      <c r="E76" s="37" t="s">
        <v>1655</v>
      </c>
      <c r="F76" s="38" t="s">
        <v>1573</v>
      </c>
      <c r="G76" s="357">
        <v>1.968</v>
      </c>
      <c r="H76" s="38" t="s">
        <v>1561</v>
      </c>
      <c r="I76" s="40">
        <v>1860</v>
      </c>
      <c r="J76" s="41">
        <v>5</v>
      </c>
      <c r="K76" s="149">
        <v>11.7</v>
      </c>
      <c r="L76" s="150">
        <f t="shared" si="17"/>
        <v>198.43247863247862</v>
      </c>
      <c r="M76" s="149">
        <f t="shared" si="18"/>
        <v>11.1</v>
      </c>
      <c r="N76" s="148">
        <f t="shared" si="19"/>
        <v>14.4</v>
      </c>
      <c r="O76" s="147" t="str">
        <f t="shared" si="20"/>
        <v>20.5</v>
      </c>
      <c r="P76" s="49" t="s">
        <v>1568</v>
      </c>
      <c r="Q76" s="48" t="s">
        <v>60</v>
      </c>
      <c r="R76" s="49" t="s">
        <v>84</v>
      </c>
      <c r="S76" s="50"/>
      <c r="T76" s="351" t="s">
        <v>1198</v>
      </c>
      <c r="U76" s="145">
        <f t="shared" si="21"/>
        <v>105</v>
      </c>
      <c r="V76" s="144" t="str">
        <f t="shared" si="22"/>
        <v/>
      </c>
      <c r="W76" s="144">
        <f t="shared" si="23"/>
        <v>57</v>
      </c>
      <c r="X76" s="143" t="str">
        <f t="shared" si="24"/>
        <v>★0.5</v>
      </c>
      <c r="Z76" s="27">
        <v>1860</v>
      </c>
      <c r="AA76" s="27"/>
      <c r="AB76" s="28">
        <f t="shared" si="25"/>
        <v>20.5</v>
      </c>
      <c r="AC76" s="142">
        <f t="shared" si="26"/>
        <v>57</v>
      </c>
      <c r="AD76" s="142" t="str">
        <f t="shared" si="27"/>
        <v>★0.5</v>
      </c>
      <c r="AE76" s="28" t="str">
        <f t="shared" si="14"/>
        <v/>
      </c>
      <c r="AF76" s="142" t="str">
        <f t="shared" si="15"/>
        <v/>
      </c>
      <c r="AG76" s="142" t="str">
        <f t="shared" si="16"/>
        <v/>
      </c>
      <c r="AH76" s="141"/>
    </row>
    <row r="77" spans="1:34" ht="24" customHeight="1">
      <c r="A77" s="365"/>
      <c r="B77" s="551"/>
      <c r="C77" s="375"/>
      <c r="D77" s="36" t="s">
        <v>1721</v>
      </c>
      <c r="E77" s="37" t="s">
        <v>1729</v>
      </c>
      <c r="F77" s="38" t="s">
        <v>1573</v>
      </c>
      <c r="G77" s="357">
        <v>1.968</v>
      </c>
      <c r="H77" s="38" t="s">
        <v>1561</v>
      </c>
      <c r="I77" s="40">
        <v>1880</v>
      </c>
      <c r="J77" s="41">
        <v>5</v>
      </c>
      <c r="K77" s="149">
        <v>11.7</v>
      </c>
      <c r="L77" s="150">
        <f t="shared" si="17"/>
        <v>198.43247863247862</v>
      </c>
      <c r="M77" s="149">
        <f t="shared" si="18"/>
        <v>10.199999999999999</v>
      </c>
      <c r="N77" s="148">
        <f t="shared" si="19"/>
        <v>13.5</v>
      </c>
      <c r="O77" s="147" t="str">
        <f t="shared" si="20"/>
        <v>20.3</v>
      </c>
      <c r="P77" s="49" t="s">
        <v>1568</v>
      </c>
      <c r="Q77" s="48" t="s">
        <v>60</v>
      </c>
      <c r="R77" s="49" t="s">
        <v>84</v>
      </c>
      <c r="S77" s="50"/>
      <c r="T77" s="351" t="s">
        <v>1198</v>
      </c>
      <c r="U77" s="145">
        <f t="shared" si="21"/>
        <v>114</v>
      </c>
      <c r="V77" s="144" t="str">
        <f t="shared" si="22"/>
        <v/>
      </c>
      <c r="W77" s="144">
        <f t="shared" si="23"/>
        <v>57</v>
      </c>
      <c r="X77" s="143" t="str">
        <f t="shared" si="24"/>
        <v>★0.5</v>
      </c>
      <c r="Z77" s="27">
        <v>1880</v>
      </c>
      <c r="AA77" s="27"/>
      <c r="AB77" s="28">
        <f t="shared" si="25"/>
        <v>20.3</v>
      </c>
      <c r="AC77" s="142">
        <f t="shared" si="26"/>
        <v>57</v>
      </c>
      <c r="AD77" s="142" t="str">
        <f t="shared" si="27"/>
        <v>★0.5</v>
      </c>
      <c r="AE77" s="28" t="str">
        <f t="shared" si="14"/>
        <v/>
      </c>
      <c r="AF77" s="142" t="str">
        <f t="shared" si="15"/>
        <v/>
      </c>
      <c r="AG77" s="142" t="str">
        <f t="shared" si="16"/>
        <v/>
      </c>
      <c r="AH77" s="141"/>
    </row>
    <row r="78" spans="1:34" ht="24" customHeight="1">
      <c r="A78" s="365"/>
      <c r="B78" s="551"/>
      <c r="C78" s="375"/>
      <c r="D78" s="36" t="s">
        <v>1721</v>
      </c>
      <c r="E78" s="37" t="s">
        <v>1728</v>
      </c>
      <c r="F78" s="38" t="s">
        <v>1573</v>
      </c>
      <c r="G78" s="357">
        <v>1.968</v>
      </c>
      <c r="H78" s="38" t="s">
        <v>1561</v>
      </c>
      <c r="I78" s="40">
        <v>1900</v>
      </c>
      <c r="J78" s="41">
        <v>5</v>
      </c>
      <c r="K78" s="149">
        <v>11.7</v>
      </c>
      <c r="L78" s="150">
        <f t="shared" si="17"/>
        <v>198.43247863247862</v>
      </c>
      <c r="M78" s="149">
        <f t="shared" si="18"/>
        <v>10.199999999999999</v>
      </c>
      <c r="N78" s="148">
        <f t="shared" si="19"/>
        <v>13.5</v>
      </c>
      <c r="O78" s="147" t="str">
        <f t="shared" si="20"/>
        <v>20.1</v>
      </c>
      <c r="P78" s="49" t="s">
        <v>1568</v>
      </c>
      <c r="Q78" s="48" t="s">
        <v>60</v>
      </c>
      <c r="R78" s="49" t="s">
        <v>84</v>
      </c>
      <c r="S78" s="50"/>
      <c r="T78" s="351" t="s">
        <v>1198</v>
      </c>
      <c r="U78" s="145">
        <f t="shared" si="21"/>
        <v>114</v>
      </c>
      <c r="V78" s="144" t="str">
        <f t="shared" si="22"/>
        <v/>
      </c>
      <c r="W78" s="144">
        <f t="shared" si="23"/>
        <v>58</v>
      </c>
      <c r="X78" s="143" t="str">
        <f t="shared" si="24"/>
        <v>★0.5</v>
      </c>
      <c r="Z78" s="27">
        <v>1900</v>
      </c>
      <c r="AA78" s="27"/>
      <c r="AB78" s="28">
        <f t="shared" si="25"/>
        <v>20.100000000000001</v>
      </c>
      <c r="AC78" s="142">
        <f t="shared" si="26"/>
        <v>58</v>
      </c>
      <c r="AD78" s="142" t="str">
        <f t="shared" si="27"/>
        <v>★0.5</v>
      </c>
      <c r="AE78" s="28" t="str">
        <f t="shared" si="14"/>
        <v/>
      </c>
      <c r="AF78" s="142" t="str">
        <f t="shared" si="15"/>
        <v/>
      </c>
      <c r="AG78" s="142" t="str">
        <f t="shared" si="16"/>
        <v/>
      </c>
      <c r="AH78" s="141"/>
    </row>
    <row r="79" spans="1:34" ht="24" customHeight="1">
      <c r="A79" s="365"/>
      <c r="B79" s="551"/>
      <c r="C79" s="375"/>
      <c r="D79" s="36" t="s">
        <v>1721</v>
      </c>
      <c r="E79" s="37" t="s">
        <v>1641</v>
      </c>
      <c r="F79" s="38" t="s">
        <v>1573</v>
      </c>
      <c r="G79" s="357">
        <v>1.968</v>
      </c>
      <c r="H79" s="38" t="s">
        <v>1561</v>
      </c>
      <c r="I79" s="40">
        <v>1860</v>
      </c>
      <c r="J79" s="41">
        <v>5</v>
      </c>
      <c r="K79" s="149">
        <v>12.9</v>
      </c>
      <c r="L79" s="150">
        <f t="shared" si="17"/>
        <v>179.9736434108527</v>
      </c>
      <c r="M79" s="149">
        <f t="shared" si="18"/>
        <v>11.1</v>
      </c>
      <c r="N79" s="148">
        <f t="shared" si="19"/>
        <v>14.4</v>
      </c>
      <c r="O79" s="147" t="str">
        <f t="shared" si="20"/>
        <v>20.5</v>
      </c>
      <c r="P79" s="49" t="s">
        <v>1568</v>
      </c>
      <c r="Q79" s="48" t="s">
        <v>60</v>
      </c>
      <c r="R79" s="49" t="s">
        <v>84</v>
      </c>
      <c r="S79" s="50" t="s">
        <v>1653</v>
      </c>
      <c r="T79" s="351" t="s">
        <v>1198</v>
      </c>
      <c r="U79" s="145">
        <f t="shared" si="21"/>
        <v>116</v>
      </c>
      <c r="V79" s="144" t="str">
        <f t="shared" si="22"/>
        <v/>
      </c>
      <c r="W79" s="144">
        <f t="shared" si="23"/>
        <v>62</v>
      </c>
      <c r="X79" s="143" t="str">
        <f t="shared" si="24"/>
        <v>★1.0</v>
      </c>
      <c r="Z79" s="27">
        <v>1860</v>
      </c>
      <c r="AA79" s="27"/>
      <c r="AB79" s="28">
        <f t="shared" si="25"/>
        <v>20.5</v>
      </c>
      <c r="AC79" s="142">
        <f t="shared" si="26"/>
        <v>62</v>
      </c>
      <c r="AD79" s="142" t="str">
        <f t="shared" si="27"/>
        <v>★1.0</v>
      </c>
      <c r="AE79" s="28" t="str">
        <f t="shared" si="14"/>
        <v/>
      </c>
      <c r="AF79" s="142" t="str">
        <f t="shared" si="15"/>
        <v/>
      </c>
      <c r="AG79" s="142" t="str">
        <f t="shared" si="16"/>
        <v/>
      </c>
      <c r="AH79" s="141"/>
    </row>
    <row r="80" spans="1:34" ht="24" customHeight="1">
      <c r="A80" s="365"/>
      <c r="B80" s="551"/>
      <c r="C80" s="375"/>
      <c r="D80" s="36" t="s">
        <v>1721</v>
      </c>
      <c r="E80" s="37" t="s">
        <v>1727</v>
      </c>
      <c r="F80" s="38" t="s">
        <v>1573</v>
      </c>
      <c r="G80" s="357">
        <v>1.968</v>
      </c>
      <c r="H80" s="38" t="s">
        <v>1561</v>
      </c>
      <c r="I80" s="40">
        <v>1880</v>
      </c>
      <c r="J80" s="41">
        <v>5</v>
      </c>
      <c r="K80" s="149">
        <v>12.9</v>
      </c>
      <c r="L80" s="150">
        <f t="shared" si="17"/>
        <v>179.9736434108527</v>
      </c>
      <c r="M80" s="149">
        <f t="shared" si="18"/>
        <v>10.199999999999999</v>
      </c>
      <c r="N80" s="148">
        <f t="shared" si="19"/>
        <v>13.5</v>
      </c>
      <c r="O80" s="147" t="str">
        <f t="shared" si="20"/>
        <v>20.3</v>
      </c>
      <c r="P80" s="49" t="s">
        <v>1568</v>
      </c>
      <c r="Q80" s="48" t="s">
        <v>60</v>
      </c>
      <c r="R80" s="49" t="s">
        <v>84</v>
      </c>
      <c r="S80" s="50" t="s">
        <v>1653</v>
      </c>
      <c r="T80" s="351" t="s">
        <v>1198</v>
      </c>
      <c r="U80" s="145">
        <f t="shared" si="21"/>
        <v>126</v>
      </c>
      <c r="V80" s="144" t="str">
        <f t="shared" si="22"/>
        <v/>
      </c>
      <c r="W80" s="144">
        <f t="shared" si="23"/>
        <v>63</v>
      </c>
      <c r="X80" s="143" t="str">
        <f t="shared" si="24"/>
        <v>★1.0</v>
      </c>
      <c r="Z80" s="27">
        <v>1880</v>
      </c>
      <c r="AA80" s="27"/>
      <c r="AB80" s="28">
        <f t="shared" si="25"/>
        <v>20.3</v>
      </c>
      <c r="AC80" s="142">
        <f t="shared" si="26"/>
        <v>63</v>
      </c>
      <c r="AD80" s="142" t="str">
        <f t="shared" si="27"/>
        <v>★1.0</v>
      </c>
      <c r="AE80" s="28" t="str">
        <f t="shared" si="14"/>
        <v/>
      </c>
      <c r="AF80" s="142" t="str">
        <f t="shared" si="15"/>
        <v/>
      </c>
      <c r="AG80" s="142" t="str">
        <f t="shared" si="16"/>
        <v/>
      </c>
      <c r="AH80" s="141"/>
    </row>
    <row r="81" spans="1:34" ht="24" customHeight="1">
      <c r="A81" s="365"/>
      <c r="B81" s="551"/>
      <c r="C81" s="375"/>
      <c r="D81" s="36" t="s">
        <v>1721</v>
      </c>
      <c r="E81" s="37" t="s">
        <v>1726</v>
      </c>
      <c r="F81" s="38" t="s">
        <v>1573</v>
      </c>
      <c r="G81" s="357">
        <v>1.968</v>
      </c>
      <c r="H81" s="38" t="s">
        <v>1561</v>
      </c>
      <c r="I81" s="40">
        <v>1900</v>
      </c>
      <c r="J81" s="41">
        <v>5</v>
      </c>
      <c r="K81" s="149">
        <v>12.9</v>
      </c>
      <c r="L81" s="150">
        <f t="shared" si="17"/>
        <v>179.9736434108527</v>
      </c>
      <c r="M81" s="149">
        <f t="shared" si="18"/>
        <v>10.199999999999999</v>
      </c>
      <c r="N81" s="148">
        <f t="shared" si="19"/>
        <v>13.5</v>
      </c>
      <c r="O81" s="147" t="str">
        <f t="shared" si="20"/>
        <v>20.1</v>
      </c>
      <c r="P81" s="49" t="s">
        <v>1568</v>
      </c>
      <c r="Q81" s="48" t="s">
        <v>60</v>
      </c>
      <c r="R81" s="49" t="s">
        <v>84</v>
      </c>
      <c r="S81" s="50" t="s">
        <v>1653</v>
      </c>
      <c r="T81" s="351" t="s">
        <v>1198</v>
      </c>
      <c r="U81" s="145">
        <f t="shared" si="21"/>
        <v>126</v>
      </c>
      <c r="V81" s="144" t="str">
        <f t="shared" si="22"/>
        <v/>
      </c>
      <c r="W81" s="144">
        <f t="shared" si="23"/>
        <v>64</v>
      </c>
      <c r="X81" s="143" t="str">
        <f t="shared" si="24"/>
        <v>★1.0</v>
      </c>
      <c r="Z81" s="27">
        <v>1900</v>
      </c>
      <c r="AA81" s="27"/>
      <c r="AB81" s="28">
        <f t="shared" si="25"/>
        <v>20.100000000000001</v>
      </c>
      <c r="AC81" s="142">
        <f t="shared" si="26"/>
        <v>64</v>
      </c>
      <c r="AD81" s="142" t="str">
        <f t="shared" si="27"/>
        <v>★1.0</v>
      </c>
      <c r="AE81" s="28" t="str">
        <f t="shared" si="14"/>
        <v/>
      </c>
      <c r="AF81" s="142" t="str">
        <f t="shared" si="15"/>
        <v/>
      </c>
      <c r="AG81" s="142" t="str">
        <f t="shared" si="16"/>
        <v/>
      </c>
      <c r="AH81" s="141"/>
    </row>
    <row r="82" spans="1:34" ht="24" customHeight="1">
      <c r="A82" s="365"/>
      <c r="B82" s="551"/>
      <c r="C82" s="375"/>
      <c r="D82" s="36" t="s">
        <v>1721</v>
      </c>
      <c r="E82" s="37" t="s">
        <v>1725</v>
      </c>
      <c r="F82" s="38" t="s">
        <v>1573</v>
      </c>
      <c r="G82" s="357">
        <v>1.968</v>
      </c>
      <c r="H82" s="38" t="s">
        <v>1561</v>
      </c>
      <c r="I82" s="40">
        <v>1860</v>
      </c>
      <c r="J82" s="41">
        <v>5</v>
      </c>
      <c r="K82" s="149">
        <v>12.6</v>
      </c>
      <c r="L82" s="150">
        <f t="shared" si="17"/>
        <v>184.25873015873015</v>
      </c>
      <c r="M82" s="149">
        <f t="shared" si="18"/>
        <v>11.1</v>
      </c>
      <c r="N82" s="148">
        <f t="shared" si="19"/>
        <v>14.4</v>
      </c>
      <c r="O82" s="147" t="str">
        <f t="shared" si="20"/>
        <v>20.5</v>
      </c>
      <c r="P82" s="49" t="s">
        <v>1102</v>
      </c>
      <c r="Q82" s="48" t="s">
        <v>60</v>
      </c>
      <c r="R82" s="49" t="s">
        <v>84</v>
      </c>
      <c r="S82" s="553" t="s">
        <v>1719</v>
      </c>
      <c r="T82" s="351" t="s">
        <v>1198</v>
      </c>
      <c r="U82" s="145">
        <f t="shared" si="21"/>
        <v>113</v>
      </c>
      <c r="V82" s="144" t="str">
        <f t="shared" si="22"/>
        <v/>
      </c>
      <c r="W82" s="144">
        <f t="shared" si="23"/>
        <v>61</v>
      </c>
      <c r="X82" s="143" t="str">
        <f t="shared" si="24"/>
        <v>★1.0</v>
      </c>
      <c r="Z82" s="27">
        <v>1860</v>
      </c>
      <c r="AA82" s="27"/>
      <c r="AB82" s="28">
        <f t="shared" si="25"/>
        <v>20.5</v>
      </c>
      <c r="AC82" s="142">
        <f t="shared" si="26"/>
        <v>61</v>
      </c>
      <c r="AD82" s="142" t="str">
        <f t="shared" si="27"/>
        <v>★1.0</v>
      </c>
      <c r="AE82" s="28" t="str">
        <f t="shared" si="14"/>
        <v/>
      </c>
      <c r="AF82" s="142" t="str">
        <f t="shared" si="15"/>
        <v/>
      </c>
      <c r="AG82" s="142" t="str">
        <f t="shared" si="16"/>
        <v/>
      </c>
      <c r="AH82" s="141"/>
    </row>
    <row r="83" spans="1:34" ht="24" customHeight="1">
      <c r="A83" s="365"/>
      <c r="B83" s="551"/>
      <c r="C83" s="375"/>
      <c r="D83" s="36" t="s">
        <v>1721</v>
      </c>
      <c r="E83" s="37" t="s">
        <v>1724</v>
      </c>
      <c r="F83" s="38" t="s">
        <v>1573</v>
      </c>
      <c r="G83" s="357">
        <v>1.968</v>
      </c>
      <c r="H83" s="38" t="s">
        <v>1561</v>
      </c>
      <c r="I83" s="40">
        <v>1880</v>
      </c>
      <c r="J83" s="41">
        <v>5</v>
      </c>
      <c r="K83" s="149">
        <v>12.6</v>
      </c>
      <c r="L83" s="150">
        <f t="shared" si="17"/>
        <v>184.25873015873015</v>
      </c>
      <c r="M83" s="149">
        <f t="shared" si="18"/>
        <v>10.199999999999999</v>
      </c>
      <c r="N83" s="148">
        <f t="shared" si="19"/>
        <v>13.5</v>
      </c>
      <c r="O83" s="147" t="str">
        <f t="shared" si="20"/>
        <v>20.3</v>
      </c>
      <c r="P83" s="49" t="s">
        <v>1102</v>
      </c>
      <c r="Q83" s="48" t="s">
        <v>60</v>
      </c>
      <c r="R83" s="49" t="s">
        <v>84</v>
      </c>
      <c r="S83" s="553" t="s">
        <v>1719</v>
      </c>
      <c r="T83" s="351" t="s">
        <v>1198</v>
      </c>
      <c r="U83" s="145">
        <f t="shared" si="21"/>
        <v>123</v>
      </c>
      <c r="V83" s="144" t="str">
        <f t="shared" si="22"/>
        <v/>
      </c>
      <c r="W83" s="144">
        <f t="shared" si="23"/>
        <v>62</v>
      </c>
      <c r="X83" s="143" t="str">
        <f t="shared" si="24"/>
        <v>★1.0</v>
      </c>
      <c r="Z83" s="27">
        <v>1880</v>
      </c>
      <c r="AA83" s="27"/>
      <c r="AB83" s="28">
        <f t="shared" si="25"/>
        <v>20.3</v>
      </c>
      <c r="AC83" s="142">
        <f t="shared" si="26"/>
        <v>62</v>
      </c>
      <c r="AD83" s="142" t="str">
        <f t="shared" si="27"/>
        <v>★1.0</v>
      </c>
      <c r="AE83" s="28" t="str">
        <f t="shared" si="14"/>
        <v/>
      </c>
      <c r="AF83" s="142" t="str">
        <f t="shared" si="15"/>
        <v/>
      </c>
      <c r="AG83" s="142" t="str">
        <f t="shared" si="16"/>
        <v/>
      </c>
      <c r="AH83" s="141"/>
    </row>
    <row r="84" spans="1:34" ht="24" customHeight="1">
      <c r="A84" s="365"/>
      <c r="B84" s="551"/>
      <c r="C84" s="375"/>
      <c r="D84" s="36" t="s">
        <v>1721</v>
      </c>
      <c r="E84" s="37" t="s">
        <v>1723</v>
      </c>
      <c r="F84" s="38" t="s">
        <v>1573</v>
      </c>
      <c r="G84" s="357">
        <v>1.968</v>
      </c>
      <c r="H84" s="38" t="s">
        <v>1561</v>
      </c>
      <c r="I84" s="40">
        <v>1900</v>
      </c>
      <c r="J84" s="41">
        <v>5</v>
      </c>
      <c r="K84" s="149">
        <v>12.6</v>
      </c>
      <c r="L84" s="150">
        <f t="shared" si="17"/>
        <v>184.25873015873015</v>
      </c>
      <c r="M84" s="149">
        <f t="shared" si="18"/>
        <v>10.199999999999999</v>
      </c>
      <c r="N84" s="148">
        <f t="shared" si="19"/>
        <v>13.5</v>
      </c>
      <c r="O84" s="147" t="str">
        <f t="shared" si="20"/>
        <v>20.1</v>
      </c>
      <c r="P84" s="49" t="s">
        <v>1102</v>
      </c>
      <c r="Q84" s="48" t="s">
        <v>60</v>
      </c>
      <c r="R84" s="49" t="s">
        <v>84</v>
      </c>
      <c r="S84" s="553" t="s">
        <v>1719</v>
      </c>
      <c r="T84" s="351" t="s">
        <v>1198</v>
      </c>
      <c r="U84" s="145">
        <f t="shared" si="21"/>
        <v>123</v>
      </c>
      <c r="V84" s="144" t="str">
        <f t="shared" si="22"/>
        <v/>
      </c>
      <c r="W84" s="144">
        <f t="shared" si="23"/>
        <v>62</v>
      </c>
      <c r="X84" s="143" t="str">
        <f t="shared" si="24"/>
        <v>★1.0</v>
      </c>
      <c r="Z84" s="27">
        <v>1900</v>
      </c>
      <c r="AA84" s="27"/>
      <c r="AB84" s="28">
        <f t="shared" si="25"/>
        <v>20.100000000000001</v>
      </c>
      <c r="AC84" s="142">
        <f t="shared" si="26"/>
        <v>62</v>
      </c>
      <c r="AD84" s="142" t="str">
        <f t="shared" si="27"/>
        <v>★1.0</v>
      </c>
      <c r="AE84" s="28" t="str">
        <f t="shared" si="14"/>
        <v/>
      </c>
      <c r="AF84" s="142" t="str">
        <f t="shared" si="15"/>
        <v/>
      </c>
      <c r="AG84" s="142" t="str">
        <f t="shared" si="16"/>
        <v/>
      </c>
      <c r="AH84" s="141"/>
    </row>
    <row r="85" spans="1:34" ht="24" customHeight="1">
      <c r="A85" s="365"/>
      <c r="B85" s="551"/>
      <c r="C85" s="375"/>
      <c r="D85" s="36" t="s">
        <v>1721</v>
      </c>
      <c r="E85" s="37" t="s">
        <v>1722</v>
      </c>
      <c r="F85" s="38" t="s">
        <v>1573</v>
      </c>
      <c r="G85" s="357">
        <v>1.968</v>
      </c>
      <c r="H85" s="38" t="s">
        <v>1561</v>
      </c>
      <c r="I85" s="40">
        <v>1830</v>
      </c>
      <c r="J85" s="41">
        <v>5</v>
      </c>
      <c r="K85" s="149">
        <v>12.6</v>
      </c>
      <c r="L85" s="150">
        <f t="shared" si="17"/>
        <v>184.25873015873015</v>
      </c>
      <c r="M85" s="149">
        <f t="shared" si="18"/>
        <v>11.1</v>
      </c>
      <c r="N85" s="148">
        <f t="shared" si="19"/>
        <v>14.4</v>
      </c>
      <c r="O85" s="147" t="str">
        <f t="shared" si="20"/>
        <v>20.8</v>
      </c>
      <c r="P85" s="49" t="s">
        <v>1102</v>
      </c>
      <c r="Q85" s="48" t="s">
        <v>60</v>
      </c>
      <c r="R85" s="49" t="s">
        <v>84</v>
      </c>
      <c r="S85" s="553" t="s">
        <v>1719</v>
      </c>
      <c r="T85" s="351" t="s">
        <v>1198</v>
      </c>
      <c r="U85" s="145">
        <f t="shared" si="21"/>
        <v>113</v>
      </c>
      <c r="V85" s="144" t="str">
        <f t="shared" si="22"/>
        <v/>
      </c>
      <c r="W85" s="144">
        <f t="shared" si="23"/>
        <v>60</v>
      </c>
      <c r="X85" s="143" t="str">
        <f t="shared" si="24"/>
        <v>★1.0</v>
      </c>
      <c r="Z85" s="27">
        <v>1830</v>
      </c>
      <c r="AA85" s="27"/>
      <c r="AB85" s="28">
        <f t="shared" si="25"/>
        <v>20.8</v>
      </c>
      <c r="AC85" s="142">
        <f t="shared" si="26"/>
        <v>60</v>
      </c>
      <c r="AD85" s="142" t="str">
        <f t="shared" si="27"/>
        <v>★1.0</v>
      </c>
      <c r="AE85" s="28" t="str">
        <f t="shared" si="14"/>
        <v/>
      </c>
      <c r="AF85" s="142" t="str">
        <f t="shared" si="15"/>
        <v/>
      </c>
      <c r="AG85" s="142" t="str">
        <f t="shared" si="16"/>
        <v/>
      </c>
      <c r="AH85" s="141"/>
    </row>
    <row r="86" spans="1:34" ht="24" customHeight="1">
      <c r="A86" s="365"/>
      <c r="B86" s="53"/>
      <c r="C86" s="54"/>
      <c r="D86" s="36" t="s">
        <v>1721</v>
      </c>
      <c r="E86" s="37" t="s">
        <v>1720</v>
      </c>
      <c r="F86" s="38" t="s">
        <v>1573</v>
      </c>
      <c r="G86" s="357">
        <v>1.968</v>
      </c>
      <c r="H86" s="38" t="s">
        <v>1561</v>
      </c>
      <c r="I86" s="40">
        <v>1850</v>
      </c>
      <c r="J86" s="41">
        <v>5</v>
      </c>
      <c r="K86" s="149">
        <v>12.6</v>
      </c>
      <c r="L86" s="150">
        <f t="shared" si="17"/>
        <v>184.25873015873015</v>
      </c>
      <c r="M86" s="149">
        <f t="shared" si="18"/>
        <v>11.1</v>
      </c>
      <c r="N86" s="148">
        <f t="shared" si="19"/>
        <v>14.4</v>
      </c>
      <c r="O86" s="147" t="str">
        <f t="shared" si="20"/>
        <v>20.6</v>
      </c>
      <c r="P86" s="49" t="s">
        <v>1102</v>
      </c>
      <c r="Q86" s="48" t="s">
        <v>60</v>
      </c>
      <c r="R86" s="49" t="s">
        <v>84</v>
      </c>
      <c r="S86" s="553" t="s">
        <v>1719</v>
      </c>
      <c r="T86" s="351" t="s">
        <v>1198</v>
      </c>
      <c r="U86" s="145">
        <f t="shared" si="21"/>
        <v>113</v>
      </c>
      <c r="V86" s="144" t="str">
        <f t="shared" si="22"/>
        <v/>
      </c>
      <c r="W86" s="144">
        <f t="shared" si="23"/>
        <v>61</v>
      </c>
      <c r="X86" s="143" t="str">
        <f t="shared" si="24"/>
        <v>★1.0</v>
      </c>
      <c r="Z86" s="27">
        <v>1850</v>
      </c>
      <c r="AA86" s="27"/>
      <c r="AB86" s="28">
        <f t="shared" si="25"/>
        <v>20.6</v>
      </c>
      <c r="AC86" s="142">
        <f t="shared" si="26"/>
        <v>61</v>
      </c>
      <c r="AD86" s="142" t="str">
        <f t="shared" si="27"/>
        <v>★1.0</v>
      </c>
      <c r="AE86" s="28" t="str">
        <f t="shared" si="14"/>
        <v/>
      </c>
      <c r="AF86" s="142" t="str">
        <f t="shared" si="15"/>
        <v/>
      </c>
      <c r="AG86" s="142" t="str">
        <f t="shared" si="16"/>
        <v/>
      </c>
      <c r="AH86" s="141"/>
    </row>
    <row r="87" spans="1:34" ht="24" customHeight="1">
      <c r="A87" s="365"/>
      <c r="B87" s="551"/>
      <c r="C87" s="554" t="s">
        <v>1718</v>
      </c>
      <c r="D87" s="36" t="s">
        <v>1687</v>
      </c>
      <c r="E87" s="37" t="s">
        <v>1717</v>
      </c>
      <c r="F87" s="38" t="s">
        <v>1562</v>
      </c>
      <c r="G87" s="357">
        <v>1.968</v>
      </c>
      <c r="H87" s="38" t="s">
        <v>1561</v>
      </c>
      <c r="I87" s="40">
        <v>1900</v>
      </c>
      <c r="J87" s="41">
        <v>5</v>
      </c>
      <c r="K87" s="149">
        <v>11</v>
      </c>
      <c r="L87" s="150">
        <f t="shared" si="17"/>
        <v>211.05999999999997</v>
      </c>
      <c r="M87" s="149">
        <f t="shared" si="18"/>
        <v>10.199999999999999</v>
      </c>
      <c r="N87" s="148">
        <f t="shared" si="19"/>
        <v>13.5</v>
      </c>
      <c r="O87" s="147" t="str">
        <f t="shared" si="20"/>
        <v>20.1</v>
      </c>
      <c r="P87" s="49" t="s">
        <v>1102</v>
      </c>
      <c r="Q87" s="48" t="s">
        <v>60</v>
      </c>
      <c r="R87" s="49" t="s">
        <v>84</v>
      </c>
      <c r="S87" s="50" t="s">
        <v>1559</v>
      </c>
      <c r="T87" s="351" t="s">
        <v>1198</v>
      </c>
      <c r="U87" s="145">
        <f t="shared" si="21"/>
        <v>107</v>
      </c>
      <c r="V87" s="144" t="str">
        <f t="shared" si="22"/>
        <v/>
      </c>
      <c r="W87" s="144" t="str">
        <f t="shared" si="23"/>
        <v/>
      </c>
      <c r="X87" s="143" t="str">
        <f t="shared" si="24"/>
        <v/>
      </c>
      <c r="Z87" s="27">
        <v>1900</v>
      </c>
      <c r="AA87" s="27"/>
      <c r="AB87" s="28">
        <f t="shared" si="25"/>
        <v>20.100000000000001</v>
      </c>
      <c r="AC87" s="142">
        <f t="shared" si="26"/>
        <v>54</v>
      </c>
      <c r="AD87" s="142" t="str">
        <f t="shared" si="27"/>
        <v xml:space="preserve"> </v>
      </c>
      <c r="AE87" s="28" t="str">
        <f t="shared" si="14"/>
        <v/>
      </c>
      <c r="AF87" s="142" t="str">
        <f t="shared" si="15"/>
        <v/>
      </c>
      <c r="AG87" s="142" t="str">
        <f t="shared" si="16"/>
        <v/>
      </c>
      <c r="AH87" s="141"/>
    </row>
    <row r="88" spans="1:34" ht="24" customHeight="1">
      <c r="A88" s="365"/>
      <c r="B88" s="551"/>
      <c r="C88" s="375"/>
      <c r="D88" s="36" t="s">
        <v>1687</v>
      </c>
      <c r="E88" s="37" t="s">
        <v>1716</v>
      </c>
      <c r="F88" s="38" t="s">
        <v>1562</v>
      </c>
      <c r="G88" s="357">
        <v>1.968</v>
      </c>
      <c r="H88" s="38" t="s">
        <v>1561</v>
      </c>
      <c r="I88" s="40">
        <v>1920</v>
      </c>
      <c r="J88" s="41">
        <v>5</v>
      </c>
      <c r="K88" s="149">
        <v>11</v>
      </c>
      <c r="L88" s="150">
        <f t="shared" si="17"/>
        <v>211.05999999999997</v>
      </c>
      <c r="M88" s="149">
        <f t="shared" si="18"/>
        <v>10.199999999999999</v>
      </c>
      <c r="N88" s="148">
        <f t="shared" si="19"/>
        <v>13.5</v>
      </c>
      <c r="O88" s="147" t="str">
        <f t="shared" si="20"/>
        <v>19.9</v>
      </c>
      <c r="P88" s="49" t="s">
        <v>1102</v>
      </c>
      <c r="Q88" s="48" t="s">
        <v>60</v>
      </c>
      <c r="R88" s="49" t="s">
        <v>84</v>
      </c>
      <c r="S88" s="50" t="s">
        <v>1559</v>
      </c>
      <c r="T88" s="351" t="s">
        <v>1198</v>
      </c>
      <c r="U88" s="145">
        <f t="shared" si="21"/>
        <v>107</v>
      </c>
      <c r="V88" s="144" t="str">
        <f t="shared" si="22"/>
        <v/>
      </c>
      <c r="W88" s="144">
        <f t="shared" si="23"/>
        <v>55</v>
      </c>
      <c r="X88" s="143" t="str">
        <f t="shared" si="24"/>
        <v>★0.5</v>
      </c>
      <c r="Z88" s="27">
        <v>1920</v>
      </c>
      <c r="AA88" s="27"/>
      <c r="AB88" s="28">
        <f t="shared" si="25"/>
        <v>19.899999999999999</v>
      </c>
      <c r="AC88" s="142">
        <f t="shared" si="26"/>
        <v>55</v>
      </c>
      <c r="AD88" s="142" t="str">
        <f t="shared" si="27"/>
        <v>★0.5</v>
      </c>
      <c r="AE88" s="28" t="str">
        <f t="shared" si="14"/>
        <v/>
      </c>
      <c r="AF88" s="142" t="str">
        <f t="shared" si="15"/>
        <v/>
      </c>
      <c r="AG88" s="142" t="str">
        <f t="shared" si="16"/>
        <v/>
      </c>
      <c r="AH88" s="141"/>
    </row>
    <row r="89" spans="1:34" ht="24" customHeight="1">
      <c r="A89" s="365"/>
      <c r="B89" s="551"/>
      <c r="C89" s="375"/>
      <c r="D89" s="36" t="s">
        <v>1671</v>
      </c>
      <c r="E89" s="37" t="s">
        <v>1717</v>
      </c>
      <c r="F89" s="38" t="s">
        <v>1562</v>
      </c>
      <c r="G89" s="357">
        <v>1.968</v>
      </c>
      <c r="H89" s="38" t="s">
        <v>1561</v>
      </c>
      <c r="I89" s="40">
        <v>1920</v>
      </c>
      <c r="J89" s="41">
        <v>5</v>
      </c>
      <c r="K89" s="149">
        <v>11</v>
      </c>
      <c r="L89" s="150">
        <f t="shared" si="17"/>
        <v>211.05999999999997</v>
      </c>
      <c r="M89" s="149">
        <f t="shared" si="18"/>
        <v>10.199999999999999</v>
      </c>
      <c r="N89" s="148">
        <f t="shared" si="19"/>
        <v>13.5</v>
      </c>
      <c r="O89" s="147" t="str">
        <f t="shared" si="20"/>
        <v>19.9</v>
      </c>
      <c r="P89" s="49" t="s">
        <v>1102</v>
      </c>
      <c r="Q89" s="48" t="s">
        <v>60</v>
      </c>
      <c r="R89" s="49" t="s">
        <v>84</v>
      </c>
      <c r="S89" s="50" t="s">
        <v>1559</v>
      </c>
      <c r="T89" s="351" t="s">
        <v>1198</v>
      </c>
      <c r="U89" s="145">
        <f t="shared" si="21"/>
        <v>107</v>
      </c>
      <c r="V89" s="144" t="str">
        <f t="shared" si="22"/>
        <v/>
      </c>
      <c r="W89" s="144">
        <f t="shared" si="23"/>
        <v>55</v>
      </c>
      <c r="X89" s="143" t="str">
        <f t="shared" si="24"/>
        <v>★0.5</v>
      </c>
      <c r="Z89" s="27">
        <v>1920</v>
      </c>
      <c r="AA89" s="27"/>
      <c r="AB89" s="28">
        <f t="shared" si="25"/>
        <v>19.899999999999999</v>
      </c>
      <c r="AC89" s="142">
        <f t="shared" si="26"/>
        <v>55</v>
      </c>
      <c r="AD89" s="142" t="str">
        <f t="shared" si="27"/>
        <v>★0.5</v>
      </c>
      <c r="AE89" s="28" t="str">
        <f t="shared" si="14"/>
        <v/>
      </c>
      <c r="AF89" s="142" t="str">
        <f t="shared" si="15"/>
        <v/>
      </c>
      <c r="AG89" s="142" t="str">
        <f t="shared" si="16"/>
        <v/>
      </c>
      <c r="AH89" s="141"/>
    </row>
    <row r="90" spans="1:34" ht="24" customHeight="1">
      <c r="A90" s="365"/>
      <c r="B90" s="53"/>
      <c r="C90" s="54"/>
      <c r="D90" s="36" t="s">
        <v>1671</v>
      </c>
      <c r="E90" s="37" t="s">
        <v>1716</v>
      </c>
      <c r="F90" s="38" t="s">
        <v>1562</v>
      </c>
      <c r="G90" s="357">
        <v>1.968</v>
      </c>
      <c r="H90" s="38" t="s">
        <v>1561</v>
      </c>
      <c r="I90" s="40">
        <v>1940</v>
      </c>
      <c r="J90" s="41">
        <v>5</v>
      </c>
      <c r="K90" s="149">
        <v>11</v>
      </c>
      <c r="L90" s="150">
        <f t="shared" si="17"/>
        <v>211.05999999999997</v>
      </c>
      <c r="M90" s="149">
        <f t="shared" si="18"/>
        <v>10.199999999999999</v>
      </c>
      <c r="N90" s="148">
        <f t="shared" si="19"/>
        <v>13.5</v>
      </c>
      <c r="O90" s="147" t="str">
        <f t="shared" si="20"/>
        <v>19.7</v>
      </c>
      <c r="P90" s="49" t="s">
        <v>1102</v>
      </c>
      <c r="Q90" s="48" t="s">
        <v>60</v>
      </c>
      <c r="R90" s="49" t="s">
        <v>84</v>
      </c>
      <c r="S90" s="50" t="s">
        <v>1559</v>
      </c>
      <c r="T90" s="351" t="s">
        <v>1198</v>
      </c>
      <c r="U90" s="145">
        <f t="shared" si="21"/>
        <v>107</v>
      </c>
      <c r="V90" s="144" t="str">
        <f t="shared" si="22"/>
        <v/>
      </c>
      <c r="W90" s="144">
        <f t="shared" si="23"/>
        <v>55</v>
      </c>
      <c r="X90" s="143" t="str">
        <f t="shared" si="24"/>
        <v>★0.5</v>
      </c>
      <c r="Z90" s="27">
        <v>1940</v>
      </c>
      <c r="AA90" s="27"/>
      <c r="AB90" s="28">
        <f t="shared" si="25"/>
        <v>19.7</v>
      </c>
      <c r="AC90" s="142">
        <f t="shared" si="26"/>
        <v>55</v>
      </c>
      <c r="AD90" s="142" t="str">
        <f t="shared" si="27"/>
        <v>★0.5</v>
      </c>
      <c r="AE90" s="28" t="str">
        <f t="shared" si="14"/>
        <v/>
      </c>
      <c r="AF90" s="142" t="str">
        <f t="shared" si="15"/>
        <v/>
      </c>
      <c r="AG90" s="142" t="str">
        <f t="shared" si="16"/>
        <v/>
      </c>
      <c r="AH90" s="141"/>
    </row>
    <row r="91" spans="1:34" ht="24" customHeight="1">
      <c r="A91" s="365"/>
      <c r="B91" s="551"/>
      <c r="C91" s="554" t="s">
        <v>1715</v>
      </c>
      <c r="D91" s="36" t="s">
        <v>1714</v>
      </c>
      <c r="E91" s="37" t="s">
        <v>1711</v>
      </c>
      <c r="F91" s="38" t="s">
        <v>1582</v>
      </c>
      <c r="G91" s="357">
        <v>1.968</v>
      </c>
      <c r="H91" s="38" t="s">
        <v>1561</v>
      </c>
      <c r="I91" s="40">
        <v>1800</v>
      </c>
      <c r="J91" s="41">
        <v>5</v>
      </c>
      <c r="K91" s="149">
        <v>12.5</v>
      </c>
      <c r="L91" s="150">
        <f t="shared" si="17"/>
        <v>185.7328</v>
      </c>
      <c r="M91" s="149">
        <f t="shared" si="18"/>
        <v>11.1</v>
      </c>
      <c r="N91" s="148">
        <f t="shared" si="19"/>
        <v>14.4</v>
      </c>
      <c r="O91" s="147" t="str">
        <f t="shared" si="20"/>
        <v>21.1</v>
      </c>
      <c r="P91" s="49" t="s">
        <v>1102</v>
      </c>
      <c r="Q91" s="48" t="s">
        <v>60</v>
      </c>
      <c r="R91" s="49" t="s">
        <v>231</v>
      </c>
      <c r="S91" s="50"/>
      <c r="T91" s="351" t="s">
        <v>1198</v>
      </c>
      <c r="U91" s="145">
        <f t="shared" si="21"/>
        <v>112</v>
      </c>
      <c r="V91" s="144" t="str">
        <f t="shared" si="22"/>
        <v/>
      </c>
      <c r="W91" s="144">
        <f t="shared" si="23"/>
        <v>59</v>
      </c>
      <c r="X91" s="143" t="str">
        <f t="shared" si="24"/>
        <v>★0.5</v>
      </c>
      <c r="Z91" s="27">
        <v>1800</v>
      </c>
      <c r="AA91" s="27"/>
      <c r="AB91" s="28">
        <f t="shared" si="25"/>
        <v>21.1</v>
      </c>
      <c r="AC91" s="142">
        <f t="shared" si="26"/>
        <v>59</v>
      </c>
      <c r="AD91" s="142" t="str">
        <f t="shared" si="27"/>
        <v>★0.5</v>
      </c>
      <c r="AE91" s="28" t="str">
        <f t="shared" si="14"/>
        <v/>
      </c>
      <c r="AF91" s="142" t="str">
        <f t="shared" si="15"/>
        <v/>
      </c>
      <c r="AG91" s="142" t="str">
        <f t="shared" si="16"/>
        <v/>
      </c>
      <c r="AH91" s="141"/>
    </row>
    <row r="92" spans="1:34" ht="24" customHeight="1">
      <c r="A92" s="365"/>
      <c r="B92" s="551"/>
      <c r="C92" s="375"/>
      <c r="D92" s="36" t="s">
        <v>1714</v>
      </c>
      <c r="E92" s="37" t="s">
        <v>1583</v>
      </c>
      <c r="F92" s="38" t="s">
        <v>1582</v>
      </c>
      <c r="G92" s="357">
        <v>1.968</v>
      </c>
      <c r="H92" s="38" t="s">
        <v>1561</v>
      </c>
      <c r="I92" s="40">
        <v>1820</v>
      </c>
      <c r="J92" s="41">
        <v>5</v>
      </c>
      <c r="K92" s="149">
        <v>12.5</v>
      </c>
      <c r="L92" s="150">
        <f t="shared" si="17"/>
        <v>185.7328</v>
      </c>
      <c r="M92" s="149">
        <f t="shared" si="18"/>
        <v>11.1</v>
      </c>
      <c r="N92" s="148">
        <f t="shared" si="19"/>
        <v>14.4</v>
      </c>
      <c r="O92" s="147" t="str">
        <f t="shared" si="20"/>
        <v>20.9</v>
      </c>
      <c r="P92" s="49" t="s">
        <v>1102</v>
      </c>
      <c r="Q92" s="48" t="s">
        <v>60</v>
      </c>
      <c r="R92" s="49" t="s">
        <v>231</v>
      </c>
      <c r="S92" s="50"/>
      <c r="T92" s="351" t="s">
        <v>1198</v>
      </c>
      <c r="U92" s="145">
        <f t="shared" si="21"/>
        <v>112</v>
      </c>
      <c r="V92" s="144" t="str">
        <f t="shared" si="22"/>
        <v/>
      </c>
      <c r="W92" s="144">
        <f t="shared" si="23"/>
        <v>59</v>
      </c>
      <c r="X92" s="143" t="str">
        <f t="shared" si="24"/>
        <v>★0.5</v>
      </c>
      <c r="Z92" s="27">
        <v>1820</v>
      </c>
      <c r="AA92" s="27"/>
      <c r="AB92" s="28">
        <f t="shared" si="25"/>
        <v>20.9</v>
      </c>
      <c r="AC92" s="142">
        <f t="shared" si="26"/>
        <v>59</v>
      </c>
      <c r="AD92" s="142" t="str">
        <f t="shared" si="27"/>
        <v>★0.5</v>
      </c>
      <c r="AE92" s="28" t="str">
        <f t="shared" si="14"/>
        <v/>
      </c>
      <c r="AF92" s="142" t="str">
        <f t="shared" si="15"/>
        <v/>
      </c>
      <c r="AG92" s="142" t="str">
        <f t="shared" si="16"/>
        <v/>
      </c>
      <c r="AH92" s="141"/>
    </row>
    <row r="93" spans="1:34" ht="24" customHeight="1">
      <c r="A93" s="365"/>
      <c r="B93" s="551"/>
      <c r="C93" s="554"/>
      <c r="D93" s="36" t="s">
        <v>1687</v>
      </c>
      <c r="E93" s="37" t="s">
        <v>1709</v>
      </c>
      <c r="F93" s="38" t="s">
        <v>1573</v>
      </c>
      <c r="G93" s="357">
        <v>1.968</v>
      </c>
      <c r="H93" s="38" t="s">
        <v>1561</v>
      </c>
      <c r="I93" s="40">
        <v>1800</v>
      </c>
      <c r="J93" s="41">
        <v>5</v>
      </c>
      <c r="K93" s="149">
        <v>12.4</v>
      </c>
      <c r="L93" s="150">
        <f t="shared" si="17"/>
        <v>187.23064516129031</v>
      </c>
      <c r="M93" s="149">
        <f t="shared" si="18"/>
        <v>11.1</v>
      </c>
      <c r="N93" s="148">
        <f t="shared" si="19"/>
        <v>14.4</v>
      </c>
      <c r="O93" s="147" t="str">
        <f t="shared" si="20"/>
        <v>21.1</v>
      </c>
      <c r="P93" s="49" t="s">
        <v>1568</v>
      </c>
      <c r="Q93" s="48" t="s">
        <v>60</v>
      </c>
      <c r="R93" s="49" t="s">
        <v>231</v>
      </c>
      <c r="S93" s="50"/>
      <c r="T93" s="351" t="s">
        <v>1198</v>
      </c>
      <c r="U93" s="145">
        <f t="shared" si="21"/>
        <v>111</v>
      </c>
      <c r="V93" s="144" t="str">
        <f t="shared" si="22"/>
        <v/>
      </c>
      <c r="W93" s="144">
        <f t="shared" si="23"/>
        <v>58</v>
      </c>
      <c r="X93" s="143" t="str">
        <f t="shared" si="24"/>
        <v>★0.5</v>
      </c>
      <c r="Z93" s="27">
        <v>1800</v>
      </c>
      <c r="AA93" s="27"/>
      <c r="AB93" s="28">
        <f t="shared" si="25"/>
        <v>21.1</v>
      </c>
      <c r="AC93" s="142">
        <f t="shared" si="26"/>
        <v>58</v>
      </c>
      <c r="AD93" s="142" t="str">
        <f t="shared" si="27"/>
        <v>★0.5</v>
      </c>
      <c r="AE93" s="28" t="str">
        <f t="shared" si="14"/>
        <v/>
      </c>
      <c r="AF93" s="142" t="str">
        <f t="shared" si="15"/>
        <v/>
      </c>
      <c r="AG93" s="142" t="str">
        <f t="shared" si="16"/>
        <v/>
      </c>
      <c r="AH93" s="141"/>
    </row>
    <row r="94" spans="1:34" ht="24" customHeight="1">
      <c r="A94" s="365"/>
      <c r="B94" s="551"/>
      <c r="C94" s="375"/>
      <c r="D94" s="36" t="s">
        <v>1687</v>
      </c>
      <c r="E94" s="37" t="s">
        <v>1708</v>
      </c>
      <c r="F94" s="38" t="s">
        <v>1573</v>
      </c>
      <c r="G94" s="357">
        <v>1.968</v>
      </c>
      <c r="H94" s="38" t="s">
        <v>1561</v>
      </c>
      <c r="I94" s="40">
        <v>1820</v>
      </c>
      <c r="J94" s="41">
        <v>5</v>
      </c>
      <c r="K94" s="149">
        <v>12.4</v>
      </c>
      <c r="L94" s="150">
        <f t="shared" si="17"/>
        <v>187.23064516129031</v>
      </c>
      <c r="M94" s="149">
        <f t="shared" si="18"/>
        <v>11.1</v>
      </c>
      <c r="N94" s="148">
        <f t="shared" si="19"/>
        <v>14.4</v>
      </c>
      <c r="O94" s="147" t="str">
        <f t="shared" si="20"/>
        <v>20.9</v>
      </c>
      <c r="P94" s="49" t="s">
        <v>1568</v>
      </c>
      <c r="Q94" s="48" t="s">
        <v>60</v>
      </c>
      <c r="R94" s="49" t="s">
        <v>231</v>
      </c>
      <c r="S94" s="50"/>
      <c r="T94" s="351" t="s">
        <v>1198</v>
      </c>
      <c r="U94" s="145">
        <f t="shared" si="21"/>
        <v>111</v>
      </c>
      <c r="V94" s="144" t="str">
        <f t="shared" si="22"/>
        <v/>
      </c>
      <c r="W94" s="144">
        <f t="shared" si="23"/>
        <v>59</v>
      </c>
      <c r="X94" s="143" t="str">
        <f t="shared" si="24"/>
        <v>★0.5</v>
      </c>
      <c r="Z94" s="27">
        <v>1820</v>
      </c>
      <c r="AA94" s="27"/>
      <c r="AB94" s="28">
        <f t="shared" si="25"/>
        <v>20.9</v>
      </c>
      <c r="AC94" s="142">
        <f t="shared" si="26"/>
        <v>59</v>
      </c>
      <c r="AD94" s="142" t="str">
        <f t="shared" si="27"/>
        <v>★0.5</v>
      </c>
      <c r="AE94" s="28" t="str">
        <f t="shared" si="14"/>
        <v/>
      </c>
      <c r="AF94" s="142" t="str">
        <f t="shared" si="15"/>
        <v/>
      </c>
      <c r="AG94" s="142" t="str">
        <f t="shared" si="16"/>
        <v/>
      </c>
      <c r="AH94" s="141"/>
    </row>
    <row r="95" spans="1:34" ht="24" customHeight="1">
      <c r="A95" s="365"/>
      <c r="B95" s="551"/>
      <c r="C95" s="375"/>
      <c r="D95" s="36" t="s">
        <v>1687</v>
      </c>
      <c r="E95" s="37" t="s">
        <v>1713</v>
      </c>
      <c r="F95" s="38" t="s">
        <v>1573</v>
      </c>
      <c r="G95" s="357">
        <v>1.968</v>
      </c>
      <c r="H95" s="38" t="s">
        <v>1561</v>
      </c>
      <c r="I95" s="40">
        <v>1780</v>
      </c>
      <c r="J95" s="41">
        <v>5</v>
      </c>
      <c r="K95" s="149">
        <v>12.4</v>
      </c>
      <c r="L95" s="150">
        <f t="shared" si="17"/>
        <v>187.23064516129031</v>
      </c>
      <c r="M95" s="149">
        <f t="shared" si="18"/>
        <v>11.1</v>
      </c>
      <c r="N95" s="148">
        <f t="shared" si="19"/>
        <v>14.4</v>
      </c>
      <c r="O95" s="147" t="str">
        <f t="shared" si="20"/>
        <v>21.3</v>
      </c>
      <c r="P95" s="49" t="s">
        <v>1568</v>
      </c>
      <c r="Q95" s="48" t="s">
        <v>60</v>
      </c>
      <c r="R95" s="49" t="s">
        <v>231</v>
      </c>
      <c r="S95" s="50"/>
      <c r="T95" s="351" t="s">
        <v>1198</v>
      </c>
      <c r="U95" s="145">
        <f t="shared" si="21"/>
        <v>111</v>
      </c>
      <c r="V95" s="144" t="str">
        <f t="shared" si="22"/>
        <v/>
      </c>
      <c r="W95" s="144">
        <f t="shared" si="23"/>
        <v>58</v>
      </c>
      <c r="X95" s="143" t="str">
        <f t="shared" si="24"/>
        <v>★0.5</v>
      </c>
      <c r="Z95" s="27">
        <v>1780</v>
      </c>
      <c r="AA95" s="27"/>
      <c r="AB95" s="28">
        <f t="shared" si="25"/>
        <v>21.3</v>
      </c>
      <c r="AC95" s="142">
        <f t="shared" si="26"/>
        <v>58</v>
      </c>
      <c r="AD95" s="142" t="str">
        <f t="shared" si="27"/>
        <v>★0.5</v>
      </c>
      <c r="AE95" s="28" t="str">
        <f t="shared" si="14"/>
        <v/>
      </c>
      <c r="AF95" s="142" t="str">
        <f t="shared" si="15"/>
        <v/>
      </c>
      <c r="AG95" s="142" t="str">
        <f t="shared" si="16"/>
        <v/>
      </c>
      <c r="AH95" s="141"/>
    </row>
    <row r="96" spans="1:34" ht="24" customHeight="1">
      <c r="A96" s="365"/>
      <c r="B96" s="551"/>
      <c r="C96" s="375"/>
      <c r="D96" s="36" t="s">
        <v>1687</v>
      </c>
      <c r="E96" s="37" t="s">
        <v>1706</v>
      </c>
      <c r="F96" s="38" t="s">
        <v>1573</v>
      </c>
      <c r="G96" s="357">
        <v>1.968</v>
      </c>
      <c r="H96" s="38" t="s">
        <v>1561</v>
      </c>
      <c r="I96" s="40">
        <v>1810</v>
      </c>
      <c r="J96" s="41">
        <v>5</v>
      </c>
      <c r="K96" s="149">
        <v>12.4</v>
      </c>
      <c r="L96" s="150">
        <f t="shared" si="17"/>
        <v>187.23064516129031</v>
      </c>
      <c r="M96" s="149">
        <f t="shared" si="18"/>
        <v>11.1</v>
      </c>
      <c r="N96" s="148">
        <f t="shared" si="19"/>
        <v>14.4</v>
      </c>
      <c r="O96" s="147" t="str">
        <f t="shared" si="20"/>
        <v>21.0</v>
      </c>
      <c r="P96" s="49" t="s">
        <v>1568</v>
      </c>
      <c r="Q96" s="48" t="s">
        <v>60</v>
      </c>
      <c r="R96" s="49" t="s">
        <v>231</v>
      </c>
      <c r="S96" s="50"/>
      <c r="T96" s="351" t="s">
        <v>1198</v>
      </c>
      <c r="U96" s="145">
        <f t="shared" si="21"/>
        <v>111</v>
      </c>
      <c r="V96" s="144" t="str">
        <f t="shared" si="22"/>
        <v/>
      </c>
      <c r="W96" s="144">
        <f t="shared" si="23"/>
        <v>59</v>
      </c>
      <c r="X96" s="143" t="str">
        <f t="shared" si="24"/>
        <v>★0.5</v>
      </c>
      <c r="Z96" s="27">
        <v>1810</v>
      </c>
      <c r="AA96" s="27"/>
      <c r="AB96" s="28">
        <f t="shared" si="25"/>
        <v>21</v>
      </c>
      <c r="AC96" s="142">
        <f t="shared" si="26"/>
        <v>59</v>
      </c>
      <c r="AD96" s="142" t="str">
        <f t="shared" si="27"/>
        <v>★0.5</v>
      </c>
      <c r="AE96" s="28" t="str">
        <f t="shared" si="14"/>
        <v/>
      </c>
      <c r="AF96" s="142" t="str">
        <f t="shared" si="15"/>
        <v/>
      </c>
      <c r="AG96" s="142" t="str">
        <f t="shared" si="16"/>
        <v/>
      </c>
      <c r="AH96" s="141"/>
    </row>
    <row r="97" spans="1:34" ht="24" customHeight="1">
      <c r="A97" s="365"/>
      <c r="B97" s="551"/>
      <c r="C97" s="375"/>
      <c r="D97" s="36" t="s">
        <v>1687</v>
      </c>
      <c r="E97" s="37" t="s">
        <v>1705</v>
      </c>
      <c r="F97" s="38" t="s">
        <v>1573</v>
      </c>
      <c r="G97" s="357">
        <v>1.968</v>
      </c>
      <c r="H97" s="38" t="s">
        <v>1561</v>
      </c>
      <c r="I97" s="40">
        <v>1830</v>
      </c>
      <c r="J97" s="41">
        <v>5</v>
      </c>
      <c r="K97" s="149">
        <v>12.4</v>
      </c>
      <c r="L97" s="150">
        <f t="shared" si="17"/>
        <v>187.23064516129031</v>
      </c>
      <c r="M97" s="149">
        <f t="shared" si="18"/>
        <v>11.1</v>
      </c>
      <c r="N97" s="148">
        <f t="shared" si="19"/>
        <v>14.4</v>
      </c>
      <c r="O97" s="147" t="str">
        <f t="shared" si="20"/>
        <v>20.8</v>
      </c>
      <c r="P97" s="49" t="s">
        <v>1568</v>
      </c>
      <c r="Q97" s="48" t="s">
        <v>60</v>
      </c>
      <c r="R97" s="49" t="s">
        <v>231</v>
      </c>
      <c r="S97" s="50"/>
      <c r="T97" s="351" t="s">
        <v>1198</v>
      </c>
      <c r="U97" s="145">
        <f t="shared" si="21"/>
        <v>111</v>
      </c>
      <c r="V97" s="144" t="str">
        <f t="shared" si="22"/>
        <v/>
      </c>
      <c r="W97" s="144">
        <f t="shared" si="23"/>
        <v>59</v>
      </c>
      <c r="X97" s="143" t="str">
        <f t="shared" si="24"/>
        <v>★0.5</v>
      </c>
      <c r="Z97" s="27">
        <v>1830</v>
      </c>
      <c r="AA97" s="27"/>
      <c r="AB97" s="28">
        <f t="shared" si="25"/>
        <v>20.8</v>
      </c>
      <c r="AC97" s="142">
        <f t="shared" si="26"/>
        <v>59</v>
      </c>
      <c r="AD97" s="142" t="str">
        <f t="shared" si="27"/>
        <v>★0.5</v>
      </c>
      <c r="AE97" s="28" t="str">
        <f t="shared" si="14"/>
        <v/>
      </c>
      <c r="AF97" s="142" t="str">
        <f t="shared" si="15"/>
        <v/>
      </c>
      <c r="AG97" s="142" t="str">
        <f t="shared" si="16"/>
        <v/>
      </c>
      <c r="AH97" s="141"/>
    </row>
    <row r="98" spans="1:34" ht="24" customHeight="1">
      <c r="A98" s="365"/>
      <c r="B98" s="551"/>
      <c r="C98" s="375"/>
      <c r="D98" s="36" t="s">
        <v>1687</v>
      </c>
      <c r="E98" s="37" t="s">
        <v>1704</v>
      </c>
      <c r="F98" s="38" t="s">
        <v>1573</v>
      </c>
      <c r="G98" s="357">
        <v>1.968</v>
      </c>
      <c r="H98" s="38" t="s">
        <v>1561</v>
      </c>
      <c r="I98" s="40">
        <v>1800</v>
      </c>
      <c r="J98" s="41">
        <v>5</v>
      </c>
      <c r="K98" s="149">
        <v>12.2</v>
      </c>
      <c r="L98" s="150">
        <f t="shared" si="17"/>
        <v>190.3</v>
      </c>
      <c r="M98" s="149">
        <f t="shared" si="18"/>
        <v>11.1</v>
      </c>
      <c r="N98" s="148">
        <f t="shared" si="19"/>
        <v>14.4</v>
      </c>
      <c r="O98" s="147" t="str">
        <f t="shared" si="20"/>
        <v>21.1</v>
      </c>
      <c r="P98" s="49" t="s">
        <v>1102</v>
      </c>
      <c r="Q98" s="48" t="s">
        <v>60</v>
      </c>
      <c r="R98" s="49" t="s">
        <v>231</v>
      </c>
      <c r="S98" s="50" t="s">
        <v>1559</v>
      </c>
      <c r="T98" s="351" t="s">
        <v>1198</v>
      </c>
      <c r="U98" s="145">
        <f t="shared" si="21"/>
        <v>109</v>
      </c>
      <c r="V98" s="144" t="str">
        <f t="shared" si="22"/>
        <v/>
      </c>
      <c r="W98" s="144">
        <f t="shared" si="23"/>
        <v>57</v>
      </c>
      <c r="X98" s="143" t="str">
        <f t="shared" si="24"/>
        <v>★0.5</v>
      </c>
      <c r="Z98" s="27">
        <v>1800</v>
      </c>
      <c r="AA98" s="27"/>
      <c r="AB98" s="28">
        <f t="shared" si="25"/>
        <v>21.1</v>
      </c>
      <c r="AC98" s="142">
        <f t="shared" si="26"/>
        <v>57</v>
      </c>
      <c r="AD98" s="142" t="str">
        <f t="shared" si="27"/>
        <v>★0.5</v>
      </c>
      <c r="AE98" s="28" t="str">
        <f t="shared" si="14"/>
        <v/>
      </c>
      <c r="AF98" s="142" t="str">
        <f t="shared" si="15"/>
        <v/>
      </c>
      <c r="AG98" s="142" t="str">
        <f t="shared" si="16"/>
        <v/>
      </c>
      <c r="AH98" s="141"/>
    </row>
    <row r="99" spans="1:34" ht="24" customHeight="1">
      <c r="A99" s="365"/>
      <c r="B99" s="551"/>
      <c r="C99" s="375"/>
      <c r="D99" s="36" t="s">
        <v>1687</v>
      </c>
      <c r="E99" s="37" t="s">
        <v>1703</v>
      </c>
      <c r="F99" s="38" t="s">
        <v>1573</v>
      </c>
      <c r="G99" s="357">
        <v>1.968</v>
      </c>
      <c r="H99" s="38" t="s">
        <v>1561</v>
      </c>
      <c r="I99" s="40">
        <v>1820</v>
      </c>
      <c r="J99" s="41">
        <v>5</v>
      </c>
      <c r="K99" s="149">
        <v>12.2</v>
      </c>
      <c r="L99" s="150">
        <f t="shared" si="17"/>
        <v>190.3</v>
      </c>
      <c r="M99" s="149">
        <f t="shared" si="18"/>
        <v>11.1</v>
      </c>
      <c r="N99" s="148">
        <f t="shared" si="19"/>
        <v>14.4</v>
      </c>
      <c r="O99" s="147" t="str">
        <f t="shared" si="20"/>
        <v>20.9</v>
      </c>
      <c r="P99" s="49" t="s">
        <v>1102</v>
      </c>
      <c r="Q99" s="48" t="s">
        <v>60</v>
      </c>
      <c r="R99" s="49" t="s">
        <v>231</v>
      </c>
      <c r="S99" s="50" t="s">
        <v>1559</v>
      </c>
      <c r="T99" s="351" t="s">
        <v>1198</v>
      </c>
      <c r="U99" s="145">
        <f t="shared" si="21"/>
        <v>109</v>
      </c>
      <c r="V99" s="144" t="str">
        <f t="shared" si="22"/>
        <v/>
      </c>
      <c r="W99" s="144">
        <f t="shared" si="23"/>
        <v>58</v>
      </c>
      <c r="X99" s="143" t="str">
        <f t="shared" si="24"/>
        <v>★0.5</v>
      </c>
      <c r="Z99" s="27">
        <v>1820</v>
      </c>
      <c r="AA99" s="27"/>
      <c r="AB99" s="28">
        <f t="shared" si="25"/>
        <v>20.9</v>
      </c>
      <c r="AC99" s="142">
        <f t="shared" si="26"/>
        <v>58</v>
      </c>
      <c r="AD99" s="142" t="str">
        <f t="shared" si="27"/>
        <v>★0.5</v>
      </c>
      <c r="AE99" s="28" t="str">
        <f t="shared" si="14"/>
        <v/>
      </c>
      <c r="AF99" s="142" t="str">
        <f t="shared" si="15"/>
        <v/>
      </c>
      <c r="AG99" s="142" t="str">
        <f t="shared" si="16"/>
        <v/>
      </c>
      <c r="AH99" s="141"/>
    </row>
    <row r="100" spans="1:34" ht="24" customHeight="1">
      <c r="A100" s="365"/>
      <c r="B100" s="551"/>
      <c r="C100" s="375"/>
      <c r="D100" s="36" t="s">
        <v>1687</v>
      </c>
      <c r="E100" s="37" t="s">
        <v>1712</v>
      </c>
      <c r="F100" s="38" t="s">
        <v>1573</v>
      </c>
      <c r="G100" s="357">
        <v>1.968</v>
      </c>
      <c r="H100" s="38" t="s">
        <v>1561</v>
      </c>
      <c r="I100" s="40">
        <v>1780</v>
      </c>
      <c r="J100" s="41">
        <v>5</v>
      </c>
      <c r="K100" s="149">
        <v>12.2</v>
      </c>
      <c r="L100" s="150">
        <f t="shared" si="17"/>
        <v>190.3</v>
      </c>
      <c r="M100" s="149">
        <f t="shared" si="18"/>
        <v>11.1</v>
      </c>
      <c r="N100" s="148">
        <f t="shared" si="19"/>
        <v>14.4</v>
      </c>
      <c r="O100" s="147" t="str">
        <f t="shared" si="20"/>
        <v>21.3</v>
      </c>
      <c r="P100" s="49" t="s">
        <v>1102</v>
      </c>
      <c r="Q100" s="48" t="s">
        <v>60</v>
      </c>
      <c r="R100" s="49" t="s">
        <v>231</v>
      </c>
      <c r="S100" s="50" t="s">
        <v>1559</v>
      </c>
      <c r="T100" s="351" t="s">
        <v>1198</v>
      </c>
      <c r="U100" s="145">
        <f t="shared" si="21"/>
        <v>109</v>
      </c>
      <c r="V100" s="144" t="str">
        <f t="shared" si="22"/>
        <v/>
      </c>
      <c r="W100" s="144">
        <f t="shared" si="23"/>
        <v>57</v>
      </c>
      <c r="X100" s="143" t="str">
        <f t="shared" si="24"/>
        <v>★0.5</v>
      </c>
      <c r="Z100" s="27">
        <v>1780</v>
      </c>
      <c r="AA100" s="27"/>
      <c r="AB100" s="28">
        <f t="shared" si="25"/>
        <v>21.3</v>
      </c>
      <c r="AC100" s="142">
        <f t="shared" si="26"/>
        <v>57</v>
      </c>
      <c r="AD100" s="142" t="str">
        <f t="shared" si="27"/>
        <v>★0.5</v>
      </c>
      <c r="AE100" s="28" t="str">
        <f t="shared" si="14"/>
        <v/>
      </c>
      <c r="AF100" s="142" t="str">
        <f t="shared" si="15"/>
        <v/>
      </c>
      <c r="AG100" s="142" t="str">
        <f t="shared" si="16"/>
        <v/>
      </c>
      <c r="AH100" s="141"/>
    </row>
    <row r="101" spans="1:34" ht="24" customHeight="1">
      <c r="A101" s="365"/>
      <c r="B101" s="551"/>
      <c r="C101" s="375"/>
      <c r="D101" s="36" t="s">
        <v>1687</v>
      </c>
      <c r="E101" s="37" t="s">
        <v>1701</v>
      </c>
      <c r="F101" s="38" t="s">
        <v>1573</v>
      </c>
      <c r="G101" s="357">
        <v>1.968</v>
      </c>
      <c r="H101" s="38" t="s">
        <v>1561</v>
      </c>
      <c r="I101" s="40">
        <v>1810</v>
      </c>
      <c r="J101" s="41">
        <v>5</v>
      </c>
      <c r="K101" s="149">
        <v>12.2</v>
      </c>
      <c r="L101" s="150">
        <f t="shared" si="17"/>
        <v>190.3</v>
      </c>
      <c r="M101" s="149">
        <f t="shared" si="18"/>
        <v>11.1</v>
      </c>
      <c r="N101" s="148">
        <f t="shared" si="19"/>
        <v>14.4</v>
      </c>
      <c r="O101" s="147" t="str">
        <f t="shared" si="20"/>
        <v>21.0</v>
      </c>
      <c r="P101" s="49" t="s">
        <v>1102</v>
      </c>
      <c r="Q101" s="48" t="s">
        <v>60</v>
      </c>
      <c r="R101" s="49" t="s">
        <v>231</v>
      </c>
      <c r="S101" s="50" t="s">
        <v>1559</v>
      </c>
      <c r="T101" s="351" t="s">
        <v>1198</v>
      </c>
      <c r="U101" s="145">
        <f t="shared" si="21"/>
        <v>109</v>
      </c>
      <c r="V101" s="144" t="str">
        <f t="shared" si="22"/>
        <v/>
      </c>
      <c r="W101" s="144">
        <f t="shared" si="23"/>
        <v>58</v>
      </c>
      <c r="X101" s="143" t="str">
        <f t="shared" si="24"/>
        <v>★0.5</v>
      </c>
      <c r="Z101" s="27">
        <v>1810</v>
      </c>
      <c r="AA101" s="27"/>
      <c r="AB101" s="28">
        <f t="shared" si="25"/>
        <v>21</v>
      </c>
      <c r="AC101" s="142">
        <f t="shared" si="26"/>
        <v>58</v>
      </c>
      <c r="AD101" s="142" t="str">
        <f t="shared" si="27"/>
        <v>★0.5</v>
      </c>
      <c r="AE101" s="28" t="str">
        <f t="shared" si="14"/>
        <v/>
      </c>
      <c r="AF101" s="142" t="str">
        <f t="shared" si="15"/>
        <v/>
      </c>
      <c r="AG101" s="142" t="str">
        <f t="shared" si="16"/>
        <v/>
      </c>
      <c r="AH101" s="141"/>
    </row>
    <row r="102" spans="1:34" ht="24" customHeight="1">
      <c r="A102" s="365"/>
      <c r="B102" s="551"/>
      <c r="C102" s="375"/>
      <c r="D102" s="36" t="s">
        <v>1687</v>
      </c>
      <c r="E102" s="37" t="s">
        <v>1700</v>
      </c>
      <c r="F102" s="38" t="s">
        <v>1573</v>
      </c>
      <c r="G102" s="357">
        <v>1.968</v>
      </c>
      <c r="H102" s="38" t="s">
        <v>1561</v>
      </c>
      <c r="I102" s="40">
        <v>1830</v>
      </c>
      <c r="J102" s="41">
        <v>5</v>
      </c>
      <c r="K102" s="149">
        <v>12.2</v>
      </c>
      <c r="L102" s="150">
        <f t="shared" si="17"/>
        <v>190.3</v>
      </c>
      <c r="M102" s="149">
        <f t="shared" si="18"/>
        <v>11.1</v>
      </c>
      <c r="N102" s="148">
        <f t="shared" si="19"/>
        <v>14.4</v>
      </c>
      <c r="O102" s="147" t="str">
        <f t="shared" si="20"/>
        <v>20.8</v>
      </c>
      <c r="P102" s="49" t="s">
        <v>1102</v>
      </c>
      <c r="Q102" s="48" t="s">
        <v>60</v>
      </c>
      <c r="R102" s="49" t="s">
        <v>231</v>
      </c>
      <c r="S102" s="50" t="s">
        <v>1559</v>
      </c>
      <c r="T102" s="351" t="s">
        <v>1198</v>
      </c>
      <c r="U102" s="145">
        <f t="shared" si="21"/>
        <v>109</v>
      </c>
      <c r="V102" s="144" t="str">
        <f t="shared" si="22"/>
        <v/>
      </c>
      <c r="W102" s="144">
        <f t="shared" si="23"/>
        <v>58</v>
      </c>
      <c r="X102" s="143" t="str">
        <f t="shared" si="24"/>
        <v>★0.5</v>
      </c>
      <c r="Z102" s="27">
        <v>1830</v>
      </c>
      <c r="AA102" s="27"/>
      <c r="AB102" s="28">
        <f t="shared" si="25"/>
        <v>20.8</v>
      </c>
      <c r="AC102" s="142">
        <f t="shared" si="26"/>
        <v>58</v>
      </c>
      <c r="AD102" s="142" t="str">
        <f t="shared" si="27"/>
        <v>★0.5</v>
      </c>
      <c r="AE102" s="28" t="str">
        <f t="shared" si="14"/>
        <v/>
      </c>
      <c r="AF102" s="142" t="str">
        <f t="shared" si="15"/>
        <v/>
      </c>
      <c r="AG102" s="142" t="str">
        <f t="shared" si="16"/>
        <v/>
      </c>
      <c r="AH102" s="141"/>
    </row>
    <row r="103" spans="1:34" ht="24" customHeight="1">
      <c r="A103" s="365"/>
      <c r="B103" s="551"/>
      <c r="C103" s="375"/>
      <c r="D103" s="36" t="s">
        <v>1687</v>
      </c>
      <c r="E103" s="37" t="s">
        <v>1699</v>
      </c>
      <c r="F103" s="38" t="s">
        <v>1573</v>
      </c>
      <c r="G103" s="357">
        <v>1.968</v>
      </c>
      <c r="H103" s="38" t="s">
        <v>1561</v>
      </c>
      <c r="I103" s="40">
        <v>1780</v>
      </c>
      <c r="J103" s="41">
        <v>5</v>
      </c>
      <c r="K103" s="149">
        <v>12.2</v>
      </c>
      <c r="L103" s="150">
        <f t="shared" si="17"/>
        <v>190.3</v>
      </c>
      <c r="M103" s="149">
        <f t="shared" si="18"/>
        <v>11.1</v>
      </c>
      <c r="N103" s="148">
        <f t="shared" si="19"/>
        <v>14.4</v>
      </c>
      <c r="O103" s="147" t="str">
        <f t="shared" si="20"/>
        <v>21.3</v>
      </c>
      <c r="P103" s="49" t="s">
        <v>1102</v>
      </c>
      <c r="Q103" s="48" t="s">
        <v>60</v>
      </c>
      <c r="R103" s="49" t="s">
        <v>231</v>
      </c>
      <c r="S103" s="50" t="s">
        <v>1559</v>
      </c>
      <c r="T103" s="351" t="s">
        <v>1198</v>
      </c>
      <c r="U103" s="145">
        <f t="shared" si="21"/>
        <v>109</v>
      </c>
      <c r="V103" s="144" t="str">
        <f t="shared" si="22"/>
        <v/>
      </c>
      <c r="W103" s="144">
        <f t="shared" si="23"/>
        <v>57</v>
      </c>
      <c r="X103" s="143" t="str">
        <f t="shared" si="24"/>
        <v>★0.5</v>
      </c>
      <c r="Z103" s="27">
        <v>1780</v>
      </c>
      <c r="AA103" s="27"/>
      <c r="AB103" s="28">
        <f t="shared" si="25"/>
        <v>21.3</v>
      </c>
      <c r="AC103" s="142">
        <f t="shared" si="26"/>
        <v>57</v>
      </c>
      <c r="AD103" s="142" t="str">
        <f t="shared" si="27"/>
        <v>★0.5</v>
      </c>
      <c r="AE103" s="28" t="str">
        <f t="shared" si="14"/>
        <v/>
      </c>
      <c r="AF103" s="142" t="str">
        <f t="shared" si="15"/>
        <v/>
      </c>
      <c r="AG103" s="142" t="str">
        <f t="shared" si="16"/>
        <v/>
      </c>
      <c r="AH103" s="141"/>
    </row>
    <row r="104" spans="1:34" ht="24" customHeight="1">
      <c r="A104" s="365"/>
      <c r="B104" s="551"/>
      <c r="C104" s="375"/>
      <c r="D104" s="36" t="s">
        <v>1687</v>
      </c>
      <c r="E104" s="37" t="s">
        <v>1698</v>
      </c>
      <c r="F104" s="38" t="s">
        <v>1573</v>
      </c>
      <c r="G104" s="357">
        <v>1.968</v>
      </c>
      <c r="H104" s="38" t="s">
        <v>1561</v>
      </c>
      <c r="I104" s="40">
        <v>1800</v>
      </c>
      <c r="J104" s="41">
        <v>5</v>
      </c>
      <c r="K104" s="149">
        <v>12.2</v>
      </c>
      <c r="L104" s="150">
        <f t="shared" si="17"/>
        <v>190.3</v>
      </c>
      <c r="M104" s="149">
        <f t="shared" si="18"/>
        <v>11.1</v>
      </c>
      <c r="N104" s="148">
        <f t="shared" si="19"/>
        <v>14.4</v>
      </c>
      <c r="O104" s="147" t="str">
        <f t="shared" si="20"/>
        <v>21.1</v>
      </c>
      <c r="P104" s="49" t="s">
        <v>1102</v>
      </c>
      <c r="Q104" s="48" t="s">
        <v>60</v>
      </c>
      <c r="R104" s="49" t="s">
        <v>231</v>
      </c>
      <c r="S104" s="50" t="s">
        <v>1559</v>
      </c>
      <c r="T104" s="351" t="s">
        <v>1198</v>
      </c>
      <c r="U104" s="145">
        <f t="shared" si="21"/>
        <v>109</v>
      </c>
      <c r="V104" s="144" t="str">
        <f t="shared" si="22"/>
        <v/>
      </c>
      <c r="W104" s="144">
        <f t="shared" si="23"/>
        <v>57</v>
      </c>
      <c r="X104" s="143" t="str">
        <f t="shared" si="24"/>
        <v>★0.5</v>
      </c>
      <c r="Z104" s="27">
        <v>1800</v>
      </c>
      <c r="AA104" s="27"/>
      <c r="AB104" s="28">
        <f t="shared" si="25"/>
        <v>21.1</v>
      </c>
      <c r="AC104" s="142">
        <f t="shared" si="26"/>
        <v>57</v>
      </c>
      <c r="AD104" s="142" t="str">
        <f t="shared" si="27"/>
        <v>★0.5</v>
      </c>
      <c r="AE104" s="28" t="str">
        <f t="shared" ref="AE104:AE167" si="28">IF(AA104="","",(ROUND(IF(AA104&gt;=2759,9.5,IF(AA104&lt;2759,(-2.47/1000000*AA104*AA104)-(8.52/10000*AA104)+30.65)),1)))</f>
        <v/>
      </c>
      <c r="AF104" s="142" t="str">
        <f t="shared" ref="AF104:AF167" si="29">IF(AE104="","",IF(K104="","",ROUNDDOWN(K104/AE104*100,0)))</f>
        <v/>
      </c>
      <c r="AG104" s="142" t="str">
        <f t="shared" ref="AG104:AG167" si="30">IF(AF104="","",IF(AF104&gt;=125,"★7.5",IF(AF104&gt;=120,"★7.0",IF(AF104&gt;=115,"★6.5",IF(AF104&gt;=110,"★6.0",IF(AF104&gt;=105,"★5.5",IF(AF104&gt;=100,"★5.0",IF(AF104&gt;=95,"★4.5",IF(AF104&gt;=90,"★4.0",IF(AF104&gt;=85,"★3.5",IF(AF104&gt;=80,"★3.0",IF(AF104&gt;=75,"★2.5",IF(AF104&gt;=70,"★2.0",IF(AF104&gt;=65,"★1.5",IF(AF104&gt;=60,"★1.0",IF(AF104&gt;=55,"★0.5"," "))))))))))))))))</f>
        <v/>
      </c>
      <c r="AH104" s="141"/>
    </row>
    <row r="105" spans="1:34" ht="24" customHeight="1">
      <c r="A105" s="365"/>
      <c r="B105" s="551"/>
      <c r="C105" s="375"/>
      <c r="D105" s="36" t="s">
        <v>1687</v>
      </c>
      <c r="E105" s="37" t="s">
        <v>1697</v>
      </c>
      <c r="F105" s="38" t="s">
        <v>1573</v>
      </c>
      <c r="G105" s="357">
        <v>1.968</v>
      </c>
      <c r="H105" s="38" t="s">
        <v>1561</v>
      </c>
      <c r="I105" s="40">
        <v>1820</v>
      </c>
      <c r="J105" s="41">
        <v>5</v>
      </c>
      <c r="K105" s="149">
        <v>12.2</v>
      </c>
      <c r="L105" s="150">
        <f t="shared" si="17"/>
        <v>190.3</v>
      </c>
      <c r="M105" s="149">
        <f t="shared" si="18"/>
        <v>11.1</v>
      </c>
      <c r="N105" s="148">
        <f t="shared" si="19"/>
        <v>14.4</v>
      </c>
      <c r="O105" s="147" t="str">
        <f t="shared" si="20"/>
        <v>20.9</v>
      </c>
      <c r="P105" s="49" t="s">
        <v>1102</v>
      </c>
      <c r="Q105" s="48" t="s">
        <v>60</v>
      </c>
      <c r="R105" s="49" t="s">
        <v>231</v>
      </c>
      <c r="S105" s="50" t="s">
        <v>1559</v>
      </c>
      <c r="T105" s="351" t="s">
        <v>1198</v>
      </c>
      <c r="U105" s="145">
        <f t="shared" si="21"/>
        <v>109</v>
      </c>
      <c r="V105" s="144" t="str">
        <f t="shared" si="22"/>
        <v/>
      </c>
      <c r="W105" s="144">
        <f t="shared" si="23"/>
        <v>58</v>
      </c>
      <c r="X105" s="143" t="str">
        <f t="shared" si="24"/>
        <v>★0.5</v>
      </c>
      <c r="Z105" s="27">
        <v>1820</v>
      </c>
      <c r="AA105" s="27"/>
      <c r="AB105" s="28">
        <f t="shared" si="25"/>
        <v>20.9</v>
      </c>
      <c r="AC105" s="142">
        <f t="shared" si="26"/>
        <v>58</v>
      </c>
      <c r="AD105" s="142" t="str">
        <f t="shared" si="27"/>
        <v>★0.5</v>
      </c>
      <c r="AE105" s="28" t="str">
        <f t="shared" si="28"/>
        <v/>
      </c>
      <c r="AF105" s="142" t="str">
        <f t="shared" si="29"/>
        <v/>
      </c>
      <c r="AG105" s="142" t="str">
        <f t="shared" si="30"/>
        <v/>
      </c>
      <c r="AH105" s="141"/>
    </row>
    <row r="106" spans="1:34" ht="24" customHeight="1">
      <c r="A106" s="365"/>
      <c r="B106" s="551"/>
      <c r="C106" s="375"/>
      <c r="D106" s="36" t="s">
        <v>1687</v>
      </c>
      <c r="E106" s="37" t="s">
        <v>1696</v>
      </c>
      <c r="F106" s="38" t="s">
        <v>1573</v>
      </c>
      <c r="G106" s="357">
        <v>1.968</v>
      </c>
      <c r="H106" s="38" t="s">
        <v>1561</v>
      </c>
      <c r="I106" s="40">
        <v>1810</v>
      </c>
      <c r="J106" s="41">
        <v>5</v>
      </c>
      <c r="K106" s="149">
        <v>12.2</v>
      </c>
      <c r="L106" s="150">
        <f t="shared" si="17"/>
        <v>190.3</v>
      </c>
      <c r="M106" s="149">
        <f t="shared" si="18"/>
        <v>11.1</v>
      </c>
      <c r="N106" s="148">
        <f t="shared" si="19"/>
        <v>14.4</v>
      </c>
      <c r="O106" s="147" t="str">
        <f t="shared" si="20"/>
        <v>21.0</v>
      </c>
      <c r="P106" s="49" t="s">
        <v>1102</v>
      </c>
      <c r="Q106" s="48" t="s">
        <v>60</v>
      </c>
      <c r="R106" s="49" t="s">
        <v>231</v>
      </c>
      <c r="S106" s="50" t="s">
        <v>1559</v>
      </c>
      <c r="T106" s="351" t="s">
        <v>1198</v>
      </c>
      <c r="U106" s="145">
        <f t="shared" si="21"/>
        <v>109</v>
      </c>
      <c r="V106" s="144" t="str">
        <f t="shared" si="22"/>
        <v/>
      </c>
      <c r="W106" s="144">
        <f t="shared" si="23"/>
        <v>58</v>
      </c>
      <c r="X106" s="143" t="str">
        <f t="shared" si="24"/>
        <v>★0.5</v>
      </c>
      <c r="Z106" s="27">
        <v>1810</v>
      </c>
      <c r="AA106" s="27"/>
      <c r="AB106" s="28">
        <f t="shared" si="25"/>
        <v>21</v>
      </c>
      <c r="AC106" s="142">
        <f t="shared" si="26"/>
        <v>58</v>
      </c>
      <c r="AD106" s="142" t="str">
        <f t="shared" si="27"/>
        <v>★0.5</v>
      </c>
      <c r="AE106" s="28" t="str">
        <f t="shared" si="28"/>
        <v/>
      </c>
      <c r="AF106" s="142" t="str">
        <f t="shared" si="29"/>
        <v/>
      </c>
      <c r="AG106" s="142" t="str">
        <f t="shared" si="30"/>
        <v/>
      </c>
      <c r="AH106" s="141"/>
    </row>
    <row r="107" spans="1:34" ht="24" customHeight="1">
      <c r="A107" s="365"/>
      <c r="B107" s="551"/>
      <c r="C107" s="375"/>
      <c r="D107" s="36" t="s">
        <v>1687</v>
      </c>
      <c r="E107" s="37" t="s">
        <v>1695</v>
      </c>
      <c r="F107" s="38" t="s">
        <v>1573</v>
      </c>
      <c r="G107" s="357">
        <v>1.968</v>
      </c>
      <c r="H107" s="38" t="s">
        <v>1561</v>
      </c>
      <c r="I107" s="40">
        <v>1830</v>
      </c>
      <c r="J107" s="41">
        <v>5</v>
      </c>
      <c r="K107" s="149">
        <v>12.2</v>
      </c>
      <c r="L107" s="150">
        <f t="shared" si="17"/>
        <v>190.3</v>
      </c>
      <c r="M107" s="149">
        <f t="shared" si="18"/>
        <v>11.1</v>
      </c>
      <c r="N107" s="148">
        <f t="shared" si="19"/>
        <v>14.4</v>
      </c>
      <c r="O107" s="147" t="str">
        <f t="shared" si="20"/>
        <v>20.8</v>
      </c>
      <c r="P107" s="49" t="s">
        <v>1102</v>
      </c>
      <c r="Q107" s="48" t="s">
        <v>60</v>
      </c>
      <c r="R107" s="49" t="s">
        <v>231</v>
      </c>
      <c r="S107" s="50" t="s">
        <v>1559</v>
      </c>
      <c r="T107" s="351" t="s">
        <v>1198</v>
      </c>
      <c r="U107" s="145">
        <f t="shared" si="21"/>
        <v>109</v>
      </c>
      <c r="V107" s="144" t="str">
        <f t="shared" si="22"/>
        <v/>
      </c>
      <c r="W107" s="144">
        <f t="shared" si="23"/>
        <v>58</v>
      </c>
      <c r="X107" s="143" t="str">
        <f t="shared" si="24"/>
        <v>★0.5</v>
      </c>
      <c r="Z107" s="27">
        <v>1830</v>
      </c>
      <c r="AA107" s="27"/>
      <c r="AB107" s="28">
        <f t="shared" si="25"/>
        <v>20.8</v>
      </c>
      <c r="AC107" s="142">
        <f t="shared" si="26"/>
        <v>58</v>
      </c>
      <c r="AD107" s="142" t="str">
        <f t="shared" si="27"/>
        <v>★0.5</v>
      </c>
      <c r="AE107" s="28" t="str">
        <f t="shared" si="28"/>
        <v/>
      </c>
      <c r="AF107" s="142" t="str">
        <f t="shared" si="29"/>
        <v/>
      </c>
      <c r="AG107" s="142" t="str">
        <f t="shared" si="30"/>
        <v/>
      </c>
      <c r="AH107" s="141"/>
    </row>
    <row r="108" spans="1:34" ht="24" customHeight="1">
      <c r="A108" s="365"/>
      <c r="B108" s="551"/>
      <c r="C108" s="375"/>
      <c r="D108" s="36" t="s">
        <v>1687</v>
      </c>
      <c r="E108" s="37" t="s">
        <v>1694</v>
      </c>
      <c r="F108" s="38" t="s">
        <v>1562</v>
      </c>
      <c r="G108" s="357">
        <v>1.968</v>
      </c>
      <c r="H108" s="38" t="s">
        <v>1561</v>
      </c>
      <c r="I108" s="40">
        <v>1930</v>
      </c>
      <c r="J108" s="41">
        <v>5</v>
      </c>
      <c r="K108" s="149">
        <v>11.4</v>
      </c>
      <c r="L108" s="150">
        <f t="shared" si="17"/>
        <v>203.65438596491228</v>
      </c>
      <c r="M108" s="149">
        <f t="shared" si="18"/>
        <v>10.199999999999999</v>
      </c>
      <c r="N108" s="148">
        <f t="shared" si="19"/>
        <v>13.5</v>
      </c>
      <c r="O108" s="147" t="str">
        <f t="shared" si="20"/>
        <v>19.8</v>
      </c>
      <c r="P108" s="49" t="s">
        <v>1568</v>
      </c>
      <c r="Q108" s="48" t="s">
        <v>60</v>
      </c>
      <c r="R108" s="49" t="s">
        <v>84</v>
      </c>
      <c r="S108" s="50"/>
      <c r="T108" s="351" t="s">
        <v>1198</v>
      </c>
      <c r="U108" s="145">
        <f t="shared" si="21"/>
        <v>111</v>
      </c>
      <c r="V108" s="144" t="str">
        <f t="shared" si="22"/>
        <v/>
      </c>
      <c r="W108" s="144">
        <f t="shared" si="23"/>
        <v>57</v>
      </c>
      <c r="X108" s="143" t="str">
        <f t="shared" si="24"/>
        <v>★0.5</v>
      </c>
      <c r="Z108" s="27">
        <v>1930</v>
      </c>
      <c r="AA108" s="27"/>
      <c r="AB108" s="28">
        <f t="shared" si="25"/>
        <v>19.8</v>
      </c>
      <c r="AC108" s="142">
        <f t="shared" si="26"/>
        <v>57</v>
      </c>
      <c r="AD108" s="142" t="str">
        <f t="shared" si="27"/>
        <v>★0.5</v>
      </c>
      <c r="AE108" s="28" t="str">
        <f t="shared" si="28"/>
        <v/>
      </c>
      <c r="AF108" s="142" t="str">
        <f t="shared" si="29"/>
        <v/>
      </c>
      <c r="AG108" s="142" t="str">
        <f t="shared" si="30"/>
        <v/>
      </c>
      <c r="AH108" s="141"/>
    </row>
    <row r="109" spans="1:34" ht="24" customHeight="1">
      <c r="A109" s="365"/>
      <c r="B109" s="551"/>
      <c r="C109" s="375"/>
      <c r="D109" s="36" t="s">
        <v>1687</v>
      </c>
      <c r="E109" s="37" t="s">
        <v>1693</v>
      </c>
      <c r="F109" s="38" t="s">
        <v>1562</v>
      </c>
      <c r="G109" s="357">
        <v>1.968</v>
      </c>
      <c r="H109" s="38" t="s">
        <v>1561</v>
      </c>
      <c r="I109" s="40">
        <v>1950</v>
      </c>
      <c r="J109" s="41">
        <v>5</v>
      </c>
      <c r="K109" s="149">
        <v>11.4</v>
      </c>
      <c r="L109" s="150">
        <f t="shared" si="17"/>
        <v>203.65438596491228</v>
      </c>
      <c r="M109" s="149">
        <f t="shared" si="18"/>
        <v>10.199999999999999</v>
      </c>
      <c r="N109" s="148">
        <f t="shared" si="19"/>
        <v>13.5</v>
      </c>
      <c r="O109" s="147" t="str">
        <f t="shared" si="20"/>
        <v>19.6</v>
      </c>
      <c r="P109" s="49" t="s">
        <v>1568</v>
      </c>
      <c r="Q109" s="48" t="s">
        <v>60</v>
      </c>
      <c r="R109" s="49" t="s">
        <v>84</v>
      </c>
      <c r="S109" s="50"/>
      <c r="T109" s="351" t="s">
        <v>1198</v>
      </c>
      <c r="U109" s="145">
        <f t="shared" si="21"/>
        <v>111</v>
      </c>
      <c r="V109" s="144" t="str">
        <f t="shared" si="22"/>
        <v/>
      </c>
      <c r="W109" s="144">
        <f t="shared" si="23"/>
        <v>58</v>
      </c>
      <c r="X109" s="143" t="str">
        <f t="shared" si="24"/>
        <v>★0.5</v>
      </c>
      <c r="Z109" s="27">
        <v>1950</v>
      </c>
      <c r="AA109" s="27"/>
      <c r="AB109" s="28">
        <f t="shared" si="25"/>
        <v>19.600000000000001</v>
      </c>
      <c r="AC109" s="142">
        <f t="shared" si="26"/>
        <v>58</v>
      </c>
      <c r="AD109" s="142" t="str">
        <f t="shared" si="27"/>
        <v>★0.5</v>
      </c>
      <c r="AE109" s="28" t="str">
        <f t="shared" si="28"/>
        <v/>
      </c>
      <c r="AF109" s="142" t="str">
        <f t="shared" si="29"/>
        <v/>
      </c>
      <c r="AG109" s="142" t="str">
        <f t="shared" si="30"/>
        <v/>
      </c>
      <c r="AH109" s="141"/>
    </row>
    <row r="110" spans="1:34" ht="24" customHeight="1">
      <c r="A110" s="365"/>
      <c r="B110" s="551"/>
      <c r="C110" s="375"/>
      <c r="D110" s="36" t="s">
        <v>1687</v>
      </c>
      <c r="E110" s="37" t="s">
        <v>1692</v>
      </c>
      <c r="F110" s="38" t="s">
        <v>1562</v>
      </c>
      <c r="G110" s="357">
        <v>1.968</v>
      </c>
      <c r="H110" s="38" t="s">
        <v>1561</v>
      </c>
      <c r="I110" s="40">
        <v>1910</v>
      </c>
      <c r="J110" s="41">
        <v>5</v>
      </c>
      <c r="K110" s="149">
        <v>11.4</v>
      </c>
      <c r="L110" s="150">
        <f t="shared" si="17"/>
        <v>203.65438596491228</v>
      </c>
      <c r="M110" s="149">
        <f t="shared" si="18"/>
        <v>10.199999999999999</v>
      </c>
      <c r="N110" s="148">
        <f t="shared" si="19"/>
        <v>13.5</v>
      </c>
      <c r="O110" s="147" t="str">
        <f t="shared" si="20"/>
        <v>20.0</v>
      </c>
      <c r="P110" s="49" t="s">
        <v>1568</v>
      </c>
      <c r="Q110" s="48" t="s">
        <v>60</v>
      </c>
      <c r="R110" s="49" t="s">
        <v>84</v>
      </c>
      <c r="S110" s="50"/>
      <c r="T110" s="351" t="s">
        <v>1198</v>
      </c>
      <c r="U110" s="145">
        <f t="shared" si="21"/>
        <v>111</v>
      </c>
      <c r="V110" s="144" t="str">
        <f t="shared" si="22"/>
        <v/>
      </c>
      <c r="W110" s="144">
        <f t="shared" si="23"/>
        <v>57</v>
      </c>
      <c r="X110" s="143" t="str">
        <f t="shared" si="24"/>
        <v>★0.5</v>
      </c>
      <c r="Z110" s="27">
        <v>1910</v>
      </c>
      <c r="AA110" s="27"/>
      <c r="AB110" s="28">
        <f t="shared" si="25"/>
        <v>20</v>
      </c>
      <c r="AC110" s="142">
        <f t="shared" si="26"/>
        <v>57</v>
      </c>
      <c r="AD110" s="142" t="str">
        <f t="shared" si="27"/>
        <v>★0.5</v>
      </c>
      <c r="AE110" s="28" t="str">
        <f t="shared" si="28"/>
        <v/>
      </c>
      <c r="AF110" s="142" t="str">
        <f t="shared" si="29"/>
        <v/>
      </c>
      <c r="AG110" s="142" t="str">
        <f t="shared" si="30"/>
        <v/>
      </c>
      <c r="AH110" s="141"/>
    </row>
    <row r="111" spans="1:34" ht="24" customHeight="1">
      <c r="A111" s="365"/>
      <c r="B111" s="551"/>
      <c r="C111" s="375"/>
      <c r="D111" s="36" t="s">
        <v>1687</v>
      </c>
      <c r="E111" s="37" t="s">
        <v>1691</v>
      </c>
      <c r="F111" s="38" t="s">
        <v>1562</v>
      </c>
      <c r="G111" s="357">
        <v>1.968</v>
      </c>
      <c r="H111" s="38" t="s">
        <v>1561</v>
      </c>
      <c r="I111" s="40">
        <v>1930</v>
      </c>
      <c r="J111" s="41">
        <v>5</v>
      </c>
      <c r="K111" s="149">
        <v>11</v>
      </c>
      <c r="L111" s="150">
        <f t="shared" si="17"/>
        <v>211.05999999999997</v>
      </c>
      <c r="M111" s="149">
        <f t="shared" si="18"/>
        <v>10.199999999999999</v>
      </c>
      <c r="N111" s="148">
        <f t="shared" si="19"/>
        <v>13.5</v>
      </c>
      <c r="O111" s="147" t="str">
        <f t="shared" si="20"/>
        <v>19.8</v>
      </c>
      <c r="P111" s="49" t="s">
        <v>1102</v>
      </c>
      <c r="Q111" s="48" t="s">
        <v>60</v>
      </c>
      <c r="R111" s="49" t="s">
        <v>84</v>
      </c>
      <c r="S111" s="50" t="s">
        <v>1559</v>
      </c>
      <c r="T111" s="351" t="s">
        <v>1198</v>
      </c>
      <c r="U111" s="145">
        <f t="shared" si="21"/>
        <v>107</v>
      </c>
      <c r="V111" s="144" t="str">
        <f t="shared" si="22"/>
        <v/>
      </c>
      <c r="W111" s="144">
        <f t="shared" si="23"/>
        <v>55</v>
      </c>
      <c r="X111" s="143" t="str">
        <f t="shared" si="24"/>
        <v>★0.5</v>
      </c>
      <c r="Z111" s="27">
        <v>1930</v>
      </c>
      <c r="AA111" s="27"/>
      <c r="AB111" s="28">
        <f t="shared" si="25"/>
        <v>19.8</v>
      </c>
      <c r="AC111" s="142">
        <f t="shared" si="26"/>
        <v>55</v>
      </c>
      <c r="AD111" s="142" t="str">
        <f t="shared" si="27"/>
        <v>★0.5</v>
      </c>
      <c r="AE111" s="28" t="str">
        <f t="shared" si="28"/>
        <v/>
      </c>
      <c r="AF111" s="142" t="str">
        <f t="shared" si="29"/>
        <v/>
      </c>
      <c r="AG111" s="142" t="str">
        <f t="shared" si="30"/>
        <v/>
      </c>
      <c r="AH111" s="141"/>
    </row>
    <row r="112" spans="1:34" ht="24" customHeight="1">
      <c r="A112" s="365"/>
      <c r="B112" s="551"/>
      <c r="C112" s="375"/>
      <c r="D112" s="36" t="s">
        <v>1687</v>
      </c>
      <c r="E112" s="37" t="s">
        <v>1690</v>
      </c>
      <c r="F112" s="38" t="s">
        <v>1562</v>
      </c>
      <c r="G112" s="357">
        <v>1.968</v>
      </c>
      <c r="H112" s="38" t="s">
        <v>1561</v>
      </c>
      <c r="I112" s="40">
        <v>1950</v>
      </c>
      <c r="J112" s="41">
        <v>5</v>
      </c>
      <c r="K112" s="149">
        <v>11</v>
      </c>
      <c r="L112" s="150">
        <f t="shared" si="17"/>
        <v>211.05999999999997</v>
      </c>
      <c r="M112" s="149">
        <f t="shared" si="18"/>
        <v>10.199999999999999</v>
      </c>
      <c r="N112" s="148">
        <f t="shared" si="19"/>
        <v>13.5</v>
      </c>
      <c r="O112" s="147" t="str">
        <f t="shared" si="20"/>
        <v>19.6</v>
      </c>
      <c r="P112" s="49" t="s">
        <v>1102</v>
      </c>
      <c r="Q112" s="48" t="s">
        <v>60</v>
      </c>
      <c r="R112" s="49" t="s">
        <v>84</v>
      </c>
      <c r="S112" s="50" t="s">
        <v>1559</v>
      </c>
      <c r="T112" s="351" t="s">
        <v>1198</v>
      </c>
      <c r="U112" s="145">
        <f t="shared" si="21"/>
        <v>107</v>
      </c>
      <c r="V112" s="144" t="str">
        <f t="shared" si="22"/>
        <v/>
      </c>
      <c r="W112" s="144">
        <f t="shared" si="23"/>
        <v>56</v>
      </c>
      <c r="X112" s="143" t="str">
        <f t="shared" si="24"/>
        <v>★0.5</v>
      </c>
      <c r="Z112" s="27">
        <v>1950</v>
      </c>
      <c r="AA112" s="27"/>
      <c r="AB112" s="28">
        <f t="shared" si="25"/>
        <v>19.600000000000001</v>
      </c>
      <c r="AC112" s="142">
        <f t="shared" si="26"/>
        <v>56</v>
      </c>
      <c r="AD112" s="142" t="str">
        <f t="shared" si="27"/>
        <v>★0.5</v>
      </c>
      <c r="AE112" s="28" t="str">
        <f t="shared" si="28"/>
        <v/>
      </c>
      <c r="AF112" s="142" t="str">
        <f t="shared" si="29"/>
        <v/>
      </c>
      <c r="AG112" s="142" t="str">
        <f t="shared" si="30"/>
        <v/>
      </c>
      <c r="AH112" s="141"/>
    </row>
    <row r="113" spans="1:34" ht="24" customHeight="1">
      <c r="A113" s="365"/>
      <c r="B113" s="551"/>
      <c r="C113" s="375"/>
      <c r="D113" s="36" t="s">
        <v>1687</v>
      </c>
      <c r="E113" s="37" t="s">
        <v>1689</v>
      </c>
      <c r="F113" s="38" t="s">
        <v>1562</v>
      </c>
      <c r="G113" s="357">
        <v>1.968</v>
      </c>
      <c r="H113" s="38" t="s">
        <v>1561</v>
      </c>
      <c r="I113" s="40">
        <v>1910</v>
      </c>
      <c r="J113" s="41">
        <v>5</v>
      </c>
      <c r="K113" s="149">
        <v>11</v>
      </c>
      <c r="L113" s="150">
        <f t="shared" si="17"/>
        <v>211.05999999999997</v>
      </c>
      <c r="M113" s="149">
        <f t="shared" si="18"/>
        <v>10.199999999999999</v>
      </c>
      <c r="N113" s="148">
        <f t="shared" si="19"/>
        <v>13.5</v>
      </c>
      <c r="O113" s="147" t="str">
        <f t="shared" si="20"/>
        <v>20.0</v>
      </c>
      <c r="P113" s="49" t="s">
        <v>1102</v>
      </c>
      <c r="Q113" s="48" t="s">
        <v>60</v>
      </c>
      <c r="R113" s="49" t="s">
        <v>84</v>
      </c>
      <c r="S113" s="50" t="s">
        <v>1559</v>
      </c>
      <c r="T113" s="351" t="s">
        <v>1198</v>
      </c>
      <c r="U113" s="145">
        <f t="shared" si="21"/>
        <v>107</v>
      </c>
      <c r="V113" s="144" t="str">
        <f t="shared" si="22"/>
        <v/>
      </c>
      <c r="W113" s="144">
        <f t="shared" si="23"/>
        <v>55</v>
      </c>
      <c r="X113" s="143" t="str">
        <f t="shared" si="24"/>
        <v>★0.5</v>
      </c>
      <c r="Z113" s="27">
        <v>1910</v>
      </c>
      <c r="AA113" s="27"/>
      <c r="AB113" s="28">
        <f t="shared" si="25"/>
        <v>20</v>
      </c>
      <c r="AC113" s="142">
        <f t="shared" si="26"/>
        <v>55</v>
      </c>
      <c r="AD113" s="142" t="str">
        <f t="shared" si="27"/>
        <v>★0.5</v>
      </c>
      <c r="AE113" s="28" t="str">
        <f t="shared" si="28"/>
        <v/>
      </c>
      <c r="AF113" s="142" t="str">
        <f t="shared" si="29"/>
        <v/>
      </c>
      <c r="AG113" s="142" t="str">
        <f t="shared" si="30"/>
        <v/>
      </c>
      <c r="AH113" s="141"/>
    </row>
    <row r="114" spans="1:34" ht="24" customHeight="1">
      <c r="A114" s="365"/>
      <c r="B114" s="551"/>
      <c r="C114" s="375"/>
      <c r="D114" s="36" t="s">
        <v>1710</v>
      </c>
      <c r="E114" s="37" t="s">
        <v>1711</v>
      </c>
      <c r="F114" s="38" t="s">
        <v>1582</v>
      </c>
      <c r="G114" s="357">
        <v>1.968</v>
      </c>
      <c r="H114" s="38" t="s">
        <v>1561</v>
      </c>
      <c r="I114" s="40">
        <v>1840</v>
      </c>
      <c r="J114" s="41">
        <v>5</v>
      </c>
      <c r="K114" s="149">
        <v>12.5</v>
      </c>
      <c r="L114" s="150">
        <f t="shared" si="17"/>
        <v>185.7328</v>
      </c>
      <c r="M114" s="149">
        <f t="shared" si="18"/>
        <v>11.1</v>
      </c>
      <c r="N114" s="148">
        <f t="shared" si="19"/>
        <v>14.4</v>
      </c>
      <c r="O114" s="147" t="str">
        <f t="shared" si="20"/>
        <v>20.7</v>
      </c>
      <c r="P114" s="49" t="s">
        <v>1102</v>
      </c>
      <c r="Q114" s="48" t="s">
        <v>60</v>
      </c>
      <c r="R114" s="49" t="s">
        <v>231</v>
      </c>
      <c r="S114" s="50"/>
      <c r="T114" s="351" t="s">
        <v>1198</v>
      </c>
      <c r="U114" s="145">
        <f t="shared" si="21"/>
        <v>112</v>
      </c>
      <c r="V114" s="144" t="str">
        <f t="shared" si="22"/>
        <v/>
      </c>
      <c r="W114" s="144">
        <f t="shared" si="23"/>
        <v>60</v>
      </c>
      <c r="X114" s="143" t="str">
        <f t="shared" si="24"/>
        <v>★1.0</v>
      </c>
      <c r="Z114" s="27">
        <v>1840</v>
      </c>
      <c r="AA114" s="27"/>
      <c r="AB114" s="28">
        <f t="shared" si="25"/>
        <v>20.7</v>
      </c>
      <c r="AC114" s="142">
        <f t="shared" si="26"/>
        <v>60</v>
      </c>
      <c r="AD114" s="142" t="str">
        <f t="shared" si="27"/>
        <v>★1.0</v>
      </c>
      <c r="AE114" s="28" t="str">
        <f t="shared" si="28"/>
        <v/>
      </c>
      <c r="AF114" s="142" t="str">
        <f t="shared" si="29"/>
        <v/>
      </c>
      <c r="AG114" s="142" t="str">
        <f t="shared" si="30"/>
        <v/>
      </c>
      <c r="AH114" s="141"/>
    </row>
    <row r="115" spans="1:34" ht="24" customHeight="1">
      <c r="A115" s="365"/>
      <c r="B115" s="551"/>
      <c r="C115" s="375"/>
      <c r="D115" s="36" t="s">
        <v>1710</v>
      </c>
      <c r="E115" s="37" t="s">
        <v>1583</v>
      </c>
      <c r="F115" s="38" t="s">
        <v>1582</v>
      </c>
      <c r="G115" s="357">
        <v>1.968</v>
      </c>
      <c r="H115" s="38" t="s">
        <v>1561</v>
      </c>
      <c r="I115" s="40">
        <v>1860</v>
      </c>
      <c r="J115" s="41">
        <v>5</v>
      </c>
      <c r="K115" s="149">
        <v>12.5</v>
      </c>
      <c r="L115" s="150">
        <f t="shared" si="17"/>
        <v>185.7328</v>
      </c>
      <c r="M115" s="149">
        <f t="shared" si="18"/>
        <v>11.1</v>
      </c>
      <c r="N115" s="148">
        <f t="shared" si="19"/>
        <v>14.4</v>
      </c>
      <c r="O115" s="147" t="str">
        <f t="shared" si="20"/>
        <v>20.5</v>
      </c>
      <c r="P115" s="49" t="s">
        <v>1102</v>
      </c>
      <c r="Q115" s="48" t="s">
        <v>60</v>
      </c>
      <c r="R115" s="49" t="s">
        <v>231</v>
      </c>
      <c r="S115" s="50"/>
      <c r="T115" s="351" t="s">
        <v>1198</v>
      </c>
      <c r="U115" s="145">
        <f t="shared" si="21"/>
        <v>112</v>
      </c>
      <c r="V115" s="144" t="str">
        <f t="shared" si="22"/>
        <v/>
      </c>
      <c r="W115" s="144">
        <f t="shared" si="23"/>
        <v>60</v>
      </c>
      <c r="X115" s="143" t="str">
        <f t="shared" si="24"/>
        <v>★1.0</v>
      </c>
      <c r="Z115" s="27">
        <v>1860</v>
      </c>
      <c r="AA115" s="27"/>
      <c r="AB115" s="28">
        <f t="shared" si="25"/>
        <v>20.5</v>
      </c>
      <c r="AC115" s="142">
        <f t="shared" si="26"/>
        <v>60</v>
      </c>
      <c r="AD115" s="142" t="str">
        <f t="shared" si="27"/>
        <v>★1.0</v>
      </c>
      <c r="AE115" s="28" t="str">
        <f t="shared" si="28"/>
        <v/>
      </c>
      <c r="AF115" s="142" t="str">
        <f t="shared" si="29"/>
        <v/>
      </c>
      <c r="AG115" s="142" t="str">
        <f t="shared" si="30"/>
        <v/>
      </c>
      <c r="AH115" s="141"/>
    </row>
    <row r="116" spans="1:34" ht="24" customHeight="1">
      <c r="A116" s="365"/>
      <c r="B116" s="551"/>
      <c r="C116" s="375"/>
      <c r="D116" s="36" t="s">
        <v>1671</v>
      </c>
      <c r="E116" s="37" t="s">
        <v>1709</v>
      </c>
      <c r="F116" s="38" t="s">
        <v>1573</v>
      </c>
      <c r="G116" s="357">
        <v>1.968</v>
      </c>
      <c r="H116" s="38" t="s">
        <v>1561</v>
      </c>
      <c r="I116" s="40">
        <v>1840</v>
      </c>
      <c r="J116" s="41">
        <v>5</v>
      </c>
      <c r="K116" s="149">
        <v>12.4</v>
      </c>
      <c r="L116" s="150">
        <f t="shared" si="17"/>
        <v>187.23064516129031</v>
      </c>
      <c r="M116" s="149">
        <f t="shared" si="18"/>
        <v>11.1</v>
      </c>
      <c r="N116" s="148">
        <f t="shared" si="19"/>
        <v>14.4</v>
      </c>
      <c r="O116" s="147" t="str">
        <f t="shared" si="20"/>
        <v>20.7</v>
      </c>
      <c r="P116" s="49" t="s">
        <v>1568</v>
      </c>
      <c r="Q116" s="48" t="s">
        <v>60</v>
      </c>
      <c r="R116" s="49" t="s">
        <v>231</v>
      </c>
      <c r="S116" s="50"/>
      <c r="T116" s="351" t="s">
        <v>1198</v>
      </c>
      <c r="U116" s="145">
        <f t="shared" si="21"/>
        <v>111</v>
      </c>
      <c r="V116" s="144" t="str">
        <f t="shared" si="22"/>
        <v/>
      </c>
      <c r="W116" s="144">
        <f t="shared" si="23"/>
        <v>59</v>
      </c>
      <c r="X116" s="143" t="str">
        <f t="shared" si="24"/>
        <v>★0.5</v>
      </c>
      <c r="Z116" s="27">
        <v>1840</v>
      </c>
      <c r="AA116" s="27"/>
      <c r="AB116" s="28">
        <f t="shared" si="25"/>
        <v>20.7</v>
      </c>
      <c r="AC116" s="142">
        <f t="shared" si="26"/>
        <v>59</v>
      </c>
      <c r="AD116" s="142" t="str">
        <f t="shared" si="27"/>
        <v>★0.5</v>
      </c>
      <c r="AE116" s="28" t="str">
        <f t="shared" si="28"/>
        <v/>
      </c>
      <c r="AF116" s="142" t="str">
        <f t="shared" si="29"/>
        <v/>
      </c>
      <c r="AG116" s="142" t="str">
        <f t="shared" si="30"/>
        <v/>
      </c>
      <c r="AH116" s="141"/>
    </row>
    <row r="117" spans="1:34" ht="24" customHeight="1">
      <c r="A117" s="365"/>
      <c r="B117" s="551"/>
      <c r="C117" s="375"/>
      <c r="D117" s="36" t="s">
        <v>1671</v>
      </c>
      <c r="E117" s="37" t="s">
        <v>1708</v>
      </c>
      <c r="F117" s="38" t="s">
        <v>1573</v>
      </c>
      <c r="G117" s="357">
        <v>1.968</v>
      </c>
      <c r="H117" s="38" t="s">
        <v>1561</v>
      </c>
      <c r="I117" s="40">
        <v>1860</v>
      </c>
      <c r="J117" s="41">
        <v>5</v>
      </c>
      <c r="K117" s="149">
        <v>12.4</v>
      </c>
      <c r="L117" s="150">
        <f t="shared" si="17"/>
        <v>187.23064516129031</v>
      </c>
      <c r="M117" s="149">
        <f t="shared" si="18"/>
        <v>11.1</v>
      </c>
      <c r="N117" s="148">
        <f t="shared" si="19"/>
        <v>14.4</v>
      </c>
      <c r="O117" s="147" t="str">
        <f t="shared" si="20"/>
        <v>20.5</v>
      </c>
      <c r="P117" s="49" t="s">
        <v>1568</v>
      </c>
      <c r="Q117" s="48" t="s">
        <v>60</v>
      </c>
      <c r="R117" s="49" t="s">
        <v>231</v>
      </c>
      <c r="S117" s="50"/>
      <c r="T117" s="351" t="s">
        <v>1198</v>
      </c>
      <c r="U117" s="145">
        <f t="shared" si="21"/>
        <v>111</v>
      </c>
      <c r="V117" s="144" t="str">
        <f t="shared" si="22"/>
        <v/>
      </c>
      <c r="W117" s="144">
        <f t="shared" si="23"/>
        <v>60</v>
      </c>
      <c r="X117" s="143" t="str">
        <f t="shared" si="24"/>
        <v>★1.0</v>
      </c>
      <c r="Z117" s="27">
        <v>1860</v>
      </c>
      <c r="AA117" s="27"/>
      <c r="AB117" s="28">
        <f t="shared" si="25"/>
        <v>20.5</v>
      </c>
      <c r="AC117" s="142">
        <f t="shared" si="26"/>
        <v>60</v>
      </c>
      <c r="AD117" s="142" t="str">
        <f t="shared" si="27"/>
        <v>★1.0</v>
      </c>
      <c r="AE117" s="28" t="str">
        <f t="shared" si="28"/>
        <v/>
      </c>
      <c r="AF117" s="142" t="str">
        <f t="shared" si="29"/>
        <v/>
      </c>
      <c r="AG117" s="142" t="str">
        <f t="shared" si="30"/>
        <v/>
      </c>
      <c r="AH117" s="141"/>
    </row>
    <row r="118" spans="1:34" ht="24" customHeight="1">
      <c r="A118" s="365"/>
      <c r="B118" s="551"/>
      <c r="C118" s="375"/>
      <c r="D118" s="36" t="s">
        <v>1671</v>
      </c>
      <c r="E118" s="37" t="s">
        <v>1707</v>
      </c>
      <c r="F118" s="38" t="s">
        <v>1573</v>
      </c>
      <c r="G118" s="357">
        <v>1.968</v>
      </c>
      <c r="H118" s="38" t="s">
        <v>1561</v>
      </c>
      <c r="I118" s="40">
        <v>1820</v>
      </c>
      <c r="J118" s="41">
        <v>5</v>
      </c>
      <c r="K118" s="149">
        <v>12.4</v>
      </c>
      <c r="L118" s="150">
        <f t="shared" si="17"/>
        <v>187.23064516129031</v>
      </c>
      <c r="M118" s="149">
        <f t="shared" si="18"/>
        <v>11.1</v>
      </c>
      <c r="N118" s="148">
        <f t="shared" si="19"/>
        <v>14.4</v>
      </c>
      <c r="O118" s="147" t="str">
        <f t="shared" si="20"/>
        <v>20.9</v>
      </c>
      <c r="P118" s="49" t="s">
        <v>1568</v>
      </c>
      <c r="Q118" s="48" t="s">
        <v>60</v>
      </c>
      <c r="R118" s="49" t="s">
        <v>231</v>
      </c>
      <c r="S118" s="50"/>
      <c r="T118" s="351" t="s">
        <v>1198</v>
      </c>
      <c r="U118" s="145">
        <f t="shared" si="21"/>
        <v>111</v>
      </c>
      <c r="V118" s="144" t="str">
        <f t="shared" si="22"/>
        <v/>
      </c>
      <c r="W118" s="144">
        <f t="shared" si="23"/>
        <v>59</v>
      </c>
      <c r="X118" s="143" t="str">
        <f t="shared" si="24"/>
        <v>★0.5</v>
      </c>
      <c r="Z118" s="27">
        <v>1820</v>
      </c>
      <c r="AA118" s="27"/>
      <c r="AB118" s="28">
        <f t="shared" si="25"/>
        <v>20.9</v>
      </c>
      <c r="AC118" s="142">
        <f t="shared" si="26"/>
        <v>59</v>
      </c>
      <c r="AD118" s="142" t="str">
        <f t="shared" si="27"/>
        <v>★0.5</v>
      </c>
      <c r="AE118" s="28" t="str">
        <f t="shared" si="28"/>
        <v/>
      </c>
      <c r="AF118" s="142" t="str">
        <f t="shared" si="29"/>
        <v/>
      </c>
      <c r="AG118" s="142" t="str">
        <f t="shared" si="30"/>
        <v/>
      </c>
      <c r="AH118" s="141"/>
    </row>
    <row r="119" spans="1:34" ht="24" customHeight="1">
      <c r="A119" s="365"/>
      <c r="B119" s="551"/>
      <c r="C119" s="375"/>
      <c r="D119" s="36" t="s">
        <v>1671</v>
      </c>
      <c r="E119" s="37" t="s">
        <v>1706</v>
      </c>
      <c r="F119" s="38" t="s">
        <v>1573</v>
      </c>
      <c r="G119" s="357">
        <v>1.968</v>
      </c>
      <c r="H119" s="38" t="s">
        <v>1561</v>
      </c>
      <c r="I119" s="40">
        <v>1850</v>
      </c>
      <c r="J119" s="41">
        <v>5</v>
      </c>
      <c r="K119" s="149">
        <v>12.4</v>
      </c>
      <c r="L119" s="150">
        <f t="shared" si="17"/>
        <v>187.23064516129031</v>
      </c>
      <c r="M119" s="149">
        <f t="shared" si="18"/>
        <v>11.1</v>
      </c>
      <c r="N119" s="148">
        <f t="shared" si="19"/>
        <v>14.4</v>
      </c>
      <c r="O119" s="147" t="str">
        <f t="shared" si="20"/>
        <v>20.6</v>
      </c>
      <c r="P119" s="49" t="s">
        <v>1568</v>
      </c>
      <c r="Q119" s="48" t="s">
        <v>60</v>
      </c>
      <c r="R119" s="49" t="s">
        <v>231</v>
      </c>
      <c r="S119" s="50"/>
      <c r="T119" s="351" t="s">
        <v>1198</v>
      </c>
      <c r="U119" s="145">
        <f t="shared" si="21"/>
        <v>111</v>
      </c>
      <c r="V119" s="144" t="str">
        <f t="shared" si="22"/>
        <v/>
      </c>
      <c r="W119" s="144">
        <f t="shared" si="23"/>
        <v>60</v>
      </c>
      <c r="X119" s="143" t="str">
        <f t="shared" si="24"/>
        <v>★1.0</v>
      </c>
      <c r="Z119" s="27">
        <v>1850</v>
      </c>
      <c r="AA119" s="27"/>
      <c r="AB119" s="28">
        <f t="shared" si="25"/>
        <v>20.6</v>
      </c>
      <c r="AC119" s="142">
        <f t="shared" si="26"/>
        <v>60</v>
      </c>
      <c r="AD119" s="142" t="str">
        <f t="shared" si="27"/>
        <v>★1.0</v>
      </c>
      <c r="AE119" s="28" t="str">
        <f t="shared" si="28"/>
        <v/>
      </c>
      <c r="AF119" s="142" t="str">
        <f t="shared" si="29"/>
        <v/>
      </c>
      <c r="AG119" s="142" t="str">
        <f t="shared" si="30"/>
        <v/>
      </c>
      <c r="AH119" s="141"/>
    </row>
    <row r="120" spans="1:34" ht="24" customHeight="1">
      <c r="A120" s="365"/>
      <c r="B120" s="551"/>
      <c r="C120" s="375"/>
      <c r="D120" s="36" t="s">
        <v>1671</v>
      </c>
      <c r="E120" s="37" t="s">
        <v>1705</v>
      </c>
      <c r="F120" s="38" t="s">
        <v>1573</v>
      </c>
      <c r="G120" s="357">
        <v>1.968</v>
      </c>
      <c r="H120" s="38" t="s">
        <v>1561</v>
      </c>
      <c r="I120" s="40">
        <v>1870</v>
      </c>
      <c r="J120" s="41">
        <v>5</v>
      </c>
      <c r="K120" s="149">
        <v>12.4</v>
      </c>
      <c r="L120" s="150">
        <f t="shared" si="17"/>
        <v>187.23064516129031</v>
      </c>
      <c r="M120" s="149">
        <f t="shared" si="18"/>
        <v>11.1</v>
      </c>
      <c r="N120" s="148">
        <f t="shared" si="19"/>
        <v>14.4</v>
      </c>
      <c r="O120" s="147" t="str">
        <f t="shared" si="20"/>
        <v>20.4</v>
      </c>
      <c r="P120" s="49" t="s">
        <v>1568</v>
      </c>
      <c r="Q120" s="48" t="s">
        <v>60</v>
      </c>
      <c r="R120" s="49" t="s">
        <v>231</v>
      </c>
      <c r="S120" s="50"/>
      <c r="T120" s="351" t="s">
        <v>1198</v>
      </c>
      <c r="U120" s="145">
        <f t="shared" si="21"/>
        <v>111</v>
      </c>
      <c r="V120" s="144" t="str">
        <f t="shared" si="22"/>
        <v/>
      </c>
      <c r="W120" s="144">
        <f t="shared" si="23"/>
        <v>60</v>
      </c>
      <c r="X120" s="143" t="str">
        <f t="shared" si="24"/>
        <v>★1.0</v>
      </c>
      <c r="Z120" s="27">
        <v>1870</v>
      </c>
      <c r="AA120" s="27"/>
      <c r="AB120" s="28">
        <f t="shared" si="25"/>
        <v>20.399999999999999</v>
      </c>
      <c r="AC120" s="142">
        <f t="shared" si="26"/>
        <v>60</v>
      </c>
      <c r="AD120" s="142" t="str">
        <f t="shared" si="27"/>
        <v>★1.0</v>
      </c>
      <c r="AE120" s="28" t="str">
        <f t="shared" si="28"/>
        <v/>
      </c>
      <c r="AF120" s="142" t="str">
        <f t="shared" si="29"/>
        <v/>
      </c>
      <c r="AG120" s="142" t="str">
        <f t="shared" si="30"/>
        <v/>
      </c>
      <c r="AH120" s="141"/>
    </row>
    <row r="121" spans="1:34" ht="24" customHeight="1">
      <c r="A121" s="365"/>
      <c r="B121" s="551"/>
      <c r="C121" s="375"/>
      <c r="D121" s="36" t="s">
        <v>1671</v>
      </c>
      <c r="E121" s="37" t="s">
        <v>1704</v>
      </c>
      <c r="F121" s="38" t="s">
        <v>1573</v>
      </c>
      <c r="G121" s="357">
        <v>1.968</v>
      </c>
      <c r="H121" s="38" t="s">
        <v>1561</v>
      </c>
      <c r="I121" s="40">
        <v>1840</v>
      </c>
      <c r="J121" s="41">
        <v>5</v>
      </c>
      <c r="K121" s="149">
        <v>12.2</v>
      </c>
      <c r="L121" s="150">
        <f t="shared" si="17"/>
        <v>190.3</v>
      </c>
      <c r="M121" s="149">
        <f t="shared" si="18"/>
        <v>11.1</v>
      </c>
      <c r="N121" s="148">
        <f t="shared" si="19"/>
        <v>14.4</v>
      </c>
      <c r="O121" s="147" t="str">
        <f t="shared" si="20"/>
        <v>20.7</v>
      </c>
      <c r="P121" s="49" t="s">
        <v>1102</v>
      </c>
      <c r="Q121" s="48" t="s">
        <v>60</v>
      </c>
      <c r="R121" s="49" t="s">
        <v>231</v>
      </c>
      <c r="S121" s="50" t="s">
        <v>1559</v>
      </c>
      <c r="T121" s="351" t="s">
        <v>1198</v>
      </c>
      <c r="U121" s="145">
        <f t="shared" si="21"/>
        <v>109</v>
      </c>
      <c r="V121" s="144" t="str">
        <f t="shared" si="22"/>
        <v/>
      </c>
      <c r="W121" s="144">
        <f t="shared" si="23"/>
        <v>58</v>
      </c>
      <c r="X121" s="143" t="str">
        <f t="shared" si="24"/>
        <v>★0.5</v>
      </c>
      <c r="Z121" s="27">
        <v>1840</v>
      </c>
      <c r="AA121" s="27"/>
      <c r="AB121" s="28">
        <f t="shared" si="25"/>
        <v>20.7</v>
      </c>
      <c r="AC121" s="142">
        <f t="shared" si="26"/>
        <v>58</v>
      </c>
      <c r="AD121" s="142" t="str">
        <f t="shared" si="27"/>
        <v>★0.5</v>
      </c>
      <c r="AE121" s="28" t="str">
        <f t="shared" si="28"/>
        <v/>
      </c>
      <c r="AF121" s="142" t="str">
        <f t="shared" si="29"/>
        <v/>
      </c>
      <c r="AG121" s="142" t="str">
        <f t="shared" si="30"/>
        <v/>
      </c>
      <c r="AH121" s="141"/>
    </row>
    <row r="122" spans="1:34" ht="24" customHeight="1">
      <c r="A122" s="365"/>
      <c r="B122" s="551"/>
      <c r="C122" s="375"/>
      <c r="D122" s="36" t="s">
        <v>1671</v>
      </c>
      <c r="E122" s="37" t="s">
        <v>1703</v>
      </c>
      <c r="F122" s="38" t="s">
        <v>1573</v>
      </c>
      <c r="G122" s="357">
        <v>1.968</v>
      </c>
      <c r="H122" s="38" t="s">
        <v>1561</v>
      </c>
      <c r="I122" s="40">
        <v>1860</v>
      </c>
      <c r="J122" s="41">
        <v>5</v>
      </c>
      <c r="K122" s="149">
        <v>12.2</v>
      </c>
      <c r="L122" s="150">
        <f t="shared" si="17"/>
        <v>190.3</v>
      </c>
      <c r="M122" s="149">
        <f t="shared" si="18"/>
        <v>11.1</v>
      </c>
      <c r="N122" s="148">
        <f t="shared" si="19"/>
        <v>14.4</v>
      </c>
      <c r="O122" s="147" t="str">
        <f t="shared" si="20"/>
        <v>20.5</v>
      </c>
      <c r="P122" s="49" t="s">
        <v>1102</v>
      </c>
      <c r="Q122" s="48" t="s">
        <v>60</v>
      </c>
      <c r="R122" s="49" t="s">
        <v>231</v>
      </c>
      <c r="S122" s="50" t="s">
        <v>1559</v>
      </c>
      <c r="T122" s="351" t="s">
        <v>1198</v>
      </c>
      <c r="U122" s="145">
        <f t="shared" si="21"/>
        <v>109</v>
      </c>
      <c r="V122" s="144" t="str">
        <f t="shared" si="22"/>
        <v/>
      </c>
      <c r="W122" s="144">
        <f t="shared" si="23"/>
        <v>59</v>
      </c>
      <c r="X122" s="143" t="str">
        <f t="shared" si="24"/>
        <v>★0.5</v>
      </c>
      <c r="Z122" s="27">
        <v>1860</v>
      </c>
      <c r="AA122" s="27"/>
      <c r="AB122" s="28">
        <f t="shared" si="25"/>
        <v>20.5</v>
      </c>
      <c r="AC122" s="142">
        <f t="shared" si="26"/>
        <v>59</v>
      </c>
      <c r="AD122" s="142" t="str">
        <f t="shared" si="27"/>
        <v>★0.5</v>
      </c>
      <c r="AE122" s="28" t="str">
        <f t="shared" si="28"/>
        <v/>
      </c>
      <c r="AF122" s="142" t="str">
        <f t="shared" si="29"/>
        <v/>
      </c>
      <c r="AG122" s="142" t="str">
        <f t="shared" si="30"/>
        <v/>
      </c>
      <c r="AH122" s="141"/>
    </row>
    <row r="123" spans="1:34" ht="24" customHeight="1">
      <c r="A123" s="365"/>
      <c r="B123" s="551"/>
      <c r="C123" s="375"/>
      <c r="D123" s="36" t="s">
        <v>1671</v>
      </c>
      <c r="E123" s="37" t="s">
        <v>1702</v>
      </c>
      <c r="F123" s="38" t="s">
        <v>1573</v>
      </c>
      <c r="G123" s="357">
        <v>1.968</v>
      </c>
      <c r="H123" s="38" t="s">
        <v>1561</v>
      </c>
      <c r="I123" s="40">
        <v>1820</v>
      </c>
      <c r="J123" s="41">
        <v>5</v>
      </c>
      <c r="K123" s="149">
        <v>12.2</v>
      </c>
      <c r="L123" s="150">
        <f t="shared" si="17"/>
        <v>190.3</v>
      </c>
      <c r="M123" s="149">
        <f t="shared" si="18"/>
        <v>11.1</v>
      </c>
      <c r="N123" s="148">
        <f t="shared" si="19"/>
        <v>14.4</v>
      </c>
      <c r="O123" s="147" t="str">
        <f t="shared" si="20"/>
        <v>20.9</v>
      </c>
      <c r="P123" s="49" t="s">
        <v>1102</v>
      </c>
      <c r="Q123" s="48" t="s">
        <v>60</v>
      </c>
      <c r="R123" s="49" t="s">
        <v>231</v>
      </c>
      <c r="S123" s="50" t="s">
        <v>1559</v>
      </c>
      <c r="T123" s="351" t="s">
        <v>1198</v>
      </c>
      <c r="U123" s="145">
        <f t="shared" si="21"/>
        <v>109</v>
      </c>
      <c r="V123" s="144" t="str">
        <f t="shared" si="22"/>
        <v/>
      </c>
      <c r="W123" s="144">
        <f t="shared" si="23"/>
        <v>58</v>
      </c>
      <c r="X123" s="143" t="str">
        <f t="shared" si="24"/>
        <v>★0.5</v>
      </c>
      <c r="Z123" s="27">
        <v>1820</v>
      </c>
      <c r="AA123" s="27"/>
      <c r="AB123" s="28">
        <f t="shared" si="25"/>
        <v>20.9</v>
      </c>
      <c r="AC123" s="142">
        <f t="shared" si="26"/>
        <v>58</v>
      </c>
      <c r="AD123" s="142" t="str">
        <f t="shared" si="27"/>
        <v>★0.5</v>
      </c>
      <c r="AE123" s="28" t="str">
        <f t="shared" si="28"/>
        <v/>
      </c>
      <c r="AF123" s="142" t="str">
        <f t="shared" si="29"/>
        <v/>
      </c>
      <c r="AG123" s="142" t="str">
        <f t="shared" si="30"/>
        <v/>
      </c>
      <c r="AH123" s="141"/>
    </row>
    <row r="124" spans="1:34" ht="24" customHeight="1">
      <c r="A124" s="365"/>
      <c r="B124" s="551"/>
      <c r="C124" s="375"/>
      <c r="D124" s="36" t="s">
        <v>1671</v>
      </c>
      <c r="E124" s="37" t="s">
        <v>1701</v>
      </c>
      <c r="F124" s="38" t="s">
        <v>1573</v>
      </c>
      <c r="G124" s="357">
        <v>1.968</v>
      </c>
      <c r="H124" s="38" t="s">
        <v>1561</v>
      </c>
      <c r="I124" s="40">
        <v>1850</v>
      </c>
      <c r="J124" s="41">
        <v>5</v>
      </c>
      <c r="K124" s="149">
        <v>12.2</v>
      </c>
      <c r="L124" s="150">
        <f t="shared" si="17"/>
        <v>190.3</v>
      </c>
      <c r="M124" s="149">
        <f t="shared" si="18"/>
        <v>11.1</v>
      </c>
      <c r="N124" s="148">
        <f t="shared" si="19"/>
        <v>14.4</v>
      </c>
      <c r="O124" s="147" t="str">
        <f t="shared" si="20"/>
        <v>20.6</v>
      </c>
      <c r="P124" s="49" t="s">
        <v>1102</v>
      </c>
      <c r="Q124" s="48" t="s">
        <v>60</v>
      </c>
      <c r="R124" s="49" t="s">
        <v>231</v>
      </c>
      <c r="S124" s="50" t="s">
        <v>1559</v>
      </c>
      <c r="T124" s="351" t="s">
        <v>1198</v>
      </c>
      <c r="U124" s="145">
        <f t="shared" si="21"/>
        <v>109</v>
      </c>
      <c r="V124" s="144" t="str">
        <f t="shared" si="22"/>
        <v/>
      </c>
      <c r="W124" s="144">
        <f t="shared" si="23"/>
        <v>59</v>
      </c>
      <c r="X124" s="143" t="str">
        <f t="shared" si="24"/>
        <v>★0.5</v>
      </c>
      <c r="Z124" s="27">
        <v>1850</v>
      </c>
      <c r="AA124" s="27"/>
      <c r="AB124" s="28">
        <f t="shared" si="25"/>
        <v>20.6</v>
      </c>
      <c r="AC124" s="142">
        <f t="shared" si="26"/>
        <v>59</v>
      </c>
      <c r="AD124" s="142" t="str">
        <f t="shared" si="27"/>
        <v>★0.5</v>
      </c>
      <c r="AE124" s="28" t="str">
        <f t="shared" si="28"/>
        <v/>
      </c>
      <c r="AF124" s="142" t="str">
        <f t="shared" si="29"/>
        <v/>
      </c>
      <c r="AG124" s="142" t="str">
        <f t="shared" si="30"/>
        <v/>
      </c>
      <c r="AH124" s="141"/>
    </row>
    <row r="125" spans="1:34" ht="24" customHeight="1">
      <c r="A125" s="365"/>
      <c r="B125" s="551"/>
      <c r="C125" s="375"/>
      <c r="D125" s="36" t="s">
        <v>1671</v>
      </c>
      <c r="E125" s="37" t="s">
        <v>1700</v>
      </c>
      <c r="F125" s="38" t="s">
        <v>1573</v>
      </c>
      <c r="G125" s="357">
        <v>1.968</v>
      </c>
      <c r="H125" s="38" t="s">
        <v>1561</v>
      </c>
      <c r="I125" s="40">
        <v>1870</v>
      </c>
      <c r="J125" s="41">
        <v>5</v>
      </c>
      <c r="K125" s="149">
        <v>12.2</v>
      </c>
      <c r="L125" s="150">
        <f t="shared" si="17"/>
        <v>190.3</v>
      </c>
      <c r="M125" s="149">
        <f t="shared" si="18"/>
        <v>11.1</v>
      </c>
      <c r="N125" s="148">
        <f t="shared" si="19"/>
        <v>14.4</v>
      </c>
      <c r="O125" s="147" t="str">
        <f t="shared" si="20"/>
        <v>20.4</v>
      </c>
      <c r="P125" s="49" t="s">
        <v>1102</v>
      </c>
      <c r="Q125" s="48" t="s">
        <v>60</v>
      </c>
      <c r="R125" s="49" t="s">
        <v>231</v>
      </c>
      <c r="S125" s="50" t="s">
        <v>1559</v>
      </c>
      <c r="T125" s="351" t="s">
        <v>1198</v>
      </c>
      <c r="U125" s="145">
        <f t="shared" si="21"/>
        <v>109</v>
      </c>
      <c r="V125" s="144" t="str">
        <f t="shared" si="22"/>
        <v/>
      </c>
      <c r="W125" s="144">
        <f t="shared" si="23"/>
        <v>59</v>
      </c>
      <c r="X125" s="143" t="str">
        <f t="shared" si="24"/>
        <v>★0.5</v>
      </c>
      <c r="Z125" s="27">
        <v>1870</v>
      </c>
      <c r="AA125" s="27"/>
      <c r="AB125" s="28">
        <f t="shared" si="25"/>
        <v>20.399999999999999</v>
      </c>
      <c r="AC125" s="142">
        <f t="shared" si="26"/>
        <v>59</v>
      </c>
      <c r="AD125" s="142" t="str">
        <f t="shared" si="27"/>
        <v>★0.5</v>
      </c>
      <c r="AE125" s="28" t="str">
        <f t="shared" si="28"/>
        <v/>
      </c>
      <c r="AF125" s="142" t="str">
        <f t="shared" si="29"/>
        <v/>
      </c>
      <c r="AG125" s="142" t="str">
        <f t="shared" si="30"/>
        <v/>
      </c>
      <c r="AH125" s="141"/>
    </row>
    <row r="126" spans="1:34" ht="24" customHeight="1">
      <c r="A126" s="365"/>
      <c r="B126" s="551"/>
      <c r="C126" s="375"/>
      <c r="D126" s="36" t="s">
        <v>1671</v>
      </c>
      <c r="E126" s="37" t="s">
        <v>1699</v>
      </c>
      <c r="F126" s="38" t="s">
        <v>1573</v>
      </c>
      <c r="G126" s="357">
        <v>1.968</v>
      </c>
      <c r="H126" s="38" t="s">
        <v>1561</v>
      </c>
      <c r="I126" s="40">
        <v>1820</v>
      </c>
      <c r="J126" s="41">
        <v>5</v>
      </c>
      <c r="K126" s="149">
        <v>12.2</v>
      </c>
      <c r="L126" s="150">
        <f t="shared" si="17"/>
        <v>190.3</v>
      </c>
      <c r="M126" s="149">
        <f t="shared" si="18"/>
        <v>11.1</v>
      </c>
      <c r="N126" s="148">
        <f t="shared" si="19"/>
        <v>14.4</v>
      </c>
      <c r="O126" s="147" t="str">
        <f t="shared" si="20"/>
        <v>20.9</v>
      </c>
      <c r="P126" s="49" t="s">
        <v>1102</v>
      </c>
      <c r="Q126" s="48" t="s">
        <v>60</v>
      </c>
      <c r="R126" s="49" t="s">
        <v>231</v>
      </c>
      <c r="S126" s="50" t="s">
        <v>1559</v>
      </c>
      <c r="T126" s="351" t="s">
        <v>1198</v>
      </c>
      <c r="U126" s="145">
        <f t="shared" si="21"/>
        <v>109</v>
      </c>
      <c r="V126" s="144" t="str">
        <f t="shared" si="22"/>
        <v/>
      </c>
      <c r="W126" s="144">
        <f t="shared" si="23"/>
        <v>58</v>
      </c>
      <c r="X126" s="143" t="str">
        <f t="shared" si="24"/>
        <v>★0.5</v>
      </c>
      <c r="Z126" s="27">
        <v>1820</v>
      </c>
      <c r="AA126" s="27"/>
      <c r="AB126" s="28">
        <f t="shared" si="25"/>
        <v>20.9</v>
      </c>
      <c r="AC126" s="142">
        <f t="shared" si="26"/>
        <v>58</v>
      </c>
      <c r="AD126" s="142" t="str">
        <f t="shared" si="27"/>
        <v>★0.5</v>
      </c>
      <c r="AE126" s="28" t="str">
        <f t="shared" si="28"/>
        <v/>
      </c>
      <c r="AF126" s="142" t="str">
        <f t="shared" si="29"/>
        <v/>
      </c>
      <c r="AG126" s="142" t="str">
        <f t="shared" si="30"/>
        <v/>
      </c>
      <c r="AH126" s="141"/>
    </row>
    <row r="127" spans="1:34" ht="24" customHeight="1">
      <c r="A127" s="365"/>
      <c r="B127" s="551"/>
      <c r="C127" s="375"/>
      <c r="D127" s="36" t="s">
        <v>1671</v>
      </c>
      <c r="E127" s="37" t="s">
        <v>1698</v>
      </c>
      <c r="F127" s="38" t="s">
        <v>1573</v>
      </c>
      <c r="G127" s="357">
        <v>1.968</v>
      </c>
      <c r="H127" s="38" t="s">
        <v>1561</v>
      </c>
      <c r="I127" s="40">
        <v>1840</v>
      </c>
      <c r="J127" s="41">
        <v>5</v>
      </c>
      <c r="K127" s="149">
        <v>12.2</v>
      </c>
      <c r="L127" s="150">
        <f t="shared" si="17"/>
        <v>190.3</v>
      </c>
      <c r="M127" s="149">
        <f t="shared" si="18"/>
        <v>11.1</v>
      </c>
      <c r="N127" s="148">
        <f t="shared" si="19"/>
        <v>14.4</v>
      </c>
      <c r="O127" s="147" t="str">
        <f t="shared" si="20"/>
        <v>20.7</v>
      </c>
      <c r="P127" s="49" t="s">
        <v>1102</v>
      </c>
      <c r="Q127" s="48" t="s">
        <v>60</v>
      </c>
      <c r="R127" s="49" t="s">
        <v>231</v>
      </c>
      <c r="S127" s="50" t="s">
        <v>1559</v>
      </c>
      <c r="T127" s="351" t="s">
        <v>1198</v>
      </c>
      <c r="U127" s="145">
        <f t="shared" si="21"/>
        <v>109</v>
      </c>
      <c r="V127" s="144" t="str">
        <f t="shared" si="22"/>
        <v/>
      </c>
      <c r="W127" s="144">
        <f t="shared" si="23"/>
        <v>58</v>
      </c>
      <c r="X127" s="143" t="str">
        <f t="shared" si="24"/>
        <v>★0.5</v>
      </c>
      <c r="Z127" s="27">
        <v>1840</v>
      </c>
      <c r="AA127" s="27"/>
      <c r="AB127" s="28">
        <f t="shared" si="25"/>
        <v>20.7</v>
      </c>
      <c r="AC127" s="142">
        <f t="shared" si="26"/>
        <v>58</v>
      </c>
      <c r="AD127" s="142" t="str">
        <f t="shared" si="27"/>
        <v>★0.5</v>
      </c>
      <c r="AE127" s="28" t="str">
        <f t="shared" si="28"/>
        <v/>
      </c>
      <c r="AF127" s="142" t="str">
        <f t="shared" si="29"/>
        <v/>
      </c>
      <c r="AG127" s="142" t="str">
        <f t="shared" si="30"/>
        <v/>
      </c>
      <c r="AH127" s="141"/>
    </row>
    <row r="128" spans="1:34" ht="24" customHeight="1">
      <c r="A128" s="365"/>
      <c r="B128" s="551"/>
      <c r="C128" s="375"/>
      <c r="D128" s="36" t="s">
        <v>1671</v>
      </c>
      <c r="E128" s="37" t="s">
        <v>1697</v>
      </c>
      <c r="F128" s="38" t="s">
        <v>1573</v>
      </c>
      <c r="G128" s="357">
        <v>1.968</v>
      </c>
      <c r="H128" s="38" t="s">
        <v>1561</v>
      </c>
      <c r="I128" s="40">
        <v>1860</v>
      </c>
      <c r="J128" s="41">
        <v>5</v>
      </c>
      <c r="K128" s="149">
        <v>12.2</v>
      </c>
      <c r="L128" s="150">
        <f t="shared" si="17"/>
        <v>190.3</v>
      </c>
      <c r="M128" s="149">
        <f t="shared" si="18"/>
        <v>11.1</v>
      </c>
      <c r="N128" s="148">
        <f t="shared" si="19"/>
        <v>14.4</v>
      </c>
      <c r="O128" s="147" t="str">
        <f t="shared" si="20"/>
        <v>20.5</v>
      </c>
      <c r="P128" s="49" t="s">
        <v>1102</v>
      </c>
      <c r="Q128" s="48" t="s">
        <v>60</v>
      </c>
      <c r="R128" s="49" t="s">
        <v>231</v>
      </c>
      <c r="S128" s="50" t="s">
        <v>1559</v>
      </c>
      <c r="T128" s="351" t="s">
        <v>1198</v>
      </c>
      <c r="U128" s="145">
        <f t="shared" si="21"/>
        <v>109</v>
      </c>
      <c r="V128" s="144" t="str">
        <f t="shared" si="22"/>
        <v/>
      </c>
      <c r="W128" s="144">
        <f t="shared" si="23"/>
        <v>59</v>
      </c>
      <c r="X128" s="143" t="str">
        <f t="shared" si="24"/>
        <v>★0.5</v>
      </c>
      <c r="Z128" s="27">
        <v>1860</v>
      </c>
      <c r="AA128" s="27"/>
      <c r="AB128" s="28">
        <f t="shared" si="25"/>
        <v>20.5</v>
      </c>
      <c r="AC128" s="142">
        <f t="shared" si="26"/>
        <v>59</v>
      </c>
      <c r="AD128" s="142" t="str">
        <f t="shared" si="27"/>
        <v>★0.5</v>
      </c>
      <c r="AE128" s="28" t="str">
        <f t="shared" si="28"/>
        <v/>
      </c>
      <c r="AF128" s="142" t="str">
        <f t="shared" si="29"/>
        <v/>
      </c>
      <c r="AG128" s="142" t="str">
        <f t="shared" si="30"/>
        <v/>
      </c>
      <c r="AH128" s="141"/>
    </row>
    <row r="129" spans="1:34" ht="24" customHeight="1">
      <c r="A129" s="365"/>
      <c r="B129" s="551"/>
      <c r="C129" s="375"/>
      <c r="D129" s="36" t="s">
        <v>1671</v>
      </c>
      <c r="E129" s="37" t="s">
        <v>1696</v>
      </c>
      <c r="F129" s="38" t="s">
        <v>1573</v>
      </c>
      <c r="G129" s="357">
        <v>1.968</v>
      </c>
      <c r="H129" s="38" t="s">
        <v>1561</v>
      </c>
      <c r="I129" s="40">
        <v>1850</v>
      </c>
      <c r="J129" s="41">
        <v>5</v>
      </c>
      <c r="K129" s="149">
        <v>12.2</v>
      </c>
      <c r="L129" s="150">
        <f t="shared" si="17"/>
        <v>190.3</v>
      </c>
      <c r="M129" s="149">
        <f t="shared" si="18"/>
        <v>11.1</v>
      </c>
      <c r="N129" s="148">
        <f t="shared" si="19"/>
        <v>14.4</v>
      </c>
      <c r="O129" s="147" t="str">
        <f t="shared" si="20"/>
        <v>20.6</v>
      </c>
      <c r="P129" s="49" t="s">
        <v>1102</v>
      </c>
      <c r="Q129" s="48" t="s">
        <v>60</v>
      </c>
      <c r="R129" s="49" t="s">
        <v>231</v>
      </c>
      <c r="S129" s="50" t="s">
        <v>1559</v>
      </c>
      <c r="T129" s="351" t="s">
        <v>1198</v>
      </c>
      <c r="U129" s="145">
        <f t="shared" si="21"/>
        <v>109</v>
      </c>
      <c r="V129" s="144" t="str">
        <f t="shared" si="22"/>
        <v/>
      </c>
      <c r="W129" s="144">
        <f t="shared" si="23"/>
        <v>59</v>
      </c>
      <c r="X129" s="143" t="str">
        <f t="shared" si="24"/>
        <v>★0.5</v>
      </c>
      <c r="Z129" s="27">
        <v>1850</v>
      </c>
      <c r="AA129" s="27"/>
      <c r="AB129" s="28">
        <f t="shared" si="25"/>
        <v>20.6</v>
      </c>
      <c r="AC129" s="142">
        <f t="shared" si="26"/>
        <v>59</v>
      </c>
      <c r="AD129" s="142" t="str">
        <f t="shared" si="27"/>
        <v>★0.5</v>
      </c>
      <c r="AE129" s="28" t="str">
        <f t="shared" si="28"/>
        <v/>
      </c>
      <c r="AF129" s="142" t="str">
        <f t="shared" si="29"/>
        <v/>
      </c>
      <c r="AG129" s="142" t="str">
        <f t="shared" si="30"/>
        <v/>
      </c>
      <c r="AH129" s="141"/>
    </row>
    <row r="130" spans="1:34" ht="24" customHeight="1">
      <c r="A130" s="365"/>
      <c r="B130" s="551"/>
      <c r="C130" s="375"/>
      <c r="D130" s="36" t="s">
        <v>1671</v>
      </c>
      <c r="E130" s="37" t="s">
        <v>1695</v>
      </c>
      <c r="F130" s="38" t="s">
        <v>1573</v>
      </c>
      <c r="G130" s="357">
        <v>1.968</v>
      </c>
      <c r="H130" s="38" t="s">
        <v>1561</v>
      </c>
      <c r="I130" s="40">
        <v>1870</v>
      </c>
      <c r="J130" s="41">
        <v>5</v>
      </c>
      <c r="K130" s="149">
        <v>12.2</v>
      </c>
      <c r="L130" s="150">
        <f t="shared" si="17"/>
        <v>190.3</v>
      </c>
      <c r="M130" s="149">
        <f t="shared" si="18"/>
        <v>11.1</v>
      </c>
      <c r="N130" s="148">
        <f t="shared" si="19"/>
        <v>14.4</v>
      </c>
      <c r="O130" s="147" t="str">
        <f t="shared" si="20"/>
        <v>20.4</v>
      </c>
      <c r="P130" s="49" t="s">
        <v>1102</v>
      </c>
      <c r="Q130" s="48" t="s">
        <v>60</v>
      </c>
      <c r="R130" s="49" t="s">
        <v>231</v>
      </c>
      <c r="S130" s="50" t="s">
        <v>1559</v>
      </c>
      <c r="T130" s="351" t="s">
        <v>1198</v>
      </c>
      <c r="U130" s="145">
        <f t="shared" si="21"/>
        <v>109</v>
      </c>
      <c r="V130" s="144" t="str">
        <f t="shared" si="22"/>
        <v/>
      </c>
      <c r="W130" s="144">
        <f t="shared" si="23"/>
        <v>59</v>
      </c>
      <c r="X130" s="143" t="str">
        <f t="shared" si="24"/>
        <v>★0.5</v>
      </c>
      <c r="Z130" s="27">
        <v>1870</v>
      </c>
      <c r="AA130" s="27"/>
      <c r="AB130" s="28">
        <f t="shared" si="25"/>
        <v>20.399999999999999</v>
      </c>
      <c r="AC130" s="142">
        <f t="shared" si="26"/>
        <v>59</v>
      </c>
      <c r="AD130" s="142" t="str">
        <f t="shared" si="27"/>
        <v>★0.5</v>
      </c>
      <c r="AE130" s="28" t="str">
        <f t="shared" si="28"/>
        <v/>
      </c>
      <c r="AF130" s="142" t="str">
        <f t="shared" si="29"/>
        <v/>
      </c>
      <c r="AG130" s="142" t="str">
        <f t="shared" si="30"/>
        <v/>
      </c>
      <c r="AH130" s="141"/>
    </row>
    <row r="131" spans="1:34" ht="24" customHeight="1">
      <c r="A131" s="365"/>
      <c r="B131" s="551"/>
      <c r="C131" s="375"/>
      <c r="D131" s="36" t="s">
        <v>1671</v>
      </c>
      <c r="E131" s="37" t="s">
        <v>1694</v>
      </c>
      <c r="F131" s="38" t="s">
        <v>1562</v>
      </c>
      <c r="G131" s="357">
        <v>1.968</v>
      </c>
      <c r="H131" s="38" t="s">
        <v>1561</v>
      </c>
      <c r="I131" s="40">
        <v>1960</v>
      </c>
      <c r="J131" s="41">
        <v>5</v>
      </c>
      <c r="K131" s="149">
        <v>11.4</v>
      </c>
      <c r="L131" s="150">
        <f t="shared" si="17"/>
        <v>203.65438596491228</v>
      </c>
      <c r="M131" s="149">
        <f t="shared" si="18"/>
        <v>10.199999999999999</v>
      </c>
      <c r="N131" s="148">
        <f t="shared" si="19"/>
        <v>13.5</v>
      </c>
      <c r="O131" s="147" t="str">
        <f t="shared" si="20"/>
        <v>19.5</v>
      </c>
      <c r="P131" s="49" t="s">
        <v>1568</v>
      </c>
      <c r="Q131" s="48" t="s">
        <v>60</v>
      </c>
      <c r="R131" s="49" t="s">
        <v>84</v>
      </c>
      <c r="S131" s="50"/>
      <c r="T131" s="351" t="s">
        <v>1198</v>
      </c>
      <c r="U131" s="145">
        <f t="shared" si="21"/>
        <v>111</v>
      </c>
      <c r="V131" s="144" t="str">
        <f t="shared" si="22"/>
        <v/>
      </c>
      <c r="W131" s="144">
        <f t="shared" si="23"/>
        <v>58</v>
      </c>
      <c r="X131" s="143" t="str">
        <f t="shared" si="24"/>
        <v>★0.5</v>
      </c>
      <c r="Z131" s="27">
        <v>1960</v>
      </c>
      <c r="AA131" s="27"/>
      <c r="AB131" s="28">
        <f t="shared" si="25"/>
        <v>19.5</v>
      </c>
      <c r="AC131" s="142">
        <f t="shared" si="26"/>
        <v>58</v>
      </c>
      <c r="AD131" s="142" t="str">
        <f t="shared" si="27"/>
        <v>★0.5</v>
      </c>
      <c r="AE131" s="28" t="str">
        <f t="shared" si="28"/>
        <v/>
      </c>
      <c r="AF131" s="142" t="str">
        <f t="shared" si="29"/>
        <v/>
      </c>
      <c r="AG131" s="142" t="str">
        <f t="shared" si="30"/>
        <v/>
      </c>
      <c r="AH131" s="141"/>
    </row>
    <row r="132" spans="1:34" ht="24" customHeight="1">
      <c r="A132" s="365"/>
      <c r="B132" s="551"/>
      <c r="C132" s="375"/>
      <c r="D132" s="36" t="s">
        <v>1671</v>
      </c>
      <c r="E132" s="37" t="s">
        <v>1693</v>
      </c>
      <c r="F132" s="38" t="s">
        <v>1562</v>
      </c>
      <c r="G132" s="357">
        <v>1.968</v>
      </c>
      <c r="H132" s="38" t="s">
        <v>1561</v>
      </c>
      <c r="I132" s="40">
        <v>1980</v>
      </c>
      <c r="J132" s="41">
        <v>5</v>
      </c>
      <c r="K132" s="149">
        <v>11.4</v>
      </c>
      <c r="L132" s="150">
        <f t="shared" si="17"/>
        <v>203.65438596491228</v>
      </c>
      <c r="M132" s="149">
        <f t="shared" si="18"/>
        <v>10.199999999999999</v>
      </c>
      <c r="N132" s="148">
        <f t="shared" si="19"/>
        <v>13.5</v>
      </c>
      <c r="O132" s="147" t="str">
        <f t="shared" si="20"/>
        <v>19.3</v>
      </c>
      <c r="P132" s="49" t="s">
        <v>1568</v>
      </c>
      <c r="Q132" s="48" t="s">
        <v>60</v>
      </c>
      <c r="R132" s="49" t="s">
        <v>84</v>
      </c>
      <c r="S132" s="50"/>
      <c r="T132" s="351" t="s">
        <v>1198</v>
      </c>
      <c r="U132" s="145">
        <f t="shared" si="21"/>
        <v>111</v>
      </c>
      <c r="V132" s="144" t="str">
        <f t="shared" si="22"/>
        <v/>
      </c>
      <c r="W132" s="144">
        <f t="shared" si="23"/>
        <v>59</v>
      </c>
      <c r="X132" s="143" t="str">
        <f t="shared" si="24"/>
        <v>★0.5</v>
      </c>
      <c r="Z132" s="27">
        <v>1980</v>
      </c>
      <c r="AA132" s="27"/>
      <c r="AB132" s="28">
        <f t="shared" si="25"/>
        <v>19.3</v>
      </c>
      <c r="AC132" s="142">
        <f t="shared" si="26"/>
        <v>59</v>
      </c>
      <c r="AD132" s="142" t="str">
        <f t="shared" si="27"/>
        <v>★0.5</v>
      </c>
      <c r="AE132" s="28" t="str">
        <f t="shared" si="28"/>
        <v/>
      </c>
      <c r="AF132" s="142" t="str">
        <f t="shared" si="29"/>
        <v/>
      </c>
      <c r="AG132" s="142" t="str">
        <f t="shared" si="30"/>
        <v/>
      </c>
      <c r="AH132" s="141"/>
    </row>
    <row r="133" spans="1:34" ht="24" customHeight="1">
      <c r="A133" s="365"/>
      <c r="B133" s="551"/>
      <c r="C133" s="375"/>
      <c r="D133" s="36" t="s">
        <v>1671</v>
      </c>
      <c r="E133" s="37" t="s">
        <v>1692</v>
      </c>
      <c r="F133" s="38" t="s">
        <v>1562</v>
      </c>
      <c r="G133" s="357">
        <v>1.968</v>
      </c>
      <c r="H133" s="38" t="s">
        <v>1561</v>
      </c>
      <c r="I133" s="40">
        <v>1940</v>
      </c>
      <c r="J133" s="41">
        <v>5</v>
      </c>
      <c r="K133" s="149">
        <v>11.4</v>
      </c>
      <c r="L133" s="150">
        <f t="shared" si="17"/>
        <v>203.65438596491228</v>
      </c>
      <c r="M133" s="149">
        <f t="shared" si="18"/>
        <v>10.199999999999999</v>
      </c>
      <c r="N133" s="148">
        <f t="shared" si="19"/>
        <v>13.5</v>
      </c>
      <c r="O133" s="147" t="str">
        <f t="shared" si="20"/>
        <v>19.7</v>
      </c>
      <c r="P133" s="49" t="s">
        <v>1568</v>
      </c>
      <c r="Q133" s="48" t="s">
        <v>60</v>
      </c>
      <c r="R133" s="49" t="s">
        <v>84</v>
      </c>
      <c r="S133" s="50"/>
      <c r="T133" s="351" t="s">
        <v>1198</v>
      </c>
      <c r="U133" s="145">
        <f t="shared" si="21"/>
        <v>111</v>
      </c>
      <c r="V133" s="144" t="str">
        <f t="shared" si="22"/>
        <v/>
      </c>
      <c r="W133" s="144">
        <f t="shared" si="23"/>
        <v>57</v>
      </c>
      <c r="X133" s="143" t="str">
        <f t="shared" si="24"/>
        <v>★0.5</v>
      </c>
      <c r="Z133" s="27">
        <v>1940</v>
      </c>
      <c r="AA133" s="27"/>
      <c r="AB133" s="28">
        <f t="shared" si="25"/>
        <v>19.7</v>
      </c>
      <c r="AC133" s="142">
        <f t="shared" si="26"/>
        <v>57</v>
      </c>
      <c r="AD133" s="142" t="str">
        <f t="shared" si="27"/>
        <v>★0.5</v>
      </c>
      <c r="AE133" s="28" t="str">
        <f t="shared" si="28"/>
        <v/>
      </c>
      <c r="AF133" s="142" t="str">
        <f t="shared" si="29"/>
        <v/>
      </c>
      <c r="AG133" s="142" t="str">
        <f t="shared" si="30"/>
        <v/>
      </c>
      <c r="AH133" s="141"/>
    </row>
    <row r="134" spans="1:34" ht="24" customHeight="1">
      <c r="A134" s="365"/>
      <c r="B134" s="551"/>
      <c r="C134" s="375"/>
      <c r="D134" s="36" t="s">
        <v>1671</v>
      </c>
      <c r="E134" s="37" t="s">
        <v>1691</v>
      </c>
      <c r="F134" s="38" t="s">
        <v>1562</v>
      </c>
      <c r="G134" s="357">
        <v>1.968</v>
      </c>
      <c r="H134" s="38" t="s">
        <v>1561</v>
      </c>
      <c r="I134" s="40">
        <v>1960</v>
      </c>
      <c r="J134" s="41">
        <v>5</v>
      </c>
      <c r="K134" s="149">
        <v>11</v>
      </c>
      <c r="L134" s="150">
        <f t="shared" si="17"/>
        <v>211.05999999999997</v>
      </c>
      <c r="M134" s="149">
        <f t="shared" si="18"/>
        <v>10.199999999999999</v>
      </c>
      <c r="N134" s="148">
        <f t="shared" si="19"/>
        <v>13.5</v>
      </c>
      <c r="O134" s="147" t="str">
        <f t="shared" si="20"/>
        <v>19.5</v>
      </c>
      <c r="P134" s="49" t="s">
        <v>1102</v>
      </c>
      <c r="Q134" s="48" t="s">
        <v>60</v>
      </c>
      <c r="R134" s="49" t="s">
        <v>84</v>
      </c>
      <c r="S134" s="50" t="s">
        <v>1559</v>
      </c>
      <c r="T134" s="351" t="s">
        <v>1198</v>
      </c>
      <c r="U134" s="145">
        <f t="shared" si="21"/>
        <v>107</v>
      </c>
      <c r="V134" s="144" t="str">
        <f t="shared" si="22"/>
        <v/>
      </c>
      <c r="W134" s="144">
        <f t="shared" si="23"/>
        <v>56</v>
      </c>
      <c r="X134" s="143" t="str">
        <f t="shared" si="24"/>
        <v>★0.5</v>
      </c>
      <c r="Z134" s="27">
        <v>1960</v>
      </c>
      <c r="AA134" s="27"/>
      <c r="AB134" s="28">
        <f t="shared" si="25"/>
        <v>19.5</v>
      </c>
      <c r="AC134" s="142">
        <f t="shared" si="26"/>
        <v>56</v>
      </c>
      <c r="AD134" s="142" t="str">
        <f t="shared" si="27"/>
        <v>★0.5</v>
      </c>
      <c r="AE134" s="28" t="str">
        <f t="shared" si="28"/>
        <v/>
      </c>
      <c r="AF134" s="142" t="str">
        <f t="shared" si="29"/>
        <v/>
      </c>
      <c r="AG134" s="142" t="str">
        <f t="shared" si="30"/>
        <v/>
      </c>
      <c r="AH134" s="141"/>
    </row>
    <row r="135" spans="1:34" ht="24" customHeight="1">
      <c r="A135" s="365"/>
      <c r="B135" s="551"/>
      <c r="C135" s="375"/>
      <c r="D135" s="36" t="s">
        <v>1671</v>
      </c>
      <c r="E135" s="37" t="s">
        <v>1690</v>
      </c>
      <c r="F135" s="38" t="s">
        <v>1562</v>
      </c>
      <c r="G135" s="357">
        <v>1.968</v>
      </c>
      <c r="H135" s="38" t="s">
        <v>1561</v>
      </c>
      <c r="I135" s="40">
        <v>1980</v>
      </c>
      <c r="J135" s="41">
        <v>5</v>
      </c>
      <c r="K135" s="149">
        <v>11</v>
      </c>
      <c r="L135" s="150">
        <f t="shared" si="17"/>
        <v>211.05999999999997</v>
      </c>
      <c r="M135" s="149">
        <f t="shared" si="18"/>
        <v>10.199999999999999</v>
      </c>
      <c r="N135" s="148">
        <f t="shared" si="19"/>
        <v>13.5</v>
      </c>
      <c r="O135" s="147" t="str">
        <f t="shared" si="20"/>
        <v>19.3</v>
      </c>
      <c r="P135" s="49" t="s">
        <v>1102</v>
      </c>
      <c r="Q135" s="48" t="s">
        <v>60</v>
      </c>
      <c r="R135" s="49" t="s">
        <v>84</v>
      </c>
      <c r="S135" s="50" t="s">
        <v>1559</v>
      </c>
      <c r="T135" s="351" t="s">
        <v>1198</v>
      </c>
      <c r="U135" s="145">
        <f t="shared" si="21"/>
        <v>107</v>
      </c>
      <c r="V135" s="144" t="str">
        <f t="shared" si="22"/>
        <v/>
      </c>
      <c r="W135" s="144">
        <f t="shared" si="23"/>
        <v>56</v>
      </c>
      <c r="X135" s="143" t="str">
        <f t="shared" si="24"/>
        <v>★0.5</v>
      </c>
      <c r="Z135" s="27">
        <v>1980</v>
      </c>
      <c r="AA135" s="27"/>
      <c r="AB135" s="28">
        <f t="shared" si="25"/>
        <v>19.3</v>
      </c>
      <c r="AC135" s="142">
        <f t="shared" si="26"/>
        <v>56</v>
      </c>
      <c r="AD135" s="142" t="str">
        <f t="shared" si="27"/>
        <v>★0.5</v>
      </c>
      <c r="AE135" s="28" t="str">
        <f t="shared" si="28"/>
        <v/>
      </c>
      <c r="AF135" s="142" t="str">
        <f t="shared" si="29"/>
        <v/>
      </c>
      <c r="AG135" s="142" t="str">
        <f t="shared" si="30"/>
        <v/>
      </c>
      <c r="AH135" s="141"/>
    </row>
    <row r="136" spans="1:34" ht="24" customHeight="1">
      <c r="A136" s="365"/>
      <c r="B136" s="53"/>
      <c r="C136" s="54"/>
      <c r="D136" s="36" t="s">
        <v>1671</v>
      </c>
      <c r="E136" s="37" t="s">
        <v>1689</v>
      </c>
      <c r="F136" s="38" t="s">
        <v>1562</v>
      </c>
      <c r="G136" s="357">
        <v>1.968</v>
      </c>
      <c r="H136" s="38" t="s">
        <v>1561</v>
      </c>
      <c r="I136" s="40">
        <v>1940</v>
      </c>
      <c r="J136" s="41">
        <v>5</v>
      </c>
      <c r="K136" s="149">
        <v>11</v>
      </c>
      <c r="L136" s="150">
        <f t="shared" si="17"/>
        <v>211.05999999999997</v>
      </c>
      <c r="M136" s="149">
        <f t="shared" si="18"/>
        <v>10.199999999999999</v>
      </c>
      <c r="N136" s="148">
        <f t="shared" si="19"/>
        <v>13.5</v>
      </c>
      <c r="O136" s="147" t="str">
        <f t="shared" si="20"/>
        <v>19.7</v>
      </c>
      <c r="P136" s="49" t="s">
        <v>1102</v>
      </c>
      <c r="Q136" s="48" t="s">
        <v>60</v>
      </c>
      <c r="R136" s="49" t="s">
        <v>84</v>
      </c>
      <c r="S136" s="50" t="s">
        <v>1559</v>
      </c>
      <c r="T136" s="351" t="s">
        <v>1198</v>
      </c>
      <c r="U136" s="145">
        <f t="shared" si="21"/>
        <v>107</v>
      </c>
      <c r="V136" s="144" t="str">
        <f t="shared" si="22"/>
        <v/>
      </c>
      <c r="W136" s="144">
        <f t="shared" si="23"/>
        <v>55</v>
      </c>
      <c r="X136" s="143" t="str">
        <f t="shared" si="24"/>
        <v>★0.5</v>
      </c>
      <c r="Z136" s="27">
        <v>1940</v>
      </c>
      <c r="AA136" s="27"/>
      <c r="AB136" s="28">
        <f t="shared" si="25"/>
        <v>19.7</v>
      </c>
      <c r="AC136" s="142">
        <f t="shared" si="26"/>
        <v>55</v>
      </c>
      <c r="AD136" s="142" t="str">
        <f t="shared" si="27"/>
        <v>★0.5</v>
      </c>
      <c r="AE136" s="28" t="str">
        <f t="shared" si="28"/>
        <v/>
      </c>
      <c r="AF136" s="142" t="str">
        <f t="shared" si="29"/>
        <v/>
      </c>
      <c r="AG136" s="142" t="str">
        <f t="shared" si="30"/>
        <v/>
      </c>
      <c r="AH136" s="141"/>
    </row>
    <row r="137" spans="1:34" ht="24" customHeight="1">
      <c r="A137" s="365"/>
      <c r="B137" s="551"/>
      <c r="C137" s="554" t="s">
        <v>1688</v>
      </c>
      <c r="D137" s="36" t="s">
        <v>1687</v>
      </c>
      <c r="E137" s="37" t="s">
        <v>1686</v>
      </c>
      <c r="F137" s="38" t="s">
        <v>1573</v>
      </c>
      <c r="G137" s="357">
        <v>1.968</v>
      </c>
      <c r="H137" s="38" t="s">
        <v>1561</v>
      </c>
      <c r="I137" s="40">
        <v>1900</v>
      </c>
      <c r="J137" s="41">
        <v>5</v>
      </c>
      <c r="K137" s="149">
        <v>11.8</v>
      </c>
      <c r="L137" s="150">
        <f t="shared" ref="L137:L200" si="31">IF(K137&gt;0,1/K137*34.6*67.1,"")</f>
        <v>196.75084745762712</v>
      </c>
      <c r="M137" s="149">
        <f t="shared" ref="M137:M200" si="32">IFERROR(VALUE(IF(Z137="","",(IF(Z137&gt;=2271,"7.4",IF(Z137&gt;=2101,"8.7",IF(Z137&gt;=1991,"9.4",IF(Z137&gt;=1871,"10.2",IF(Z137&gt;=1761,"11.1",IF(Z137&gt;=1651,"12.2",IF(Z137&gt;=1531,"13.2",IF(Z137&gt;=1421,"14.4",IF(Z137&gt;=1311,"15.8",IF(Z137&gt;=1196,"17.2",IF(Z137&gt;=1081,"18.7",IF(Z137&gt;=971,"20.5",IF(Z137&gt;=856,"20.8",IF(Z137&gt;=741,"21.0",IF(Z137&gt;=601,"21.8","22.5")))))))))))))))))),"")</f>
        <v>10.199999999999999</v>
      </c>
      <c r="N137" s="148">
        <f t="shared" ref="N137:N200" si="33">IFERROR(VALUE(IF(Z137="","",(IF(Z137&gt;=2271,"10.6",IF(Z137&gt;=2101,"11.9",IF(Z137&gt;=1991,"12.7",IF(Z137&gt;=1871,"13.5",IF(Z137&gt;=1761,"14.4",IF(Z137&gt;=1651,"15.4",IF(Z137&gt;=1531,"16.5",IF(Z137&gt;=1421,"17.6",IF(Z137&gt;=1311,"19.0",IF(Z137&gt;=1196,"20.3",IF(Z137&gt;=1081,"21.8",IF(Z137&gt;=971,"23.4",IF(Z137&gt;=856,"23.7",IF(Z137&gt;=741,"24.5","24.6"))))))))))))))))),"")</f>
        <v>13.5</v>
      </c>
      <c r="O137" s="147" t="str">
        <f t="shared" ref="O137:O200" si="34">IF(Z137="","",IF(AE137="",TEXT(AB137,"#,##0.0"),IF(AB137-AE137&gt;0,CONCATENATE(TEXT(AE137,"#,##0.0"),"~",TEXT(AB137,"#,##0.0")),TEXT(AB137,"#,##0.0"))))</f>
        <v>20.1</v>
      </c>
      <c r="P137" s="49" t="s">
        <v>1568</v>
      </c>
      <c r="Q137" s="48" t="s">
        <v>60</v>
      </c>
      <c r="R137" s="49" t="s">
        <v>84</v>
      </c>
      <c r="S137" s="50"/>
      <c r="T137" s="351" t="s">
        <v>1198</v>
      </c>
      <c r="U137" s="145">
        <f t="shared" ref="U137:U200" si="35">IFERROR(IF(K137&lt;M137,"",(ROUNDDOWN(K137/M137*100,0))),"")</f>
        <v>115</v>
      </c>
      <c r="V137" s="144" t="str">
        <f t="shared" ref="V137:V200" si="36">IFERROR(IF(K137&lt;N137,"",(ROUNDDOWN(K137/N137*100,0))),"")</f>
        <v/>
      </c>
      <c r="W137" s="144">
        <f t="shared" ref="W137:W200" si="37">IF(AC137&lt;55,"",IF(AA137="",AC137,IF(AF137-AC137&gt;0,CONCATENATE(AC137,"~",AF137),AC137)))</f>
        <v>58</v>
      </c>
      <c r="X137" s="143" t="str">
        <f t="shared" ref="X137:X200" si="38">IF(AC137&lt;55,"",AD137)</f>
        <v>★0.5</v>
      </c>
      <c r="Z137" s="40">
        <v>1900</v>
      </c>
      <c r="AA137" s="27"/>
      <c r="AB137" s="28">
        <f t="shared" ref="AB137:AB200" si="39">IF(Z137="","",(ROUND(IF(Z137&gt;=2759,9.5,IF(Z137&lt;2759,(-2.47/1000000*Z137*Z137)-(8.52/10000*Z137)+30.65)),1)))</f>
        <v>20.100000000000001</v>
      </c>
      <c r="AC137" s="142">
        <f t="shared" ref="AC137:AC200" si="40">IF(K137="","",ROUNDDOWN(K137/AB137*100,0))</f>
        <v>58</v>
      </c>
      <c r="AD137" s="142" t="str">
        <f t="shared" ref="AD137:AD200" si="41">IF(AC137="","",IF(AC137&gt;=125,"★7.5",IF(AC137&gt;=120,"★7.0",IF(AC137&gt;=115,"★6.5",IF(AC137&gt;=110,"★6.0",IF(AC137&gt;=105,"★5.5",IF(AC137&gt;=100,"★5.0",IF(AC137&gt;=95,"★4.5",IF(AC137&gt;=90,"★4.0",IF(AC137&gt;=85,"★3.5",IF(AC137&gt;=80,"★3.0",IF(AC137&gt;=75,"★2.5",IF(AC137&gt;=70,"★2.0",IF(AC137&gt;=65,"★1.5",IF(AC137&gt;=60,"★1.0",IF(AC137&gt;=55,"★0.5"," "))))))))))))))))</f>
        <v>★0.5</v>
      </c>
      <c r="AE137" s="28" t="str">
        <f t="shared" si="28"/>
        <v/>
      </c>
      <c r="AF137" s="142" t="str">
        <f t="shared" si="29"/>
        <v/>
      </c>
      <c r="AG137" s="142" t="str">
        <f t="shared" si="30"/>
        <v/>
      </c>
      <c r="AH137" s="141"/>
    </row>
    <row r="138" spans="1:34" ht="24" customHeight="1">
      <c r="A138" s="365"/>
      <c r="B138" s="551"/>
      <c r="C138" s="375"/>
      <c r="D138" s="36" t="s">
        <v>1687</v>
      </c>
      <c r="E138" s="37" t="s">
        <v>1685</v>
      </c>
      <c r="F138" s="38" t="s">
        <v>1573</v>
      </c>
      <c r="G138" s="357">
        <v>1.968</v>
      </c>
      <c r="H138" s="38" t="s">
        <v>1561</v>
      </c>
      <c r="I138" s="40">
        <v>1920</v>
      </c>
      <c r="J138" s="41">
        <v>5</v>
      </c>
      <c r="K138" s="149">
        <v>11.8</v>
      </c>
      <c r="L138" s="150">
        <f t="shared" si="31"/>
        <v>196.75084745762712</v>
      </c>
      <c r="M138" s="149">
        <f t="shared" si="32"/>
        <v>10.199999999999999</v>
      </c>
      <c r="N138" s="148">
        <f t="shared" si="33"/>
        <v>13.5</v>
      </c>
      <c r="O138" s="147" t="str">
        <f t="shared" si="34"/>
        <v>19.9</v>
      </c>
      <c r="P138" s="49" t="s">
        <v>1568</v>
      </c>
      <c r="Q138" s="48" t="s">
        <v>60</v>
      </c>
      <c r="R138" s="49" t="s">
        <v>84</v>
      </c>
      <c r="S138" s="50"/>
      <c r="T138" s="351" t="s">
        <v>1198</v>
      </c>
      <c r="U138" s="145">
        <f t="shared" si="35"/>
        <v>115</v>
      </c>
      <c r="V138" s="144" t="str">
        <f t="shared" si="36"/>
        <v/>
      </c>
      <c r="W138" s="144">
        <f t="shared" si="37"/>
        <v>59</v>
      </c>
      <c r="X138" s="143" t="str">
        <f t="shared" si="38"/>
        <v>★0.5</v>
      </c>
      <c r="Z138" s="40">
        <v>1920</v>
      </c>
      <c r="AA138" s="27"/>
      <c r="AB138" s="28">
        <f t="shared" si="39"/>
        <v>19.899999999999999</v>
      </c>
      <c r="AC138" s="142">
        <f t="shared" si="40"/>
        <v>59</v>
      </c>
      <c r="AD138" s="142" t="str">
        <f t="shared" si="41"/>
        <v>★0.5</v>
      </c>
      <c r="AE138" s="28" t="str">
        <f t="shared" si="28"/>
        <v/>
      </c>
      <c r="AF138" s="142" t="str">
        <f t="shared" si="29"/>
        <v/>
      </c>
      <c r="AG138" s="142" t="str">
        <f t="shared" si="30"/>
        <v/>
      </c>
      <c r="AH138" s="141"/>
    </row>
    <row r="139" spans="1:34" ht="24" customHeight="1">
      <c r="A139" s="365"/>
      <c r="B139" s="551"/>
      <c r="C139" s="375"/>
      <c r="D139" s="36" t="s">
        <v>1687</v>
      </c>
      <c r="E139" s="37" t="s">
        <v>1684</v>
      </c>
      <c r="F139" s="38" t="s">
        <v>1573</v>
      </c>
      <c r="G139" s="357">
        <v>1.968</v>
      </c>
      <c r="H139" s="38" t="s">
        <v>1561</v>
      </c>
      <c r="I139" s="40">
        <v>1890</v>
      </c>
      <c r="J139" s="41">
        <v>5</v>
      </c>
      <c r="K139" s="149">
        <v>11.8</v>
      </c>
      <c r="L139" s="150">
        <f t="shared" si="31"/>
        <v>196.75084745762712</v>
      </c>
      <c r="M139" s="149">
        <f t="shared" si="32"/>
        <v>10.199999999999999</v>
      </c>
      <c r="N139" s="148">
        <f t="shared" si="33"/>
        <v>13.5</v>
      </c>
      <c r="O139" s="147" t="str">
        <f t="shared" si="34"/>
        <v>20.2</v>
      </c>
      <c r="P139" s="49" t="s">
        <v>1568</v>
      </c>
      <c r="Q139" s="48" t="s">
        <v>60</v>
      </c>
      <c r="R139" s="49" t="s">
        <v>84</v>
      </c>
      <c r="S139" s="50"/>
      <c r="T139" s="351" t="s">
        <v>1198</v>
      </c>
      <c r="U139" s="145">
        <f t="shared" si="35"/>
        <v>115</v>
      </c>
      <c r="V139" s="144" t="str">
        <f t="shared" si="36"/>
        <v/>
      </c>
      <c r="W139" s="144">
        <f t="shared" si="37"/>
        <v>58</v>
      </c>
      <c r="X139" s="143" t="str">
        <f t="shared" si="38"/>
        <v>★0.5</v>
      </c>
      <c r="Z139" s="40">
        <v>1890</v>
      </c>
      <c r="AA139" s="27"/>
      <c r="AB139" s="28">
        <f t="shared" si="39"/>
        <v>20.2</v>
      </c>
      <c r="AC139" s="142">
        <f t="shared" si="40"/>
        <v>58</v>
      </c>
      <c r="AD139" s="142" t="str">
        <f t="shared" si="41"/>
        <v>★0.5</v>
      </c>
      <c r="AE139" s="28" t="str">
        <f t="shared" si="28"/>
        <v/>
      </c>
      <c r="AF139" s="142" t="str">
        <f t="shared" si="29"/>
        <v/>
      </c>
      <c r="AG139" s="142" t="str">
        <f t="shared" si="30"/>
        <v/>
      </c>
      <c r="AH139" s="141"/>
    </row>
    <row r="140" spans="1:34" ht="24" customHeight="1">
      <c r="A140" s="365"/>
      <c r="B140" s="551"/>
      <c r="C140" s="375"/>
      <c r="D140" s="36" t="s">
        <v>1687</v>
      </c>
      <c r="E140" s="37" t="s">
        <v>1683</v>
      </c>
      <c r="F140" s="38" t="s">
        <v>1573</v>
      </c>
      <c r="G140" s="357">
        <v>1.968</v>
      </c>
      <c r="H140" s="38" t="s">
        <v>1561</v>
      </c>
      <c r="I140" s="40">
        <v>1910</v>
      </c>
      <c r="J140" s="41">
        <v>5</v>
      </c>
      <c r="K140" s="149">
        <v>11.8</v>
      </c>
      <c r="L140" s="150">
        <f t="shared" si="31"/>
        <v>196.75084745762712</v>
      </c>
      <c r="M140" s="149">
        <f t="shared" si="32"/>
        <v>10.199999999999999</v>
      </c>
      <c r="N140" s="148">
        <f t="shared" si="33"/>
        <v>13.5</v>
      </c>
      <c r="O140" s="147" t="str">
        <f t="shared" si="34"/>
        <v>20.0</v>
      </c>
      <c r="P140" s="49" t="s">
        <v>1568</v>
      </c>
      <c r="Q140" s="48" t="s">
        <v>60</v>
      </c>
      <c r="R140" s="49" t="s">
        <v>84</v>
      </c>
      <c r="S140" s="50"/>
      <c r="T140" s="351" t="s">
        <v>1198</v>
      </c>
      <c r="U140" s="145">
        <f t="shared" si="35"/>
        <v>115</v>
      </c>
      <c r="V140" s="144" t="str">
        <f t="shared" si="36"/>
        <v/>
      </c>
      <c r="W140" s="144">
        <f t="shared" si="37"/>
        <v>59</v>
      </c>
      <c r="X140" s="143" t="str">
        <f t="shared" si="38"/>
        <v>★0.5</v>
      </c>
      <c r="Z140" s="40">
        <v>1910</v>
      </c>
      <c r="AA140" s="27"/>
      <c r="AB140" s="28">
        <f t="shared" si="39"/>
        <v>20</v>
      </c>
      <c r="AC140" s="142">
        <f t="shared" si="40"/>
        <v>59</v>
      </c>
      <c r="AD140" s="142" t="str">
        <f t="shared" si="41"/>
        <v>★0.5</v>
      </c>
      <c r="AE140" s="28" t="str">
        <f t="shared" si="28"/>
        <v/>
      </c>
      <c r="AF140" s="142" t="str">
        <f t="shared" si="29"/>
        <v/>
      </c>
      <c r="AG140" s="142" t="str">
        <f t="shared" si="30"/>
        <v/>
      </c>
      <c r="AH140" s="141"/>
    </row>
    <row r="141" spans="1:34" ht="24" customHeight="1">
      <c r="A141" s="365"/>
      <c r="B141" s="551"/>
      <c r="C141" s="375"/>
      <c r="D141" s="36" t="s">
        <v>1687</v>
      </c>
      <c r="E141" s="37" t="s">
        <v>1682</v>
      </c>
      <c r="F141" s="38" t="s">
        <v>1573</v>
      </c>
      <c r="G141" s="357">
        <v>1.968</v>
      </c>
      <c r="H141" s="38" t="s">
        <v>1561</v>
      </c>
      <c r="I141" s="40">
        <v>1900</v>
      </c>
      <c r="J141" s="41">
        <v>5</v>
      </c>
      <c r="K141" s="149">
        <v>11.6</v>
      </c>
      <c r="L141" s="150">
        <f t="shared" si="31"/>
        <v>200.14310344827587</v>
      </c>
      <c r="M141" s="149">
        <f t="shared" si="32"/>
        <v>10.199999999999999</v>
      </c>
      <c r="N141" s="148">
        <f t="shared" si="33"/>
        <v>13.5</v>
      </c>
      <c r="O141" s="147" t="str">
        <f t="shared" si="34"/>
        <v>20.1</v>
      </c>
      <c r="P141" s="49" t="s">
        <v>1102</v>
      </c>
      <c r="Q141" s="48" t="s">
        <v>60</v>
      </c>
      <c r="R141" s="49" t="s">
        <v>84</v>
      </c>
      <c r="S141" s="50" t="s">
        <v>1559</v>
      </c>
      <c r="T141" s="351" t="s">
        <v>1198</v>
      </c>
      <c r="U141" s="145">
        <f t="shared" si="35"/>
        <v>113</v>
      </c>
      <c r="V141" s="144" t="str">
        <f t="shared" si="36"/>
        <v/>
      </c>
      <c r="W141" s="144">
        <f t="shared" si="37"/>
        <v>57</v>
      </c>
      <c r="X141" s="143" t="str">
        <f t="shared" si="38"/>
        <v>★0.5</v>
      </c>
      <c r="Z141" s="40">
        <v>1900</v>
      </c>
      <c r="AA141" s="27"/>
      <c r="AB141" s="28">
        <f t="shared" si="39"/>
        <v>20.100000000000001</v>
      </c>
      <c r="AC141" s="142">
        <f t="shared" si="40"/>
        <v>57</v>
      </c>
      <c r="AD141" s="142" t="str">
        <f t="shared" si="41"/>
        <v>★0.5</v>
      </c>
      <c r="AE141" s="28" t="str">
        <f t="shared" si="28"/>
        <v/>
      </c>
      <c r="AF141" s="142" t="str">
        <f t="shared" si="29"/>
        <v/>
      </c>
      <c r="AG141" s="142" t="str">
        <f t="shared" si="30"/>
        <v/>
      </c>
      <c r="AH141" s="141"/>
    </row>
    <row r="142" spans="1:34" ht="24" customHeight="1">
      <c r="A142" s="365"/>
      <c r="B142" s="551"/>
      <c r="C142" s="375"/>
      <c r="D142" s="36" t="s">
        <v>1687</v>
      </c>
      <c r="E142" s="37" t="s">
        <v>1681</v>
      </c>
      <c r="F142" s="38" t="s">
        <v>1573</v>
      </c>
      <c r="G142" s="357">
        <v>1.968</v>
      </c>
      <c r="H142" s="38" t="s">
        <v>1561</v>
      </c>
      <c r="I142" s="40">
        <v>1920</v>
      </c>
      <c r="J142" s="41">
        <v>5</v>
      </c>
      <c r="K142" s="149">
        <v>11.6</v>
      </c>
      <c r="L142" s="150">
        <f t="shared" si="31"/>
        <v>200.14310344827587</v>
      </c>
      <c r="M142" s="149">
        <f t="shared" si="32"/>
        <v>10.199999999999999</v>
      </c>
      <c r="N142" s="148">
        <f t="shared" si="33"/>
        <v>13.5</v>
      </c>
      <c r="O142" s="147" t="str">
        <f t="shared" si="34"/>
        <v>19.9</v>
      </c>
      <c r="P142" s="49" t="s">
        <v>1102</v>
      </c>
      <c r="Q142" s="48" t="s">
        <v>60</v>
      </c>
      <c r="R142" s="49" t="s">
        <v>84</v>
      </c>
      <c r="S142" s="50" t="s">
        <v>1559</v>
      </c>
      <c r="T142" s="351" t="s">
        <v>1198</v>
      </c>
      <c r="U142" s="145">
        <f t="shared" si="35"/>
        <v>113</v>
      </c>
      <c r="V142" s="144" t="str">
        <f t="shared" si="36"/>
        <v/>
      </c>
      <c r="W142" s="144">
        <f t="shared" si="37"/>
        <v>58</v>
      </c>
      <c r="X142" s="143" t="str">
        <f t="shared" si="38"/>
        <v>★0.5</v>
      </c>
      <c r="Z142" s="40">
        <v>1920</v>
      </c>
      <c r="AA142" s="27"/>
      <c r="AB142" s="28">
        <f t="shared" si="39"/>
        <v>19.899999999999999</v>
      </c>
      <c r="AC142" s="142">
        <f t="shared" si="40"/>
        <v>58</v>
      </c>
      <c r="AD142" s="142" t="str">
        <f t="shared" si="41"/>
        <v>★0.5</v>
      </c>
      <c r="AE142" s="28" t="str">
        <f t="shared" si="28"/>
        <v/>
      </c>
      <c r="AF142" s="142" t="str">
        <f t="shared" si="29"/>
        <v/>
      </c>
      <c r="AG142" s="142" t="str">
        <f t="shared" si="30"/>
        <v/>
      </c>
      <c r="AH142" s="141"/>
    </row>
    <row r="143" spans="1:34" ht="24" customHeight="1">
      <c r="A143" s="365"/>
      <c r="B143" s="551"/>
      <c r="C143" s="375"/>
      <c r="D143" s="36" t="s">
        <v>1687</v>
      </c>
      <c r="E143" s="37" t="s">
        <v>1680</v>
      </c>
      <c r="F143" s="38" t="s">
        <v>1573</v>
      </c>
      <c r="G143" s="357">
        <v>1.968</v>
      </c>
      <c r="H143" s="38" t="s">
        <v>1561</v>
      </c>
      <c r="I143" s="40">
        <v>1890</v>
      </c>
      <c r="J143" s="41">
        <v>5</v>
      </c>
      <c r="K143" s="149">
        <v>11.6</v>
      </c>
      <c r="L143" s="150">
        <f t="shared" si="31"/>
        <v>200.14310344827587</v>
      </c>
      <c r="M143" s="149">
        <f t="shared" si="32"/>
        <v>10.199999999999999</v>
      </c>
      <c r="N143" s="148">
        <f t="shared" si="33"/>
        <v>13.5</v>
      </c>
      <c r="O143" s="147" t="str">
        <f t="shared" si="34"/>
        <v>20.2</v>
      </c>
      <c r="P143" s="49" t="s">
        <v>1102</v>
      </c>
      <c r="Q143" s="48" t="s">
        <v>60</v>
      </c>
      <c r="R143" s="49" t="s">
        <v>84</v>
      </c>
      <c r="S143" s="50" t="s">
        <v>1559</v>
      </c>
      <c r="T143" s="351" t="s">
        <v>1198</v>
      </c>
      <c r="U143" s="145">
        <f t="shared" si="35"/>
        <v>113</v>
      </c>
      <c r="V143" s="144" t="str">
        <f t="shared" si="36"/>
        <v/>
      </c>
      <c r="W143" s="144">
        <f t="shared" si="37"/>
        <v>57</v>
      </c>
      <c r="X143" s="143" t="str">
        <f t="shared" si="38"/>
        <v>★0.5</v>
      </c>
      <c r="Z143" s="40">
        <v>1890</v>
      </c>
      <c r="AA143" s="27"/>
      <c r="AB143" s="28">
        <f t="shared" si="39"/>
        <v>20.2</v>
      </c>
      <c r="AC143" s="142">
        <f t="shared" si="40"/>
        <v>57</v>
      </c>
      <c r="AD143" s="142" t="str">
        <f t="shared" si="41"/>
        <v>★0.5</v>
      </c>
      <c r="AE143" s="28" t="str">
        <f t="shared" si="28"/>
        <v/>
      </c>
      <c r="AF143" s="142" t="str">
        <f t="shared" si="29"/>
        <v/>
      </c>
      <c r="AG143" s="142" t="str">
        <f t="shared" si="30"/>
        <v/>
      </c>
      <c r="AH143" s="141"/>
    </row>
    <row r="144" spans="1:34" ht="24" customHeight="1">
      <c r="A144" s="365"/>
      <c r="B144" s="551"/>
      <c r="C144" s="375"/>
      <c r="D144" s="36" t="s">
        <v>1687</v>
      </c>
      <c r="E144" s="37" t="s">
        <v>1679</v>
      </c>
      <c r="F144" s="38" t="s">
        <v>1573</v>
      </c>
      <c r="G144" s="357">
        <v>1.968</v>
      </c>
      <c r="H144" s="38" t="s">
        <v>1561</v>
      </c>
      <c r="I144" s="40">
        <v>1910</v>
      </c>
      <c r="J144" s="41">
        <v>5</v>
      </c>
      <c r="K144" s="149">
        <v>11.6</v>
      </c>
      <c r="L144" s="150">
        <f t="shared" si="31"/>
        <v>200.14310344827587</v>
      </c>
      <c r="M144" s="149">
        <f t="shared" si="32"/>
        <v>10.199999999999999</v>
      </c>
      <c r="N144" s="148">
        <f t="shared" si="33"/>
        <v>13.5</v>
      </c>
      <c r="O144" s="147" t="str">
        <f t="shared" si="34"/>
        <v>20.0</v>
      </c>
      <c r="P144" s="49" t="s">
        <v>1102</v>
      </c>
      <c r="Q144" s="48" t="s">
        <v>60</v>
      </c>
      <c r="R144" s="49" t="s">
        <v>84</v>
      </c>
      <c r="S144" s="50" t="s">
        <v>1559</v>
      </c>
      <c r="T144" s="351" t="s">
        <v>1198</v>
      </c>
      <c r="U144" s="145">
        <f t="shared" si="35"/>
        <v>113</v>
      </c>
      <c r="V144" s="144" t="str">
        <f t="shared" si="36"/>
        <v/>
      </c>
      <c r="W144" s="144">
        <f t="shared" si="37"/>
        <v>58</v>
      </c>
      <c r="X144" s="143" t="str">
        <f t="shared" si="38"/>
        <v>★0.5</v>
      </c>
      <c r="Z144" s="40">
        <v>1910</v>
      </c>
      <c r="AA144" s="27"/>
      <c r="AB144" s="28">
        <f t="shared" si="39"/>
        <v>20</v>
      </c>
      <c r="AC144" s="142">
        <f t="shared" si="40"/>
        <v>58</v>
      </c>
      <c r="AD144" s="142" t="str">
        <f t="shared" si="41"/>
        <v>★0.5</v>
      </c>
      <c r="AE144" s="28" t="str">
        <f t="shared" si="28"/>
        <v/>
      </c>
      <c r="AF144" s="142" t="str">
        <f t="shared" si="29"/>
        <v/>
      </c>
      <c r="AG144" s="142" t="str">
        <f t="shared" si="30"/>
        <v/>
      </c>
      <c r="AH144" s="141"/>
    </row>
    <row r="145" spans="1:34" ht="24" customHeight="1">
      <c r="A145" s="365"/>
      <c r="B145" s="551"/>
      <c r="C145" s="375"/>
      <c r="D145" s="36" t="s">
        <v>1687</v>
      </c>
      <c r="E145" s="37" t="s">
        <v>1678</v>
      </c>
      <c r="F145" s="38" t="s">
        <v>1573</v>
      </c>
      <c r="G145" s="357">
        <v>1.968</v>
      </c>
      <c r="H145" s="38" t="s">
        <v>1561</v>
      </c>
      <c r="I145" s="40">
        <v>1890</v>
      </c>
      <c r="J145" s="41">
        <v>5</v>
      </c>
      <c r="K145" s="149">
        <v>11.6</v>
      </c>
      <c r="L145" s="150">
        <f t="shared" si="31"/>
        <v>200.14310344827587</v>
      </c>
      <c r="M145" s="149">
        <f t="shared" si="32"/>
        <v>10.199999999999999</v>
      </c>
      <c r="N145" s="148">
        <f t="shared" si="33"/>
        <v>13.5</v>
      </c>
      <c r="O145" s="147" t="str">
        <f t="shared" si="34"/>
        <v>20.2</v>
      </c>
      <c r="P145" s="49" t="s">
        <v>1102</v>
      </c>
      <c r="Q145" s="48" t="s">
        <v>60</v>
      </c>
      <c r="R145" s="49" t="s">
        <v>84</v>
      </c>
      <c r="S145" s="50" t="s">
        <v>1559</v>
      </c>
      <c r="T145" s="351" t="s">
        <v>1198</v>
      </c>
      <c r="U145" s="145">
        <f t="shared" si="35"/>
        <v>113</v>
      </c>
      <c r="V145" s="144" t="str">
        <f t="shared" si="36"/>
        <v/>
      </c>
      <c r="W145" s="144">
        <f t="shared" si="37"/>
        <v>57</v>
      </c>
      <c r="X145" s="143" t="str">
        <f t="shared" si="38"/>
        <v>★0.5</v>
      </c>
      <c r="Z145" s="40">
        <v>1890</v>
      </c>
      <c r="AA145" s="27"/>
      <c r="AB145" s="28">
        <f t="shared" si="39"/>
        <v>20.2</v>
      </c>
      <c r="AC145" s="142">
        <f t="shared" si="40"/>
        <v>57</v>
      </c>
      <c r="AD145" s="142" t="str">
        <f t="shared" si="41"/>
        <v>★0.5</v>
      </c>
      <c r="AE145" s="28" t="str">
        <f t="shared" si="28"/>
        <v/>
      </c>
      <c r="AF145" s="142" t="str">
        <f t="shared" si="29"/>
        <v/>
      </c>
      <c r="AG145" s="142" t="str">
        <f t="shared" si="30"/>
        <v/>
      </c>
      <c r="AH145" s="141"/>
    </row>
    <row r="146" spans="1:34" ht="24" customHeight="1">
      <c r="A146" s="365"/>
      <c r="B146" s="551"/>
      <c r="C146" s="375"/>
      <c r="D146" s="36" t="s">
        <v>1687</v>
      </c>
      <c r="E146" s="37" t="s">
        <v>1677</v>
      </c>
      <c r="F146" s="38" t="s">
        <v>1573</v>
      </c>
      <c r="G146" s="357">
        <v>1.968</v>
      </c>
      <c r="H146" s="38" t="s">
        <v>1561</v>
      </c>
      <c r="I146" s="40">
        <v>1910</v>
      </c>
      <c r="J146" s="41">
        <v>5</v>
      </c>
      <c r="K146" s="149">
        <v>11.6</v>
      </c>
      <c r="L146" s="150">
        <f t="shared" si="31"/>
        <v>200.14310344827587</v>
      </c>
      <c r="M146" s="149">
        <f t="shared" si="32"/>
        <v>10.199999999999999</v>
      </c>
      <c r="N146" s="148">
        <f t="shared" si="33"/>
        <v>13.5</v>
      </c>
      <c r="O146" s="147" t="str">
        <f t="shared" si="34"/>
        <v>20.0</v>
      </c>
      <c r="P146" s="49" t="s">
        <v>1102</v>
      </c>
      <c r="Q146" s="48" t="s">
        <v>60</v>
      </c>
      <c r="R146" s="49" t="s">
        <v>84</v>
      </c>
      <c r="S146" s="50" t="s">
        <v>1559</v>
      </c>
      <c r="T146" s="351" t="s">
        <v>1198</v>
      </c>
      <c r="U146" s="145">
        <f t="shared" si="35"/>
        <v>113</v>
      </c>
      <c r="V146" s="144" t="str">
        <f t="shared" si="36"/>
        <v/>
      </c>
      <c r="W146" s="144">
        <f t="shared" si="37"/>
        <v>58</v>
      </c>
      <c r="X146" s="143" t="str">
        <f t="shared" si="38"/>
        <v>★0.5</v>
      </c>
      <c r="Z146" s="40">
        <v>1910</v>
      </c>
      <c r="AA146" s="27"/>
      <c r="AB146" s="28">
        <f t="shared" si="39"/>
        <v>20</v>
      </c>
      <c r="AC146" s="142">
        <f t="shared" si="40"/>
        <v>58</v>
      </c>
      <c r="AD146" s="142" t="str">
        <f t="shared" si="41"/>
        <v>★0.5</v>
      </c>
      <c r="AE146" s="28" t="str">
        <f t="shared" si="28"/>
        <v/>
      </c>
      <c r="AF146" s="142" t="str">
        <f t="shared" si="29"/>
        <v/>
      </c>
      <c r="AG146" s="142" t="str">
        <f t="shared" si="30"/>
        <v/>
      </c>
      <c r="AH146" s="141"/>
    </row>
    <row r="147" spans="1:34" ht="24" customHeight="1">
      <c r="A147" s="365"/>
      <c r="B147" s="551"/>
      <c r="C147" s="375"/>
      <c r="D147" s="36" t="s">
        <v>1687</v>
      </c>
      <c r="E147" s="37" t="s">
        <v>1676</v>
      </c>
      <c r="F147" s="38" t="s">
        <v>1573</v>
      </c>
      <c r="G147" s="357">
        <v>1.968</v>
      </c>
      <c r="H147" s="38" t="s">
        <v>1561</v>
      </c>
      <c r="I147" s="40">
        <v>1900</v>
      </c>
      <c r="J147" s="41">
        <v>5</v>
      </c>
      <c r="K147" s="149">
        <v>11.6</v>
      </c>
      <c r="L147" s="150">
        <f t="shared" si="31"/>
        <v>200.14310344827587</v>
      </c>
      <c r="M147" s="149">
        <f t="shared" si="32"/>
        <v>10.199999999999999</v>
      </c>
      <c r="N147" s="148">
        <f t="shared" si="33"/>
        <v>13.5</v>
      </c>
      <c r="O147" s="147" t="str">
        <f t="shared" si="34"/>
        <v>20.1</v>
      </c>
      <c r="P147" s="49" t="s">
        <v>1102</v>
      </c>
      <c r="Q147" s="48" t="s">
        <v>60</v>
      </c>
      <c r="R147" s="49" t="s">
        <v>84</v>
      </c>
      <c r="S147" s="50" t="s">
        <v>1559</v>
      </c>
      <c r="T147" s="351" t="s">
        <v>1198</v>
      </c>
      <c r="U147" s="145">
        <f t="shared" si="35"/>
        <v>113</v>
      </c>
      <c r="V147" s="144" t="str">
        <f t="shared" si="36"/>
        <v/>
      </c>
      <c r="W147" s="144">
        <f t="shared" si="37"/>
        <v>57</v>
      </c>
      <c r="X147" s="143" t="str">
        <f t="shared" si="38"/>
        <v>★0.5</v>
      </c>
      <c r="Z147" s="40">
        <v>1900</v>
      </c>
      <c r="AA147" s="27"/>
      <c r="AB147" s="28">
        <f t="shared" si="39"/>
        <v>20.100000000000001</v>
      </c>
      <c r="AC147" s="142">
        <f t="shared" si="40"/>
        <v>57</v>
      </c>
      <c r="AD147" s="142" t="str">
        <f t="shared" si="41"/>
        <v>★0.5</v>
      </c>
      <c r="AE147" s="28" t="str">
        <f t="shared" si="28"/>
        <v/>
      </c>
      <c r="AF147" s="142" t="str">
        <f t="shared" si="29"/>
        <v/>
      </c>
      <c r="AG147" s="142" t="str">
        <f t="shared" si="30"/>
        <v/>
      </c>
      <c r="AH147" s="141"/>
    </row>
    <row r="148" spans="1:34" ht="24" customHeight="1">
      <c r="A148" s="365"/>
      <c r="B148" s="551"/>
      <c r="C148" s="375"/>
      <c r="D148" s="36" t="s">
        <v>1687</v>
      </c>
      <c r="E148" s="37" t="s">
        <v>1675</v>
      </c>
      <c r="F148" s="38" t="s">
        <v>1573</v>
      </c>
      <c r="G148" s="357">
        <v>1.968</v>
      </c>
      <c r="H148" s="38" t="s">
        <v>1561</v>
      </c>
      <c r="I148" s="40">
        <v>1920</v>
      </c>
      <c r="J148" s="41">
        <v>5</v>
      </c>
      <c r="K148" s="149">
        <v>11.6</v>
      </c>
      <c r="L148" s="150">
        <f t="shared" si="31"/>
        <v>200.14310344827587</v>
      </c>
      <c r="M148" s="149">
        <f t="shared" si="32"/>
        <v>10.199999999999999</v>
      </c>
      <c r="N148" s="148">
        <f t="shared" si="33"/>
        <v>13.5</v>
      </c>
      <c r="O148" s="147" t="str">
        <f t="shared" si="34"/>
        <v>19.9</v>
      </c>
      <c r="P148" s="49" t="s">
        <v>1102</v>
      </c>
      <c r="Q148" s="48" t="s">
        <v>60</v>
      </c>
      <c r="R148" s="49" t="s">
        <v>84</v>
      </c>
      <c r="S148" s="50" t="s">
        <v>1559</v>
      </c>
      <c r="T148" s="351" t="s">
        <v>1198</v>
      </c>
      <c r="U148" s="145">
        <f t="shared" si="35"/>
        <v>113</v>
      </c>
      <c r="V148" s="144" t="str">
        <f t="shared" si="36"/>
        <v/>
      </c>
      <c r="W148" s="144">
        <f t="shared" si="37"/>
        <v>58</v>
      </c>
      <c r="X148" s="143" t="str">
        <f t="shared" si="38"/>
        <v>★0.5</v>
      </c>
      <c r="Z148" s="40">
        <v>1920</v>
      </c>
      <c r="AA148" s="27"/>
      <c r="AB148" s="28">
        <f t="shared" si="39"/>
        <v>19.899999999999999</v>
      </c>
      <c r="AC148" s="142">
        <f t="shared" si="40"/>
        <v>58</v>
      </c>
      <c r="AD148" s="142" t="str">
        <f t="shared" si="41"/>
        <v>★0.5</v>
      </c>
      <c r="AE148" s="28" t="str">
        <f t="shared" si="28"/>
        <v/>
      </c>
      <c r="AF148" s="142" t="str">
        <f t="shared" si="29"/>
        <v/>
      </c>
      <c r="AG148" s="142" t="str">
        <f t="shared" si="30"/>
        <v/>
      </c>
      <c r="AH148" s="141"/>
    </row>
    <row r="149" spans="1:34" ht="24" customHeight="1">
      <c r="A149" s="365"/>
      <c r="B149" s="551"/>
      <c r="C149" s="375"/>
      <c r="D149" s="36" t="s">
        <v>1687</v>
      </c>
      <c r="E149" s="37" t="s">
        <v>1674</v>
      </c>
      <c r="F149" s="38" t="s">
        <v>1562</v>
      </c>
      <c r="G149" s="357">
        <v>1.968</v>
      </c>
      <c r="H149" s="38" t="s">
        <v>1561</v>
      </c>
      <c r="I149" s="40">
        <v>1920</v>
      </c>
      <c r="J149" s="41">
        <v>5</v>
      </c>
      <c r="K149" s="149">
        <v>11.3</v>
      </c>
      <c r="L149" s="150">
        <f t="shared" si="31"/>
        <v>205.45663716814155</v>
      </c>
      <c r="M149" s="149">
        <f t="shared" si="32"/>
        <v>10.199999999999999</v>
      </c>
      <c r="N149" s="148">
        <f t="shared" si="33"/>
        <v>13.5</v>
      </c>
      <c r="O149" s="147" t="str">
        <f t="shared" si="34"/>
        <v>19.9</v>
      </c>
      <c r="P149" s="49" t="s">
        <v>1568</v>
      </c>
      <c r="Q149" s="48" t="s">
        <v>60</v>
      </c>
      <c r="R149" s="49" t="s">
        <v>84</v>
      </c>
      <c r="S149" s="50"/>
      <c r="T149" s="351" t="s">
        <v>1198</v>
      </c>
      <c r="U149" s="145">
        <f t="shared" si="35"/>
        <v>110</v>
      </c>
      <c r="V149" s="144" t="str">
        <f t="shared" si="36"/>
        <v/>
      </c>
      <c r="W149" s="144">
        <f t="shared" si="37"/>
        <v>56</v>
      </c>
      <c r="X149" s="143" t="str">
        <f t="shared" si="38"/>
        <v>★0.5</v>
      </c>
      <c r="Z149" s="40">
        <v>1920</v>
      </c>
      <c r="AA149" s="27"/>
      <c r="AB149" s="28">
        <f t="shared" si="39"/>
        <v>19.899999999999999</v>
      </c>
      <c r="AC149" s="142">
        <f t="shared" si="40"/>
        <v>56</v>
      </c>
      <c r="AD149" s="142" t="str">
        <f t="shared" si="41"/>
        <v>★0.5</v>
      </c>
      <c r="AE149" s="28" t="str">
        <f t="shared" si="28"/>
        <v/>
      </c>
      <c r="AF149" s="142" t="str">
        <f t="shared" si="29"/>
        <v/>
      </c>
      <c r="AG149" s="142" t="str">
        <f t="shared" si="30"/>
        <v/>
      </c>
      <c r="AH149" s="141"/>
    </row>
    <row r="150" spans="1:34" ht="24" customHeight="1">
      <c r="A150" s="365"/>
      <c r="B150" s="551"/>
      <c r="C150" s="375"/>
      <c r="D150" s="36" t="s">
        <v>1687</v>
      </c>
      <c r="E150" s="37" t="s">
        <v>1673</v>
      </c>
      <c r="F150" s="38" t="s">
        <v>1562</v>
      </c>
      <c r="G150" s="357">
        <v>1.968</v>
      </c>
      <c r="H150" s="38" t="s">
        <v>1561</v>
      </c>
      <c r="I150" s="40">
        <v>1940</v>
      </c>
      <c r="J150" s="41">
        <v>5</v>
      </c>
      <c r="K150" s="149">
        <v>11.3</v>
      </c>
      <c r="L150" s="150">
        <f t="shared" si="31"/>
        <v>205.45663716814155</v>
      </c>
      <c r="M150" s="149">
        <f t="shared" si="32"/>
        <v>10.199999999999999</v>
      </c>
      <c r="N150" s="148">
        <f t="shared" si="33"/>
        <v>13.5</v>
      </c>
      <c r="O150" s="147" t="str">
        <f t="shared" si="34"/>
        <v>19.7</v>
      </c>
      <c r="P150" s="49" t="s">
        <v>1568</v>
      </c>
      <c r="Q150" s="48" t="s">
        <v>60</v>
      </c>
      <c r="R150" s="49" t="s">
        <v>84</v>
      </c>
      <c r="S150" s="50"/>
      <c r="T150" s="351" t="s">
        <v>1198</v>
      </c>
      <c r="U150" s="145">
        <f t="shared" si="35"/>
        <v>110</v>
      </c>
      <c r="V150" s="144" t="str">
        <f t="shared" si="36"/>
        <v/>
      </c>
      <c r="W150" s="144">
        <f t="shared" si="37"/>
        <v>57</v>
      </c>
      <c r="X150" s="143" t="str">
        <f t="shared" si="38"/>
        <v>★0.5</v>
      </c>
      <c r="Z150" s="40">
        <v>1940</v>
      </c>
      <c r="AA150" s="27"/>
      <c r="AB150" s="28">
        <f t="shared" si="39"/>
        <v>19.7</v>
      </c>
      <c r="AC150" s="142">
        <f t="shared" si="40"/>
        <v>57</v>
      </c>
      <c r="AD150" s="142" t="str">
        <f t="shared" si="41"/>
        <v>★0.5</v>
      </c>
      <c r="AE150" s="28" t="str">
        <f t="shared" si="28"/>
        <v/>
      </c>
      <c r="AF150" s="142" t="str">
        <f t="shared" si="29"/>
        <v/>
      </c>
      <c r="AG150" s="142" t="str">
        <f t="shared" si="30"/>
        <v/>
      </c>
      <c r="AH150" s="141"/>
    </row>
    <row r="151" spans="1:34" ht="24" customHeight="1">
      <c r="A151" s="365"/>
      <c r="B151" s="551"/>
      <c r="C151" s="375"/>
      <c r="D151" s="36" t="s">
        <v>1687</v>
      </c>
      <c r="E151" s="37" t="s">
        <v>1672</v>
      </c>
      <c r="F151" s="38" t="s">
        <v>1562</v>
      </c>
      <c r="G151" s="357">
        <v>1.968</v>
      </c>
      <c r="H151" s="38" t="s">
        <v>1561</v>
      </c>
      <c r="I151" s="40">
        <v>1920</v>
      </c>
      <c r="J151" s="41">
        <v>5</v>
      </c>
      <c r="K151" s="149">
        <v>11</v>
      </c>
      <c r="L151" s="150">
        <f t="shared" si="31"/>
        <v>211.05999999999997</v>
      </c>
      <c r="M151" s="149">
        <f t="shared" si="32"/>
        <v>10.199999999999999</v>
      </c>
      <c r="N151" s="148">
        <f t="shared" si="33"/>
        <v>13.5</v>
      </c>
      <c r="O151" s="147" t="str">
        <f t="shared" si="34"/>
        <v>19.9</v>
      </c>
      <c r="P151" s="49" t="s">
        <v>1102</v>
      </c>
      <c r="Q151" s="48" t="s">
        <v>60</v>
      </c>
      <c r="R151" s="49" t="s">
        <v>84</v>
      </c>
      <c r="S151" s="50" t="s">
        <v>1559</v>
      </c>
      <c r="T151" s="351" t="s">
        <v>1198</v>
      </c>
      <c r="U151" s="145">
        <f t="shared" si="35"/>
        <v>107</v>
      </c>
      <c r="V151" s="144" t="str">
        <f t="shared" si="36"/>
        <v/>
      </c>
      <c r="W151" s="144">
        <f t="shared" si="37"/>
        <v>55</v>
      </c>
      <c r="X151" s="143" t="str">
        <f t="shared" si="38"/>
        <v>★0.5</v>
      </c>
      <c r="Z151" s="40">
        <v>1920</v>
      </c>
      <c r="AA151" s="27"/>
      <c r="AB151" s="28">
        <f t="shared" si="39"/>
        <v>19.899999999999999</v>
      </c>
      <c r="AC151" s="142">
        <f t="shared" si="40"/>
        <v>55</v>
      </c>
      <c r="AD151" s="142" t="str">
        <f t="shared" si="41"/>
        <v>★0.5</v>
      </c>
      <c r="AE151" s="28" t="str">
        <f t="shared" si="28"/>
        <v/>
      </c>
      <c r="AF151" s="142" t="str">
        <f t="shared" si="29"/>
        <v/>
      </c>
      <c r="AG151" s="142" t="str">
        <f t="shared" si="30"/>
        <v/>
      </c>
      <c r="AH151" s="141"/>
    </row>
    <row r="152" spans="1:34" ht="24" customHeight="1">
      <c r="A152" s="365"/>
      <c r="B152" s="551"/>
      <c r="C152" s="375"/>
      <c r="D152" s="36" t="s">
        <v>1687</v>
      </c>
      <c r="E152" s="37" t="s">
        <v>1670</v>
      </c>
      <c r="F152" s="38" t="s">
        <v>1562</v>
      </c>
      <c r="G152" s="357">
        <v>1.968</v>
      </c>
      <c r="H152" s="38" t="s">
        <v>1561</v>
      </c>
      <c r="I152" s="40">
        <v>1940</v>
      </c>
      <c r="J152" s="41">
        <v>5</v>
      </c>
      <c r="K152" s="149">
        <v>11</v>
      </c>
      <c r="L152" s="150">
        <f t="shared" si="31"/>
        <v>211.05999999999997</v>
      </c>
      <c r="M152" s="149">
        <f t="shared" si="32"/>
        <v>10.199999999999999</v>
      </c>
      <c r="N152" s="148">
        <f t="shared" si="33"/>
        <v>13.5</v>
      </c>
      <c r="O152" s="147" t="str">
        <f t="shared" si="34"/>
        <v>19.7</v>
      </c>
      <c r="P152" s="49" t="s">
        <v>1102</v>
      </c>
      <c r="Q152" s="48" t="s">
        <v>60</v>
      </c>
      <c r="R152" s="49" t="s">
        <v>84</v>
      </c>
      <c r="S152" s="50" t="s">
        <v>1559</v>
      </c>
      <c r="T152" s="351" t="s">
        <v>1198</v>
      </c>
      <c r="U152" s="145">
        <f t="shared" si="35"/>
        <v>107</v>
      </c>
      <c r="V152" s="144" t="str">
        <f t="shared" si="36"/>
        <v/>
      </c>
      <c r="W152" s="144">
        <f t="shared" si="37"/>
        <v>55</v>
      </c>
      <c r="X152" s="143" t="str">
        <f t="shared" si="38"/>
        <v>★0.5</v>
      </c>
      <c r="Z152" s="40">
        <v>1940</v>
      </c>
      <c r="AA152" s="27"/>
      <c r="AB152" s="28">
        <f t="shared" si="39"/>
        <v>19.7</v>
      </c>
      <c r="AC152" s="142">
        <f t="shared" si="40"/>
        <v>55</v>
      </c>
      <c r="AD152" s="142" t="str">
        <f t="shared" si="41"/>
        <v>★0.5</v>
      </c>
      <c r="AE152" s="28" t="str">
        <f t="shared" si="28"/>
        <v/>
      </c>
      <c r="AF152" s="142" t="str">
        <f t="shared" si="29"/>
        <v/>
      </c>
      <c r="AG152" s="142" t="str">
        <f t="shared" si="30"/>
        <v/>
      </c>
      <c r="AH152" s="141"/>
    </row>
    <row r="153" spans="1:34" ht="24" customHeight="1">
      <c r="A153" s="365"/>
      <c r="B153" s="551"/>
      <c r="C153" s="375"/>
      <c r="D153" s="36" t="s">
        <v>1671</v>
      </c>
      <c r="E153" s="37" t="s">
        <v>1686</v>
      </c>
      <c r="F153" s="38" t="s">
        <v>1573</v>
      </c>
      <c r="G153" s="357">
        <v>1.968</v>
      </c>
      <c r="H153" s="38" t="s">
        <v>1561</v>
      </c>
      <c r="I153" s="40">
        <v>1930</v>
      </c>
      <c r="J153" s="41">
        <v>5</v>
      </c>
      <c r="K153" s="149">
        <v>11.8</v>
      </c>
      <c r="L153" s="150">
        <f t="shared" si="31"/>
        <v>196.75084745762712</v>
      </c>
      <c r="M153" s="149">
        <f t="shared" si="32"/>
        <v>10.199999999999999</v>
      </c>
      <c r="N153" s="148">
        <f t="shared" si="33"/>
        <v>13.5</v>
      </c>
      <c r="O153" s="147" t="str">
        <f t="shared" si="34"/>
        <v>19.8</v>
      </c>
      <c r="P153" s="49" t="s">
        <v>1568</v>
      </c>
      <c r="Q153" s="48" t="s">
        <v>60</v>
      </c>
      <c r="R153" s="49" t="s">
        <v>84</v>
      </c>
      <c r="S153" s="50"/>
      <c r="T153" s="351" t="s">
        <v>1198</v>
      </c>
      <c r="U153" s="145">
        <f t="shared" si="35"/>
        <v>115</v>
      </c>
      <c r="V153" s="144" t="str">
        <f t="shared" si="36"/>
        <v/>
      </c>
      <c r="W153" s="144">
        <f t="shared" si="37"/>
        <v>59</v>
      </c>
      <c r="X153" s="143" t="str">
        <f t="shared" si="38"/>
        <v>★0.5</v>
      </c>
      <c r="Z153" s="40">
        <v>1930</v>
      </c>
      <c r="AA153" s="27"/>
      <c r="AB153" s="28">
        <f t="shared" si="39"/>
        <v>19.8</v>
      </c>
      <c r="AC153" s="142">
        <f t="shared" si="40"/>
        <v>59</v>
      </c>
      <c r="AD153" s="142" t="str">
        <f t="shared" si="41"/>
        <v>★0.5</v>
      </c>
      <c r="AE153" s="28" t="str">
        <f t="shared" si="28"/>
        <v/>
      </c>
      <c r="AF153" s="142" t="str">
        <f t="shared" si="29"/>
        <v/>
      </c>
      <c r="AG153" s="142" t="str">
        <f t="shared" si="30"/>
        <v/>
      </c>
      <c r="AH153" s="141"/>
    </row>
    <row r="154" spans="1:34" ht="24" customHeight="1">
      <c r="A154" s="365"/>
      <c r="B154" s="551"/>
      <c r="C154" s="375"/>
      <c r="D154" s="36" t="s">
        <v>1671</v>
      </c>
      <c r="E154" s="37" t="s">
        <v>1685</v>
      </c>
      <c r="F154" s="38" t="s">
        <v>1573</v>
      </c>
      <c r="G154" s="357">
        <v>1.968</v>
      </c>
      <c r="H154" s="38" t="s">
        <v>1561</v>
      </c>
      <c r="I154" s="40">
        <v>1950</v>
      </c>
      <c r="J154" s="41">
        <v>5</v>
      </c>
      <c r="K154" s="149">
        <v>11.8</v>
      </c>
      <c r="L154" s="150">
        <f t="shared" si="31"/>
        <v>196.75084745762712</v>
      </c>
      <c r="M154" s="149">
        <f t="shared" si="32"/>
        <v>10.199999999999999</v>
      </c>
      <c r="N154" s="148">
        <f t="shared" si="33"/>
        <v>13.5</v>
      </c>
      <c r="O154" s="147" t="str">
        <f t="shared" si="34"/>
        <v>19.6</v>
      </c>
      <c r="P154" s="49" t="s">
        <v>1568</v>
      </c>
      <c r="Q154" s="48" t="s">
        <v>60</v>
      </c>
      <c r="R154" s="49" t="s">
        <v>84</v>
      </c>
      <c r="S154" s="50"/>
      <c r="T154" s="351" t="s">
        <v>1198</v>
      </c>
      <c r="U154" s="145">
        <f t="shared" si="35"/>
        <v>115</v>
      </c>
      <c r="V154" s="144" t="str">
        <f t="shared" si="36"/>
        <v/>
      </c>
      <c r="W154" s="144">
        <f t="shared" si="37"/>
        <v>60</v>
      </c>
      <c r="X154" s="143" t="str">
        <f t="shared" si="38"/>
        <v>★1.0</v>
      </c>
      <c r="Z154" s="40">
        <v>1950</v>
      </c>
      <c r="AA154" s="27"/>
      <c r="AB154" s="28">
        <f t="shared" si="39"/>
        <v>19.600000000000001</v>
      </c>
      <c r="AC154" s="142">
        <f t="shared" si="40"/>
        <v>60</v>
      </c>
      <c r="AD154" s="142" t="str">
        <f t="shared" si="41"/>
        <v>★1.0</v>
      </c>
      <c r="AE154" s="28" t="str">
        <f t="shared" si="28"/>
        <v/>
      </c>
      <c r="AF154" s="142" t="str">
        <f t="shared" si="29"/>
        <v/>
      </c>
      <c r="AG154" s="142" t="str">
        <f t="shared" si="30"/>
        <v/>
      </c>
      <c r="AH154" s="141"/>
    </row>
    <row r="155" spans="1:34" ht="24" customHeight="1">
      <c r="A155" s="365"/>
      <c r="B155" s="551"/>
      <c r="C155" s="375"/>
      <c r="D155" s="36" t="s">
        <v>1671</v>
      </c>
      <c r="E155" s="37" t="s">
        <v>1684</v>
      </c>
      <c r="F155" s="38" t="s">
        <v>1573</v>
      </c>
      <c r="G155" s="357">
        <v>1.968</v>
      </c>
      <c r="H155" s="38" t="s">
        <v>1561</v>
      </c>
      <c r="I155" s="40">
        <v>1920</v>
      </c>
      <c r="J155" s="41">
        <v>5</v>
      </c>
      <c r="K155" s="149">
        <v>11.8</v>
      </c>
      <c r="L155" s="150">
        <f t="shared" si="31"/>
        <v>196.75084745762712</v>
      </c>
      <c r="M155" s="149">
        <f t="shared" si="32"/>
        <v>10.199999999999999</v>
      </c>
      <c r="N155" s="148">
        <f t="shared" si="33"/>
        <v>13.5</v>
      </c>
      <c r="O155" s="147" t="str">
        <f t="shared" si="34"/>
        <v>19.9</v>
      </c>
      <c r="P155" s="49" t="s">
        <v>1568</v>
      </c>
      <c r="Q155" s="48" t="s">
        <v>60</v>
      </c>
      <c r="R155" s="49" t="s">
        <v>84</v>
      </c>
      <c r="S155" s="50"/>
      <c r="T155" s="351" t="s">
        <v>1198</v>
      </c>
      <c r="U155" s="145">
        <f t="shared" si="35"/>
        <v>115</v>
      </c>
      <c r="V155" s="144" t="str">
        <f t="shared" si="36"/>
        <v/>
      </c>
      <c r="W155" s="144">
        <f t="shared" si="37"/>
        <v>59</v>
      </c>
      <c r="X155" s="143" t="str">
        <f t="shared" si="38"/>
        <v>★0.5</v>
      </c>
      <c r="Z155" s="40">
        <v>1920</v>
      </c>
      <c r="AA155" s="27"/>
      <c r="AB155" s="28">
        <f t="shared" si="39"/>
        <v>19.899999999999999</v>
      </c>
      <c r="AC155" s="142">
        <f t="shared" si="40"/>
        <v>59</v>
      </c>
      <c r="AD155" s="142" t="str">
        <f t="shared" si="41"/>
        <v>★0.5</v>
      </c>
      <c r="AE155" s="28" t="str">
        <f t="shared" si="28"/>
        <v/>
      </c>
      <c r="AF155" s="142" t="str">
        <f t="shared" si="29"/>
        <v/>
      </c>
      <c r="AG155" s="142" t="str">
        <f t="shared" si="30"/>
        <v/>
      </c>
      <c r="AH155" s="141"/>
    </row>
    <row r="156" spans="1:34" ht="24" customHeight="1">
      <c r="A156" s="365"/>
      <c r="B156" s="551"/>
      <c r="C156" s="375"/>
      <c r="D156" s="36" t="s">
        <v>1671</v>
      </c>
      <c r="E156" s="37" t="s">
        <v>1683</v>
      </c>
      <c r="F156" s="38" t="s">
        <v>1573</v>
      </c>
      <c r="G156" s="357">
        <v>1.968</v>
      </c>
      <c r="H156" s="38" t="s">
        <v>1561</v>
      </c>
      <c r="I156" s="40">
        <v>1940</v>
      </c>
      <c r="J156" s="41">
        <v>5</v>
      </c>
      <c r="K156" s="149">
        <v>11.8</v>
      </c>
      <c r="L156" s="150">
        <f t="shared" si="31"/>
        <v>196.75084745762712</v>
      </c>
      <c r="M156" s="149">
        <f t="shared" si="32"/>
        <v>10.199999999999999</v>
      </c>
      <c r="N156" s="148">
        <f t="shared" si="33"/>
        <v>13.5</v>
      </c>
      <c r="O156" s="147" t="str">
        <f t="shared" si="34"/>
        <v>19.7</v>
      </c>
      <c r="P156" s="49" t="s">
        <v>1568</v>
      </c>
      <c r="Q156" s="48" t="s">
        <v>60</v>
      </c>
      <c r="R156" s="49" t="s">
        <v>84</v>
      </c>
      <c r="S156" s="50"/>
      <c r="T156" s="351" t="s">
        <v>1198</v>
      </c>
      <c r="U156" s="145">
        <f t="shared" si="35"/>
        <v>115</v>
      </c>
      <c r="V156" s="144" t="str">
        <f t="shared" si="36"/>
        <v/>
      </c>
      <c r="W156" s="144">
        <f t="shared" si="37"/>
        <v>59</v>
      </c>
      <c r="X156" s="143" t="str">
        <f t="shared" si="38"/>
        <v>★0.5</v>
      </c>
      <c r="Z156" s="40">
        <v>1940</v>
      </c>
      <c r="AA156" s="27"/>
      <c r="AB156" s="28">
        <f t="shared" si="39"/>
        <v>19.7</v>
      </c>
      <c r="AC156" s="142">
        <f t="shared" si="40"/>
        <v>59</v>
      </c>
      <c r="AD156" s="142" t="str">
        <f t="shared" si="41"/>
        <v>★0.5</v>
      </c>
      <c r="AE156" s="28" t="str">
        <f t="shared" si="28"/>
        <v/>
      </c>
      <c r="AF156" s="142" t="str">
        <f t="shared" si="29"/>
        <v/>
      </c>
      <c r="AG156" s="142" t="str">
        <f t="shared" si="30"/>
        <v/>
      </c>
      <c r="AH156" s="141"/>
    </row>
    <row r="157" spans="1:34" ht="24" customHeight="1">
      <c r="A157" s="365"/>
      <c r="B157" s="551"/>
      <c r="C157" s="375"/>
      <c r="D157" s="36" t="s">
        <v>1671</v>
      </c>
      <c r="E157" s="37" t="s">
        <v>1682</v>
      </c>
      <c r="F157" s="38" t="s">
        <v>1573</v>
      </c>
      <c r="G157" s="357">
        <v>1.968</v>
      </c>
      <c r="H157" s="38" t="s">
        <v>1561</v>
      </c>
      <c r="I157" s="40">
        <v>1930</v>
      </c>
      <c r="J157" s="41">
        <v>5</v>
      </c>
      <c r="K157" s="149">
        <v>11.6</v>
      </c>
      <c r="L157" s="150">
        <f t="shared" si="31"/>
        <v>200.14310344827587</v>
      </c>
      <c r="M157" s="149">
        <f t="shared" si="32"/>
        <v>10.199999999999999</v>
      </c>
      <c r="N157" s="148">
        <f t="shared" si="33"/>
        <v>13.5</v>
      </c>
      <c r="O157" s="147" t="str">
        <f t="shared" si="34"/>
        <v>19.8</v>
      </c>
      <c r="P157" s="49" t="s">
        <v>1102</v>
      </c>
      <c r="Q157" s="48" t="s">
        <v>60</v>
      </c>
      <c r="R157" s="49" t="s">
        <v>84</v>
      </c>
      <c r="S157" s="50" t="s">
        <v>1559</v>
      </c>
      <c r="T157" s="351" t="s">
        <v>1198</v>
      </c>
      <c r="U157" s="145">
        <f t="shared" si="35"/>
        <v>113</v>
      </c>
      <c r="V157" s="144" t="str">
        <f t="shared" si="36"/>
        <v/>
      </c>
      <c r="W157" s="144">
        <f t="shared" si="37"/>
        <v>58</v>
      </c>
      <c r="X157" s="143" t="str">
        <f t="shared" si="38"/>
        <v>★0.5</v>
      </c>
      <c r="Z157" s="40">
        <v>1930</v>
      </c>
      <c r="AA157" s="27"/>
      <c r="AB157" s="28">
        <f t="shared" si="39"/>
        <v>19.8</v>
      </c>
      <c r="AC157" s="142">
        <f t="shared" si="40"/>
        <v>58</v>
      </c>
      <c r="AD157" s="142" t="str">
        <f t="shared" si="41"/>
        <v>★0.5</v>
      </c>
      <c r="AE157" s="28" t="str">
        <f t="shared" si="28"/>
        <v/>
      </c>
      <c r="AF157" s="142" t="str">
        <f t="shared" si="29"/>
        <v/>
      </c>
      <c r="AG157" s="142" t="str">
        <f t="shared" si="30"/>
        <v/>
      </c>
      <c r="AH157" s="141"/>
    </row>
    <row r="158" spans="1:34" ht="24" customHeight="1">
      <c r="A158" s="365"/>
      <c r="B158" s="551"/>
      <c r="C158" s="375"/>
      <c r="D158" s="36" t="s">
        <v>1671</v>
      </c>
      <c r="E158" s="37" t="s">
        <v>1681</v>
      </c>
      <c r="F158" s="38" t="s">
        <v>1573</v>
      </c>
      <c r="G158" s="357">
        <v>1.968</v>
      </c>
      <c r="H158" s="38" t="s">
        <v>1561</v>
      </c>
      <c r="I158" s="40">
        <v>1950</v>
      </c>
      <c r="J158" s="41">
        <v>5</v>
      </c>
      <c r="K158" s="149">
        <v>11.6</v>
      </c>
      <c r="L158" s="150">
        <f t="shared" si="31"/>
        <v>200.14310344827587</v>
      </c>
      <c r="M158" s="149">
        <f t="shared" si="32"/>
        <v>10.199999999999999</v>
      </c>
      <c r="N158" s="148">
        <f t="shared" si="33"/>
        <v>13.5</v>
      </c>
      <c r="O158" s="147" t="str">
        <f t="shared" si="34"/>
        <v>19.6</v>
      </c>
      <c r="P158" s="49" t="s">
        <v>1102</v>
      </c>
      <c r="Q158" s="48" t="s">
        <v>60</v>
      </c>
      <c r="R158" s="49" t="s">
        <v>84</v>
      </c>
      <c r="S158" s="50" t="s">
        <v>1559</v>
      </c>
      <c r="T158" s="351" t="s">
        <v>1198</v>
      </c>
      <c r="U158" s="145">
        <f t="shared" si="35"/>
        <v>113</v>
      </c>
      <c r="V158" s="144" t="str">
        <f t="shared" si="36"/>
        <v/>
      </c>
      <c r="W158" s="144">
        <f t="shared" si="37"/>
        <v>59</v>
      </c>
      <c r="X158" s="143" t="str">
        <f t="shared" si="38"/>
        <v>★0.5</v>
      </c>
      <c r="Z158" s="40">
        <v>1950</v>
      </c>
      <c r="AA158" s="27"/>
      <c r="AB158" s="28">
        <f t="shared" si="39"/>
        <v>19.600000000000001</v>
      </c>
      <c r="AC158" s="142">
        <f t="shared" si="40"/>
        <v>59</v>
      </c>
      <c r="AD158" s="142" t="str">
        <f t="shared" si="41"/>
        <v>★0.5</v>
      </c>
      <c r="AE158" s="28" t="str">
        <f t="shared" si="28"/>
        <v/>
      </c>
      <c r="AF158" s="142" t="str">
        <f t="shared" si="29"/>
        <v/>
      </c>
      <c r="AG158" s="142" t="str">
        <f t="shared" si="30"/>
        <v/>
      </c>
      <c r="AH158" s="141"/>
    </row>
    <row r="159" spans="1:34" ht="24" customHeight="1">
      <c r="A159" s="365"/>
      <c r="B159" s="551"/>
      <c r="C159" s="375"/>
      <c r="D159" s="36" t="s">
        <v>1671</v>
      </c>
      <c r="E159" s="37" t="s">
        <v>1680</v>
      </c>
      <c r="F159" s="38" t="s">
        <v>1573</v>
      </c>
      <c r="G159" s="357">
        <v>1.968</v>
      </c>
      <c r="H159" s="38" t="s">
        <v>1561</v>
      </c>
      <c r="I159" s="40">
        <v>1920</v>
      </c>
      <c r="J159" s="41">
        <v>5</v>
      </c>
      <c r="K159" s="149">
        <v>11.6</v>
      </c>
      <c r="L159" s="150">
        <f t="shared" si="31"/>
        <v>200.14310344827587</v>
      </c>
      <c r="M159" s="149">
        <f t="shared" si="32"/>
        <v>10.199999999999999</v>
      </c>
      <c r="N159" s="148">
        <f t="shared" si="33"/>
        <v>13.5</v>
      </c>
      <c r="O159" s="147" t="str">
        <f t="shared" si="34"/>
        <v>19.9</v>
      </c>
      <c r="P159" s="49" t="s">
        <v>1102</v>
      </c>
      <c r="Q159" s="48" t="s">
        <v>60</v>
      </c>
      <c r="R159" s="49" t="s">
        <v>84</v>
      </c>
      <c r="S159" s="50" t="s">
        <v>1559</v>
      </c>
      <c r="T159" s="351" t="s">
        <v>1198</v>
      </c>
      <c r="U159" s="145">
        <f t="shared" si="35"/>
        <v>113</v>
      </c>
      <c r="V159" s="144" t="str">
        <f t="shared" si="36"/>
        <v/>
      </c>
      <c r="W159" s="144">
        <f t="shared" si="37"/>
        <v>58</v>
      </c>
      <c r="X159" s="143" t="str">
        <f t="shared" si="38"/>
        <v>★0.5</v>
      </c>
      <c r="Z159" s="40">
        <v>1920</v>
      </c>
      <c r="AA159" s="27"/>
      <c r="AB159" s="28">
        <f t="shared" si="39"/>
        <v>19.899999999999999</v>
      </c>
      <c r="AC159" s="142">
        <f t="shared" si="40"/>
        <v>58</v>
      </c>
      <c r="AD159" s="142" t="str">
        <f t="shared" si="41"/>
        <v>★0.5</v>
      </c>
      <c r="AE159" s="28" t="str">
        <f t="shared" si="28"/>
        <v/>
      </c>
      <c r="AF159" s="142" t="str">
        <f t="shared" si="29"/>
        <v/>
      </c>
      <c r="AG159" s="142" t="str">
        <f t="shared" si="30"/>
        <v/>
      </c>
      <c r="AH159" s="141"/>
    </row>
    <row r="160" spans="1:34" ht="24" customHeight="1">
      <c r="A160" s="365"/>
      <c r="B160" s="551"/>
      <c r="C160" s="375"/>
      <c r="D160" s="36" t="s">
        <v>1671</v>
      </c>
      <c r="E160" s="37" t="s">
        <v>1679</v>
      </c>
      <c r="F160" s="38" t="s">
        <v>1573</v>
      </c>
      <c r="G160" s="357">
        <v>1.968</v>
      </c>
      <c r="H160" s="38" t="s">
        <v>1561</v>
      </c>
      <c r="I160" s="40">
        <v>1940</v>
      </c>
      <c r="J160" s="41">
        <v>5</v>
      </c>
      <c r="K160" s="149">
        <v>11.6</v>
      </c>
      <c r="L160" s="150">
        <f t="shared" si="31"/>
        <v>200.14310344827587</v>
      </c>
      <c r="M160" s="149">
        <f t="shared" si="32"/>
        <v>10.199999999999999</v>
      </c>
      <c r="N160" s="148">
        <f t="shared" si="33"/>
        <v>13.5</v>
      </c>
      <c r="O160" s="147" t="str">
        <f t="shared" si="34"/>
        <v>19.7</v>
      </c>
      <c r="P160" s="49" t="s">
        <v>1102</v>
      </c>
      <c r="Q160" s="48" t="s">
        <v>60</v>
      </c>
      <c r="R160" s="49" t="s">
        <v>84</v>
      </c>
      <c r="S160" s="50" t="s">
        <v>1559</v>
      </c>
      <c r="T160" s="351" t="s">
        <v>1198</v>
      </c>
      <c r="U160" s="145">
        <f t="shared" si="35"/>
        <v>113</v>
      </c>
      <c r="V160" s="144" t="str">
        <f t="shared" si="36"/>
        <v/>
      </c>
      <c r="W160" s="144">
        <f t="shared" si="37"/>
        <v>58</v>
      </c>
      <c r="X160" s="143" t="str">
        <f t="shared" si="38"/>
        <v>★0.5</v>
      </c>
      <c r="Z160" s="40">
        <v>1940</v>
      </c>
      <c r="AA160" s="27"/>
      <c r="AB160" s="28">
        <f t="shared" si="39"/>
        <v>19.7</v>
      </c>
      <c r="AC160" s="142">
        <f t="shared" si="40"/>
        <v>58</v>
      </c>
      <c r="AD160" s="142" t="str">
        <f t="shared" si="41"/>
        <v>★0.5</v>
      </c>
      <c r="AE160" s="28" t="str">
        <f t="shared" si="28"/>
        <v/>
      </c>
      <c r="AF160" s="142" t="str">
        <f t="shared" si="29"/>
        <v/>
      </c>
      <c r="AG160" s="142" t="str">
        <f t="shared" si="30"/>
        <v/>
      </c>
      <c r="AH160" s="141"/>
    </row>
    <row r="161" spans="1:34" ht="24" customHeight="1">
      <c r="A161" s="365"/>
      <c r="B161" s="551"/>
      <c r="C161" s="375"/>
      <c r="D161" s="36" t="s">
        <v>1671</v>
      </c>
      <c r="E161" s="37" t="s">
        <v>1678</v>
      </c>
      <c r="F161" s="38" t="s">
        <v>1573</v>
      </c>
      <c r="G161" s="357">
        <v>1.968</v>
      </c>
      <c r="H161" s="38" t="s">
        <v>1561</v>
      </c>
      <c r="I161" s="40">
        <v>1920</v>
      </c>
      <c r="J161" s="41">
        <v>5</v>
      </c>
      <c r="K161" s="149">
        <v>11.6</v>
      </c>
      <c r="L161" s="150">
        <f t="shared" si="31"/>
        <v>200.14310344827587</v>
      </c>
      <c r="M161" s="149">
        <f t="shared" si="32"/>
        <v>10.199999999999999</v>
      </c>
      <c r="N161" s="148">
        <f t="shared" si="33"/>
        <v>13.5</v>
      </c>
      <c r="O161" s="147" t="str">
        <f t="shared" si="34"/>
        <v>19.9</v>
      </c>
      <c r="P161" s="49" t="s">
        <v>1102</v>
      </c>
      <c r="Q161" s="48" t="s">
        <v>60</v>
      </c>
      <c r="R161" s="49" t="s">
        <v>84</v>
      </c>
      <c r="S161" s="50" t="s">
        <v>1559</v>
      </c>
      <c r="T161" s="351" t="s">
        <v>1198</v>
      </c>
      <c r="U161" s="145">
        <f t="shared" si="35"/>
        <v>113</v>
      </c>
      <c r="V161" s="144" t="str">
        <f t="shared" si="36"/>
        <v/>
      </c>
      <c r="W161" s="144">
        <f t="shared" si="37"/>
        <v>58</v>
      </c>
      <c r="X161" s="143" t="str">
        <f t="shared" si="38"/>
        <v>★0.5</v>
      </c>
      <c r="Z161" s="40">
        <v>1920</v>
      </c>
      <c r="AA161" s="27"/>
      <c r="AB161" s="28">
        <f t="shared" si="39"/>
        <v>19.899999999999999</v>
      </c>
      <c r="AC161" s="142">
        <f t="shared" si="40"/>
        <v>58</v>
      </c>
      <c r="AD161" s="142" t="str">
        <f t="shared" si="41"/>
        <v>★0.5</v>
      </c>
      <c r="AE161" s="28" t="str">
        <f t="shared" si="28"/>
        <v/>
      </c>
      <c r="AF161" s="142" t="str">
        <f t="shared" si="29"/>
        <v/>
      </c>
      <c r="AG161" s="142" t="str">
        <f t="shared" si="30"/>
        <v/>
      </c>
      <c r="AH161" s="141"/>
    </row>
    <row r="162" spans="1:34" ht="24" customHeight="1">
      <c r="A162" s="365"/>
      <c r="B162" s="551"/>
      <c r="C162" s="375"/>
      <c r="D162" s="36" t="s">
        <v>1671</v>
      </c>
      <c r="E162" s="37" t="s">
        <v>1677</v>
      </c>
      <c r="F162" s="38" t="s">
        <v>1573</v>
      </c>
      <c r="G162" s="357">
        <v>1.968</v>
      </c>
      <c r="H162" s="38" t="s">
        <v>1561</v>
      </c>
      <c r="I162" s="40">
        <v>1940</v>
      </c>
      <c r="J162" s="41">
        <v>5</v>
      </c>
      <c r="K162" s="149">
        <v>11.6</v>
      </c>
      <c r="L162" s="150">
        <f t="shared" si="31"/>
        <v>200.14310344827587</v>
      </c>
      <c r="M162" s="149">
        <f t="shared" si="32"/>
        <v>10.199999999999999</v>
      </c>
      <c r="N162" s="148">
        <f t="shared" si="33"/>
        <v>13.5</v>
      </c>
      <c r="O162" s="147" t="str">
        <f t="shared" si="34"/>
        <v>19.7</v>
      </c>
      <c r="P162" s="49" t="s">
        <v>1102</v>
      </c>
      <c r="Q162" s="48" t="s">
        <v>60</v>
      </c>
      <c r="R162" s="49" t="s">
        <v>84</v>
      </c>
      <c r="S162" s="50" t="s">
        <v>1559</v>
      </c>
      <c r="T162" s="351" t="s">
        <v>1198</v>
      </c>
      <c r="U162" s="145">
        <f t="shared" si="35"/>
        <v>113</v>
      </c>
      <c r="V162" s="144" t="str">
        <f t="shared" si="36"/>
        <v/>
      </c>
      <c r="W162" s="144">
        <f t="shared" si="37"/>
        <v>58</v>
      </c>
      <c r="X162" s="143" t="str">
        <f t="shared" si="38"/>
        <v>★0.5</v>
      </c>
      <c r="Z162" s="40">
        <v>1940</v>
      </c>
      <c r="AA162" s="27"/>
      <c r="AB162" s="28">
        <f t="shared" si="39"/>
        <v>19.7</v>
      </c>
      <c r="AC162" s="142">
        <f t="shared" si="40"/>
        <v>58</v>
      </c>
      <c r="AD162" s="142" t="str">
        <f t="shared" si="41"/>
        <v>★0.5</v>
      </c>
      <c r="AE162" s="28" t="str">
        <f t="shared" si="28"/>
        <v/>
      </c>
      <c r="AF162" s="142" t="str">
        <f t="shared" si="29"/>
        <v/>
      </c>
      <c r="AG162" s="142" t="str">
        <f t="shared" si="30"/>
        <v/>
      </c>
      <c r="AH162" s="141"/>
    </row>
    <row r="163" spans="1:34" ht="24" customHeight="1">
      <c r="A163" s="365"/>
      <c r="B163" s="551"/>
      <c r="C163" s="375"/>
      <c r="D163" s="36" t="s">
        <v>1671</v>
      </c>
      <c r="E163" s="37" t="s">
        <v>1676</v>
      </c>
      <c r="F163" s="38" t="s">
        <v>1573</v>
      </c>
      <c r="G163" s="357">
        <v>1.968</v>
      </c>
      <c r="H163" s="38" t="s">
        <v>1561</v>
      </c>
      <c r="I163" s="40">
        <v>1930</v>
      </c>
      <c r="J163" s="41">
        <v>5</v>
      </c>
      <c r="K163" s="149">
        <v>11.6</v>
      </c>
      <c r="L163" s="150">
        <f t="shared" si="31"/>
        <v>200.14310344827587</v>
      </c>
      <c r="M163" s="149">
        <f t="shared" si="32"/>
        <v>10.199999999999999</v>
      </c>
      <c r="N163" s="148">
        <f t="shared" si="33"/>
        <v>13.5</v>
      </c>
      <c r="O163" s="147" t="str">
        <f t="shared" si="34"/>
        <v>19.8</v>
      </c>
      <c r="P163" s="49" t="s">
        <v>1102</v>
      </c>
      <c r="Q163" s="48" t="s">
        <v>60</v>
      </c>
      <c r="R163" s="49" t="s">
        <v>84</v>
      </c>
      <c r="S163" s="50" t="s">
        <v>1559</v>
      </c>
      <c r="T163" s="351" t="s">
        <v>1198</v>
      </c>
      <c r="U163" s="145">
        <f t="shared" si="35"/>
        <v>113</v>
      </c>
      <c r="V163" s="144" t="str">
        <f t="shared" si="36"/>
        <v/>
      </c>
      <c r="W163" s="144">
        <f t="shared" si="37"/>
        <v>58</v>
      </c>
      <c r="X163" s="143" t="str">
        <f t="shared" si="38"/>
        <v>★0.5</v>
      </c>
      <c r="Z163" s="40">
        <v>1930</v>
      </c>
      <c r="AA163" s="27"/>
      <c r="AB163" s="28">
        <f t="shared" si="39"/>
        <v>19.8</v>
      </c>
      <c r="AC163" s="142">
        <f t="shared" si="40"/>
        <v>58</v>
      </c>
      <c r="AD163" s="142" t="str">
        <f t="shared" si="41"/>
        <v>★0.5</v>
      </c>
      <c r="AE163" s="28" t="str">
        <f t="shared" si="28"/>
        <v/>
      </c>
      <c r="AF163" s="142" t="str">
        <f t="shared" si="29"/>
        <v/>
      </c>
      <c r="AG163" s="142" t="str">
        <f t="shared" si="30"/>
        <v/>
      </c>
      <c r="AH163" s="141"/>
    </row>
    <row r="164" spans="1:34" ht="24" customHeight="1">
      <c r="A164" s="365"/>
      <c r="B164" s="551"/>
      <c r="C164" s="375"/>
      <c r="D164" s="36" t="s">
        <v>1671</v>
      </c>
      <c r="E164" s="37" t="s">
        <v>1675</v>
      </c>
      <c r="F164" s="38" t="s">
        <v>1573</v>
      </c>
      <c r="G164" s="357">
        <v>1.968</v>
      </c>
      <c r="H164" s="38" t="s">
        <v>1561</v>
      </c>
      <c r="I164" s="40">
        <v>1950</v>
      </c>
      <c r="J164" s="41">
        <v>5</v>
      </c>
      <c r="K164" s="149">
        <v>11.6</v>
      </c>
      <c r="L164" s="150">
        <f t="shared" si="31"/>
        <v>200.14310344827587</v>
      </c>
      <c r="M164" s="149">
        <f t="shared" si="32"/>
        <v>10.199999999999999</v>
      </c>
      <c r="N164" s="148">
        <f t="shared" si="33"/>
        <v>13.5</v>
      </c>
      <c r="O164" s="147" t="str">
        <f t="shared" si="34"/>
        <v>19.6</v>
      </c>
      <c r="P164" s="49" t="s">
        <v>1102</v>
      </c>
      <c r="Q164" s="48" t="s">
        <v>60</v>
      </c>
      <c r="R164" s="49" t="s">
        <v>84</v>
      </c>
      <c r="S164" s="50" t="s">
        <v>1559</v>
      </c>
      <c r="T164" s="351" t="s">
        <v>1198</v>
      </c>
      <c r="U164" s="145">
        <f t="shared" si="35"/>
        <v>113</v>
      </c>
      <c r="V164" s="144" t="str">
        <f t="shared" si="36"/>
        <v/>
      </c>
      <c r="W164" s="144">
        <f t="shared" si="37"/>
        <v>59</v>
      </c>
      <c r="X164" s="143" t="str">
        <f t="shared" si="38"/>
        <v>★0.5</v>
      </c>
      <c r="Z164" s="40">
        <v>1950</v>
      </c>
      <c r="AA164" s="27"/>
      <c r="AB164" s="28">
        <f t="shared" si="39"/>
        <v>19.600000000000001</v>
      </c>
      <c r="AC164" s="142">
        <f t="shared" si="40"/>
        <v>59</v>
      </c>
      <c r="AD164" s="142" t="str">
        <f t="shared" si="41"/>
        <v>★0.5</v>
      </c>
      <c r="AE164" s="28" t="str">
        <f t="shared" si="28"/>
        <v/>
      </c>
      <c r="AF164" s="142" t="str">
        <f t="shared" si="29"/>
        <v/>
      </c>
      <c r="AG164" s="142" t="str">
        <f t="shared" si="30"/>
        <v/>
      </c>
      <c r="AH164" s="141"/>
    </row>
    <row r="165" spans="1:34" ht="24" customHeight="1">
      <c r="A165" s="365"/>
      <c r="B165" s="551"/>
      <c r="C165" s="375"/>
      <c r="D165" s="36" t="s">
        <v>1671</v>
      </c>
      <c r="E165" s="37" t="s">
        <v>1674</v>
      </c>
      <c r="F165" s="38" t="s">
        <v>1562</v>
      </c>
      <c r="G165" s="357">
        <v>1.968</v>
      </c>
      <c r="H165" s="38" t="s">
        <v>1561</v>
      </c>
      <c r="I165" s="40">
        <v>1950</v>
      </c>
      <c r="J165" s="41">
        <v>5</v>
      </c>
      <c r="K165" s="149">
        <v>11.3</v>
      </c>
      <c r="L165" s="150">
        <f t="shared" si="31"/>
        <v>205.45663716814155</v>
      </c>
      <c r="M165" s="149">
        <f t="shared" si="32"/>
        <v>10.199999999999999</v>
      </c>
      <c r="N165" s="148">
        <f t="shared" si="33"/>
        <v>13.5</v>
      </c>
      <c r="O165" s="147" t="str">
        <f t="shared" si="34"/>
        <v>19.6</v>
      </c>
      <c r="P165" s="49" t="s">
        <v>1568</v>
      </c>
      <c r="Q165" s="48" t="s">
        <v>60</v>
      </c>
      <c r="R165" s="49" t="s">
        <v>84</v>
      </c>
      <c r="S165" s="50"/>
      <c r="T165" s="351" t="s">
        <v>1198</v>
      </c>
      <c r="U165" s="145">
        <f t="shared" si="35"/>
        <v>110</v>
      </c>
      <c r="V165" s="144" t="str">
        <f t="shared" si="36"/>
        <v/>
      </c>
      <c r="W165" s="144">
        <f t="shared" si="37"/>
        <v>57</v>
      </c>
      <c r="X165" s="143" t="str">
        <f t="shared" si="38"/>
        <v>★0.5</v>
      </c>
      <c r="Z165" s="40">
        <v>1950</v>
      </c>
      <c r="AA165" s="27"/>
      <c r="AB165" s="28">
        <f t="shared" si="39"/>
        <v>19.600000000000001</v>
      </c>
      <c r="AC165" s="142">
        <f t="shared" si="40"/>
        <v>57</v>
      </c>
      <c r="AD165" s="142" t="str">
        <f t="shared" si="41"/>
        <v>★0.5</v>
      </c>
      <c r="AE165" s="28" t="str">
        <f t="shared" si="28"/>
        <v/>
      </c>
      <c r="AF165" s="142" t="str">
        <f t="shared" si="29"/>
        <v/>
      </c>
      <c r="AG165" s="142" t="str">
        <f t="shared" si="30"/>
        <v/>
      </c>
      <c r="AH165" s="141"/>
    </row>
    <row r="166" spans="1:34" ht="24" customHeight="1">
      <c r="A166" s="365"/>
      <c r="B166" s="551"/>
      <c r="C166" s="375"/>
      <c r="D166" s="36" t="s">
        <v>1671</v>
      </c>
      <c r="E166" s="37" t="s">
        <v>1673</v>
      </c>
      <c r="F166" s="38" t="s">
        <v>1562</v>
      </c>
      <c r="G166" s="357">
        <v>1.968</v>
      </c>
      <c r="H166" s="38" t="s">
        <v>1561</v>
      </c>
      <c r="I166" s="40">
        <v>1970</v>
      </c>
      <c r="J166" s="41">
        <v>5</v>
      </c>
      <c r="K166" s="149">
        <v>11.3</v>
      </c>
      <c r="L166" s="150">
        <f t="shared" si="31"/>
        <v>205.45663716814155</v>
      </c>
      <c r="M166" s="149">
        <f t="shared" si="32"/>
        <v>10.199999999999999</v>
      </c>
      <c r="N166" s="148">
        <f t="shared" si="33"/>
        <v>13.5</v>
      </c>
      <c r="O166" s="147" t="str">
        <f t="shared" si="34"/>
        <v>19.4</v>
      </c>
      <c r="P166" s="49" t="s">
        <v>1568</v>
      </c>
      <c r="Q166" s="48" t="s">
        <v>60</v>
      </c>
      <c r="R166" s="49" t="s">
        <v>84</v>
      </c>
      <c r="S166" s="50"/>
      <c r="T166" s="351" t="s">
        <v>1198</v>
      </c>
      <c r="U166" s="145">
        <f t="shared" si="35"/>
        <v>110</v>
      </c>
      <c r="V166" s="144" t="str">
        <f t="shared" si="36"/>
        <v/>
      </c>
      <c r="W166" s="144">
        <f t="shared" si="37"/>
        <v>58</v>
      </c>
      <c r="X166" s="143" t="str">
        <f t="shared" si="38"/>
        <v>★0.5</v>
      </c>
      <c r="Z166" s="40">
        <v>1970</v>
      </c>
      <c r="AA166" s="27"/>
      <c r="AB166" s="28">
        <f t="shared" si="39"/>
        <v>19.399999999999999</v>
      </c>
      <c r="AC166" s="142">
        <f t="shared" si="40"/>
        <v>58</v>
      </c>
      <c r="AD166" s="142" t="str">
        <f t="shared" si="41"/>
        <v>★0.5</v>
      </c>
      <c r="AE166" s="28" t="str">
        <f t="shared" si="28"/>
        <v/>
      </c>
      <c r="AF166" s="142" t="str">
        <f t="shared" si="29"/>
        <v/>
      </c>
      <c r="AG166" s="142" t="str">
        <f t="shared" si="30"/>
        <v/>
      </c>
      <c r="AH166" s="141"/>
    </row>
    <row r="167" spans="1:34" ht="24" customHeight="1">
      <c r="A167" s="365"/>
      <c r="B167" s="551"/>
      <c r="C167" s="375"/>
      <c r="D167" s="36" t="s">
        <v>1671</v>
      </c>
      <c r="E167" s="37" t="s">
        <v>1672</v>
      </c>
      <c r="F167" s="38" t="s">
        <v>1562</v>
      </c>
      <c r="G167" s="357">
        <v>1.968</v>
      </c>
      <c r="H167" s="38" t="s">
        <v>1561</v>
      </c>
      <c r="I167" s="40">
        <v>1950</v>
      </c>
      <c r="J167" s="41">
        <v>5</v>
      </c>
      <c r="K167" s="149">
        <v>11</v>
      </c>
      <c r="L167" s="150">
        <f t="shared" si="31"/>
        <v>211.05999999999997</v>
      </c>
      <c r="M167" s="149">
        <f t="shared" si="32"/>
        <v>10.199999999999999</v>
      </c>
      <c r="N167" s="148">
        <f t="shared" si="33"/>
        <v>13.5</v>
      </c>
      <c r="O167" s="147" t="str">
        <f t="shared" si="34"/>
        <v>19.6</v>
      </c>
      <c r="P167" s="49" t="s">
        <v>1102</v>
      </c>
      <c r="Q167" s="48" t="s">
        <v>60</v>
      </c>
      <c r="R167" s="49" t="s">
        <v>84</v>
      </c>
      <c r="S167" s="50" t="s">
        <v>1559</v>
      </c>
      <c r="T167" s="351" t="s">
        <v>1198</v>
      </c>
      <c r="U167" s="145">
        <f t="shared" si="35"/>
        <v>107</v>
      </c>
      <c r="V167" s="144" t="str">
        <f t="shared" si="36"/>
        <v/>
      </c>
      <c r="W167" s="144">
        <f t="shared" si="37"/>
        <v>56</v>
      </c>
      <c r="X167" s="143" t="str">
        <f t="shared" si="38"/>
        <v>★0.5</v>
      </c>
      <c r="Z167" s="40">
        <v>1950</v>
      </c>
      <c r="AA167" s="27"/>
      <c r="AB167" s="28">
        <f t="shared" si="39"/>
        <v>19.600000000000001</v>
      </c>
      <c r="AC167" s="142">
        <f t="shared" si="40"/>
        <v>56</v>
      </c>
      <c r="AD167" s="142" t="str">
        <f t="shared" si="41"/>
        <v>★0.5</v>
      </c>
      <c r="AE167" s="28" t="str">
        <f t="shared" si="28"/>
        <v/>
      </c>
      <c r="AF167" s="142" t="str">
        <f t="shared" si="29"/>
        <v/>
      </c>
      <c r="AG167" s="142" t="str">
        <f t="shared" si="30"/>
        <v/>
      </c>
      <c r="AH167" s="141"/>
    </row>
    <row r="168" spans="1:34" ht="24" customHeight="1">
      <c r="A168" s="365"/>
      <c r="B168" s="53"/>
      <c r="C168" s="54"/>
      <c r="D168" s="36" t="s">
        <v>1671</v>
      </c>
      <c r="E168" s="37" t="s">
        <v>1670</v>
      </c>
      <c r="F168" s="38" t="s">
        <v>1562</v>
      </c>
      <c r="G168" s="357">
        <v>1.968</v>
      </c>
      <c r="H168" s="38" t="s">
        <v>1561</v>
      </c>
      <c r="I168" s="40">
        <v>1970</v>
      </c>
      <c r="J168" s="41">
        <v>5</v>
      </c>
      <c r="K168" s="149">
        <v>11</v>
      </c>
      <c r="L168" s="150">
        <f t="shared" si="31"/>
        <v>211.05999999999997</v>
      </c>
      <c r="M168" s="149">
        <f t="shared" si="32"/>
        <v>10.199999999999999</v>
      </c>
      <c r="N168" s="148">
        <f t="shared" si="33"/>
        <v>13.5</v>
      </c>
      <c r="O168" s="147" t="str">
        <f t="shared" si="34"/>
        <v>19.4</v>
      </c>
      <c r="P168" s="49" t="s">
        <v>1102</v>
      </c>
      <c r="Q168" s="48" t="s">
        <v>60</v>
      </c>
      <c r="R168" s="49" t="s">
        <v>84</v>
      </c>
      <c r="S168" s="50" t="s">
        <v>1559</v>
      </c>
      <c r="T168" s="351" t="s">
        <v>1198</v>
      </c>
      <c r="U168" s="145">
        <f t="shared" si="35"/>
        <v>107</v>
      </c>
      <c r="V168" s="144" t="str">
        <f t="shared" si="36"/>
        <v/>
      </c>
      <c r="W168" s="144">
        <f t="shared" si="37"/>
        <v>56</v>
      </c>
      <c r="X168" s="143" t="str">
        <f t="shared" si="38"/>
        <v>★0.5</v>
      </c>
      <c r="Z168" s="40">
        <v>1970</v>
      </c>
      <c r="AA168" s="27"/>
      <c r="AB168" s="28">
        <f t="shared" si="39"/>
        <v>19.399999999999999</v>
      </c>
      <c r="AC168" s="142">
        <f t="shared" si="40"/>
        <v>56</v>
      </c>
      <c r="AD168" s="142" t="str">
        <f t="shared" si="41"/>
        <v>★0.5</v>
      </c>
      <c r="AE168" s="28" t="str">
        <f t="shared" ref="AE168:AE231" si="42">IF(AA168="","",(ROUND(IF(AA168&gt;=2759,9.5,IF(AA168&lt;2759,(-2.47/1000000*AA168*AA168)-(8.52/10000*AA168)+30.65)),1)))</f>
        <v/>
      </c>
      <c r="AF168" s="142" t="str">
        <f t="shared" ref="AF168:AF231" si="43">IF(AE168="","",IF(K168="","",ROUNDDOWN(K168/AE168*100,0)))</f>
        <v/>
      </c>
      <c r="AG168" s="142" t="str">
        <f t="shared" ref="AG168:AG231" si="44">IF(AF168="","",IF(AF168&gt;=125,"★7.5",IF(AF168&gt;=120,"★7.0",IF(AF168&gt;=115,"★6.5",IF(AF168&gt;=110,"★6.0",IF(AF168&gt;=105,"★5.5",IF(AF168&gt;=100,"★5.0",IF(AF168&gt;=95,"★4.5",IF(AF168&gt;=90,"★4.0",IF(AF168&gt;=85,"★3.5",IF(AF168&gt;=80,"★3.0",IF(AF168&gt;=75,"★2.5",IF(AF168&gt;=70,"★2.0",IF(AF168&gt;=65,"★1.5",IF(AF168&gt;=60,"★1.0",IF(AF168&gt;=55,"★0.5"," "))))))))))))))))</f>
        <v/>
      </c>
      <c r="AH168" s="141"/>
    </row>
    <row r="169" spans="1:34" ht="24" customHeight="1">
      <c r="A169" s="365"/>
      <c r="B169" s="551"/>
      <c r="C169" s="554" t="s">
        <v>1669</v>
      </c>
      <c r="D169" s="36" t="s">
        <v>1662</v>
      </c>
      <c r="E169" s="37" t="s">
        <v>1668</v>
      </c>
      <c r="F169" s="38" t="s">
        <v>1666</v>
      </c>
      <c r="G169" s="357">
        <v>1.968</v>
      </c>
      <c r="H169" s="38" t="s">
        <v>1095</v>
      </c>
      <c r="I169" s="40">
        <v>1660</v>
      </c>
      <c r="J169" s="41">
        <v>5</v>
      </c>
      <c r="K169" s="149">
        <v>14.8</v>
      </c>
      <c r="L169" s="150">
        <f t="shared" si="31"/>
        <v>156.86891891891889</v>
      </c>
      <c r="M169" s="149">
        <f t="shared" si="32"/>
        <v>12.2</v>
      </c>
      <c r="N169" s="148">
        <f t="shared" si="33"/>
        <v>15.4</v>
      </c>
      <c r="O169" s="147" t="str">
        <f t="shared" si="34"/>
        <v>22.4</v>
      </c>
      <c r="P169" s="49" t="s">
        <v>1667</v>
      </c>
      <c r="Q169" s="48" t="s">
        <v>60</v>
      </c>
      <c r="R169" s="49" t="s">
        <v>42</v>
      </c>
      <c r="S169" s="50"/>
      <c r="T169" s="351" t="s">
        <v>1198</v>
      </c>
      <c r="U169" s="145">
        <f t="shared" si="35"/>
        <v>121</v>
      </c>
      <c r="V169" s="144" t="str">
        <f t="shared" si="36"/>
        <v/>
      </c>
      <c r="W169" s="144">
        <f t="shared" si="37"/>
        <v>66</v>
      </c>
      <c r="X169" s="143" t="str">
        <f t="shared" si="38"/>
        <v>★1.5</v>
      </c>
      <c r="Z169" s="27">
        <v>1660</v>
      </c>
      <c r="AA169" s="27"/>
      <c r="AB169" s="28">
        <f t="shared" si="39"/>
        <v>22.4</v>
      </c>
      <c r="AC169" s="142">
        <f t="shared" si="40"/>
        <v>66</v>
      </c>
      <c r="AD169" s="142" t="str">
        <f t="shared" si="41"/>
        <v>★1.5</v>
      </c>
      <c r="AE169" s="28" t="str">
        <f t="shared" si="42"/>
        <v/>
      </c>
      <c r="AF169" s="142" t="str">
        <f t="shared" si="43"/>
        <v/>
      </c>
      <c r="AG169" s="142" t="str">
        <f t="shared" si="44"/>
        <v/>
      </c>
      <c r="AH169" s="141"/>
    </row>
    <row r="170" spans="1:34" ht="24" customHeight="1">
      <c r="A170" s="365"/>
      <c r="B170" s="551"/>
      <c r="C170" s="375"/>
      <c r="D170" s="36" t="s">
        <v>1662</v>
      </c>
      <c r="E170" s="37" t="s">
        <v>218</v>
      </c>
      <c r="F170" s="38" t="s">
        <v>1666</v>
      </c>
      <c r="G170" s="357">
        <v>1.968</v>
      </c>
      <c r="H170" s="38" t="s">
        <v>1095</v>
      </c>
      <c r="I170" s="40">
        <v>1690</v>
      </c>
      <c r="J170" s="41">
        <v>5</v>
      </c>
      <c r="K170" s="149">
        <v>14.8</v>
      </c>
      <c r="L170" s="150">
        <f t="shared" si="31"/>
        <v>156.86891891891889</v>
      </c>
      <c r="M170" s="149">
        <f t="shared" si="32"/>
        <v>12.2</v>
      </c>
      <c r="N170" s="148">
        <f t="shared" si="33"/>
        <v>15.4</v>
      </c>
      <c r="O170" s="147" t="str">
        <f t="shared" si="34"/>
        <v>22.2</v>
      </c>
      <c r="P170" s="49" t="s">
        <v>1620</v>
      </c>
      <c r="Q170" s="48" t="s">
        <v>60</v>
      </c>
      <c r="R170" s="49" t="s">
        <v>42</v>
      </c>
      <c r="S170" s="50"/>
      <c r="T170" s="351" t="s">
        <v>1198</v>
      </c>
      <c r="U170" s="145">
        <f t="shared" si="35"/>
        <v>121</v>
      </c>
      <c r="V170" s="144" t="str">
        <f t="shared" si="36"/>
        <v/>
      </c>
      <c r="W170" s="144">
        <f t="shared" si="37"/>
        <v>66</v>
      </c>
      <c r="X170" s="143" t="str">
        <f t="shared" si="38"/>
        <v>★1.5</v>
      </c>
      <c r="Z170" s="27">
        <v>1690</v>
      </c>
      <c r="AA170" s="27"/>
      <c r="AB170" s="28">
        <f t="shared" si="39"/>
        <v>22.2</v>
      </c>
      <c r="AC170" s="142">
        <f t="shared" si="40"/>
        <v>66</v>
      </c>
      <c r="AD170" s="142" t="str">
        <f t="shared" si="41"/>
        <v>★1.5</v>
      </c>
      <c r="AE170" s="28" t="str">
        <f t="shared" si="42"/>
        <v/>
      </c>
      <c r="AF170" s="142" t="str">
        <f t="shared" si="43"/>
        <v/>
      </c>
      <c r="AG170" s="142" t="str">
        <f t="shared" si="44"/>
        <v/>
      </c>
      <c r="AH170" s="141"/>
    </row>
    <row r="171" spans="1:34" ht="24" customHeight="1">
      <c r="A171" s="365"/>
      <c r="B171" s="551"/>
      <c r="C171" s="375"/>
      <c r="D171" s="36" t="s">
        <v>1662</v>
      </c>
      <c r="E171" s="37" t="s">
        <v>1665</v>
      </c>
      <c r="F171" s="38" t="s">
        <v>1660</v>
      </c>
      <c r="G171" s="357">
        <v>1.968</v>
      </c>
      <c r="H171" s="38" t="s">
        <v>1095</v>
      </c>
      <c r="I171" s="40">
        <v>1710</v>
      </c>
      <c r="J171" s="41">
        <v>5</v>
      </c>
      <c r="K171" s="149">
        <v>14.2</v>
      </c>
      <c r="L171" s="150">
        <f t="shared" si="31"/>
        <v>163.49718309859156</v>
      </c>
      <c r="M171" s="149">
        <f t="shared" si="32"/>
        <v>12.2</v>
      </c>
      <c r="N171" s="148">
        <f t="shared" si="33"/>
        <v>15.4</v>
      </c>
      <c r="O171" s="147" t="str">
        <f t="shared" si="34"/>
        <v>22.0</v>
      </c>
      <c r="P171" s="49" t="s">
        <v>1620</v>
      </c>
      <c r="Q171" s="48" t="s">
        <v>60</v>
      </c>
      <c r="R171" s="49" t="s">
        <v>45</v>
      </c>
      <c r="S171" s="50"/>
      <c r="T171" s="351" t="s">
        <v>1198</v>
      </c>
      <c r="U171" s="145">
        <f t="shared" si="35"/>
        <v>116</v>
      </c>
      <c r="V171" s="144" t="str">
        <f t="shared" si="36"/>
        <v/>
      </c>
      <c r="W171" s="144">
        <f t="shared" si="37"/>
        <v>64</v>
      </c>
      <c r="X171" s="143" t="str">
        <f t="shared" si="38"/>
        <v>★1.0</v>
      </c>
      <c r="Z171" s="27">
        <v>1710</v>
      </c>
      <c r="AA171" s="27"/>
      <c r="AB171" s="28">
        <f t="shared" si="39"/>
        <v>22</v>
      </c>
      <c r="AC171" s="142">
        <f t="shared" si="40"/>
        <v>64</v>
      </c>
      <c r="AD171" s="142" t="str">
        <f t="shared" si="41"/>
        <v>★1.0</v>
      </c>
      <c r="AE171" s="28" t="str">
        <f t="shared" si="42"/>
        <v/>
      </c>
      <c r="AF171" s="142" t="str">
        <f t="shared" si="43"/>
        <v/>
      </c>
      <c r="AG171" s="142" t="str">
        <f t="shared" si="44"/>
        <v/>
      </c>
      <c r="AH171" s="141"/>
    </row>
    <row r="172" spans="1:34" ht="24" customHeight="1">
      <c r="A172" s="365"/>
      <c r="B172" s="551"/>
      <c r="C172" s="375"/>
      <c r="D172" s="36" t="s">
        <v>1662</v>
      </c>
      <c r="E172" s="37" t="s">
        <v>1664</v>
      </c>
      <c r="F172" s="38" t="s">
        <v>1660</v>
      </c>
      <c r="G172" s="357">
        <v>1.968</v>
      </c>
      <c r="H172" s="38" t="s">
        <v>1095</v>
      </c>
      <c r="I172" s="40">
        <v>1740</v>
      </c>
      <c r="J172" s="41">
        <v>5</v>
      </c>
      <c r="K172" s="149">
        <v>14.2</v>
      </c>
      <c r="L172" s="150">
        <f t="shared" si="31"/>
        <v>163.49718309859156</v>
      </c>
      <c r="M172" s="149">
        <f t="shared" si="32"/>
        <v>12.2</v>
      </c>
      <c r="N172" s="148">
        <f t="shared" si="33"/>
        <v>15.4</v>
      </c>
      <c r="O172" s="147" t="str">
        <f t="shared" si="34"/>
        <v>21.7</v>
      </c>
      <c r="P172" s="49" t="s">
        <v>1620</v>
      </c>
      <c r="Q172" s="48" t="s">
        <v>60</v>
      </c>
      <c r="R172" s="49" t="s">
        <v>45</v>
      </c>
      <c r="S172" s="50"/>
      <c r="T172" s="351" t="s">
        <v>1198</v>
      </c>
      <c r="U172" s="145">
        <f t="shared" si="35"/>
        <v>116</v>
      </c>
      <c r="V172" s="144" t="str">
        <f t="shared" si="36"/>
        <v/>
      </c>
      <c r="W172" s="144">
        <f t="shared" si="37"/>
        <v>65</v>
      </c>
      <c r="X172" s="143" t="str">
        <f t="shared" si="38"/>
        <v>★1.5</v>
      </c>
      <c r="Z172" s="27">
        <v>1740</v>
      </c>
      <c r="AA172" s="27"/>
      <c r="AB172" s="28">
        <f t="shared" si="39"/>
        <v>21.7</v>
      </c>
      <c r="AC172" s="142">
        <f t="shared" si="40"/>
        <v>65</v>
      </c>
      <c r="AD172" s="142" t="str">
        <f t="shared" si="41"/>
        <v>★1.5</v>
      </c>
      <c r="AE172" s="28" t="str">
        <f t="shared" si="42"/>
        <v/>
      </c>
      <c r="AF172" s="142" t="str">
        <f t="shared" si="43"/>
        <v/>
      </c>
      <c r="AG172" s="142" t="str">
        <f t="shared" si="44"/>
        <v/>
      </c>
      <c r="AH172" s="141"/>
    </row>
    <row r="173" spans="1:34" ht="24" customHeight="1">
      <c r="A173" s="365"/>
      <c r="B173" s="551"/>
      <c r="C173" s="375"/>
      <c r="D173" s="36" t="s">
        <v>1662</v>
      </c>
      <c r="E173" s="37" t="s">
        <v>1663</v>
      </c>
      <c r="F173" s="38" t="s">
        <v>1660</v>
      </c>
      <c r="G173" s="357">
        <v>1.968</v>
      </c>
      <c r="H173" s="38" t="s">
        <v>1095</v>
      </c>
      <c r="I173" s="40">
        <v>1720</v>
      </c>
      <c r="J173" s="41">
        <v>5</v>
      </c>
      <c r="K173" s="149">
        <v>14.2</v>
      </c>
      <c r="L173" s="150">
        <f t="shared" si="31"/>
        <v>163.49718309859156</v>
      </c>
      <c r="M173" s="149">
        <f t="shared" si="32"/>
        <v>12.2</v>
      </c>
      <c r="N173" s="148">
        <f t="shared" si="33"/>
        <v>15.4</v>
      </c>
      <c r="O173" s="147" t="str">
        <f t="shared" si="34"/>
        <v>21.9</v>
      </c>
      <c r="P173" s="49" t="s">
        <v>1620</v>
      </c>
      <c r="Q173" s="48" t="s">
        <v>60</v>
      </c>
      <c r="R173" s="49" t="s">
        <v>45</v>
      </c>
      <c r="S173" s="50"/>
      <c r="T173" s="351" t="s">
        <v>1198</v>
      </c>
      <c r="U173" s="145">
        <f t="shared" si="35"/>
        <v>116</v>
      </c>
      <c r="V173" s="144" t="str">
        <f t="shared" si="36"/>
        <v/>
      </c>
      <c r="W173" s="144">
        <f t="shared" si="37"/>
        <v>64</v>
      </c>
      <c r="X173" s="143" t="str">
        <f t="shared" si="38"/>
        <v>★1.0</v>
      </c>
      <c r="Z173" s="27">
        <v>1720</v>
      </c>
      <c r="AA173" s="27"/>
      <c r="AB173" s="28">
        <f t="shared" si="39"/>
        <v>21.9</v>
      </c>
      <c r="AC173" s="142">
        <f t="shared" si="40"/>
        <v>64</v>
      </c>
      <c r="AD173" s="142" t="str">
        <f t="shared" si="41"/>
        <v>★1.0</v>
      </c>
      <c r="AE173" s="28" t="str">
        <f t="shared" si="42"/>
        <v/>
      </c>
      <c r="AF173" s="142" t="str">
        <f t="shared" si="43"/>
        <v/>
      </c>
      <c r="AG173" s="142" t="str">
        <f t="shared" si="44"/>
        <v/>
      </c>
      <c r="AH173" s="141"/>
    </row>
    <row r="174" spans="1:34" ht="24" customHeight="1">
      <c r="A174" s="365"/>
      <c r="B174" s="551"/>
      <c r="C174" s="375"/>
      <c r="D174" s="36" t="s">
        <v>1662</v>
      </c>
      <c r="E174" s="37" t="s">
        <v>1661</v>
      </c>
      <c r="F174" s="38" t="s">
        <v>1660</v>
      </c>
      <c r="G174" s="357">
        <v>1.968</v>
      </c>
      <c r="H174" s="38" t="s">
        <v>1095</v>
      </c>
      <c r="I174" s="40">
        <v>1750</v>
      </c>
      <c r="J174" s="41">
        <v>5</v>
      </c>
      <c r="K174" s="149">
        <v>14.2</v>
      </c>
      <c r="L174" s="150">
        <f t="shared" si="31"/>
        <v>163.49718309859156</v>
      </c>
      <c r="M174" s="149">
        <f t="shared" si="32"/>
        <v>12.2</v>
      </c>
      <c r="N174" s="148">
        <f t="shared" si="33"/>
        <v>15.4</v>
      </c>
      <c r="O174" s="147" t="str">
        <f t="shared" si="34"/>
        <v>21.6</v>
      </c>
      <c r="P174" s="49" t="s">
        <v>1620</v>
      </c>
      <c r="Q174" s="48" t="s">
        <v>60</v>
      </c>
      <c r="R174" s="49" t="s">
        <v>45</v>
      </c>
      <c r="S174" s="50"/>
      <c r="T174" s="351" t="s">
        <v>1198</v>
      </c>
      <c r="U174" s="145">
        <f t="shared" si="35"/>
        <v>116</v>
      </c>
      <c r="V174" s="144" t="str">
        <f t="shared" si="36"/>
        <v/>
      </c>
      <c r="W174" s="144">
        <f t="shared" si="37"/>
        <v>65</v>
      </c>
      <c r="X174" s="143" t="str">
        <f t="shared" si="38"/>
        <v>★1.5</v>
      </c>
      <c r="Z174" s="27">
        <v>1750</v>
      </c>
      <c r="AA174" s="27"/>
      <c r="AB174" s="28">
        <f t="shared" si="39"/>
        <v>21.6</v>
      </c>
      <c r="AC174" s="142">
        <f t="shared" si="40"/>
        <v>65</v>
      </c>
      <c r="AD174" s="142" t="str">
        <f t="shared" si="41"/>
        <v>★1.5</v>
      </c>
      <c r="AE174" s="28" t="str">
        <f t="shared" si="42"/>
        <v/>
      </c>
      <c r="AF174" s="142" t="str">
        <f t="shared" si="43"/>
        <v/>
      </c>
      <c r="AG174" s="142" t="str">
        <f t="shared" si="44"/>
        <v/>
      </c>
      <c r="AH174" s="141"/>
    </row>
    <row r="175" spans="1:34" ht="24" customHeight="1">
      <c r="A175" s="365"/>
      <c r="B175" s="551"/>
      <c r="C175" s="554"/>
      <c r="D175" s="36" t="s">
        <v>1623</v>
      </c>
      <c r="E175" s="37" t="s">
        <v>230</v>
      </c>
      <c r="F175" s="38" t="s">
        <v>1644</v>
      </c>
      <c r="G175" s="357">
        <v>1.968</v>
      </c>
      <c r="H175" s="38" t="s">
        <v>1561</v>
      </c>
      <c r="I175" s="40">
        <v>1670</v>
      </c>
      <c r="J175" s="41">
        <v>5</v>
      </c>
      <c r="K175" s="149">
        <v>12.7</v>
      </c>
      <c r="L175" s="150">
        <f t="shared" si="31"/>
        <v>182.80787401574801</v>
      </c>
      <c r="M175" s="149">
        <f t="shared" si="32"/>
        <v>12.2</v>
      </c>
      <c r="N175" s="148">
        <f t="shared" si="33"/>
        <v>15.4</v>
      </c>
      <c r="O175" s="147" t="str">
        <f t="shared" si="34"/>
        <v>22.3</v>
      </c>
      <c r="P175" s="49" t="s">
        <v>1620</v>
      </c>
      <c r="Q175" s="48" t="s">
        <v>60</v>
      </c>
      <c r="R175" s="49" t="s">
        <v>231</v>
      </c>
      <c r="S175" s="50"/>
      <c r="T175" s="351" t="s">
        <v>1198</v>
      </c>
      <c r="U175" s="145">
        <f t="shared" si="35"/>
        <v>104</v>
      </c>
      <c r="V175" s="144" t="str">
        <f t="shared" si="36"/>
        <v/>
      </c>
      <c r="W175" s="144">
        <f t="shared" si="37"/>
        <v>56</v>
      </c>
      <c r="X175" s="143" t="str">
        <f t="shared" si="38"/>
        <v>★0.5</v>
      </c>
      <c r="Z175" s="27">
        <v>1670</v>
      </c>
      <c r="AA175" s="27"/>
      <c r="AB175" s="28">
        <f t="shared" si="39"/>
        <v>22.3</v>
      </c>
      <c r="AC175" s="142">
        <f t="shared" si="40"/>
        <v>56</v>
      </c>
      <c r="AD175" s="142" t="str">
        <f t="shared" si="41"/>
        <v>★0.5</v>
      </c>
      <c r="AE175" s="28" t="str">
        <f t="shared" si="42"/>
        <v/>
      </c>
      <c r="AF175" s="142" t="str">
        <f t="shared" si="43"/>
        <v/>
      </c>
      <c r="AG175" s="142" t="str">
        <f t="shared" si="44"/>
        <v/>
      </c>
      <c r="AH175" s="141"/>
    </row>
    <row r="176" spans="1:34" ht="24" customHeight="1">
      <c r="A176" s="365"/>
      <c r="B176" s="551"/>
      <c r="C176" s="375"/>
      <c r="D176" s="36" t="s">
        <v>1623</v>
      </c>
      <c r="E176" s="37" t="s">
        <v>229</v>
      </c>
      <c r="F176" s="38" t="s">
        <v>1644</v>
      </c>
      <c r="G176" s="357">
        <v>1.968</v>
      </c>
      <c r="H176" s="38" t="s">
        <v>1561</v>
      </c>
      <c r="I176" s="40">
        <v>1700</v>
      </c>
      <c r="J176" s="41">
        <v>5</v>
      </c>
      <c r="K176" s="149">
        <v>12.7</v>
      </c>
      <c r="L176" s="150">
        <f t="shared" si="31"/>
        <v>182.80787401574801</v>
      </c>
      <c r="M176" s="149">
        <f t="shared" si="32"/>
        <v>12.2</v>
      </c>
      <c r="N176" s="148">
        <f t="shared" si="33"/>
        <v>15.4</v>
      </c>
      <c r="O176" s="147" t="str">
        <f t="shared" si="34"/>
        <v>22.1</v>
      </c>
      <c r="P176" s="49" t="s">
        <v>1620</v>
      </c>
      <c r="Q176" s="48" t="s">
        <v>60</v>
      </c>
      <c r="R176" s="49" t="s">
        <v>231</v>
      </c>
      <c r="S176" s="50"/>
      <c r="T176" s="351" t="s">
        <v>1198</v>
      </c>
      <c r="U176" s="145">
        <f t="shared" si="35"/>
        <v>104</v>
      </c>
      <c r="V176" s="144" t="str">
        <f t="shared" si="36"/>
        <v/>
      </c>
      <c r="W176" s="144">
        <f t="shared" si="37"/>
        <v>57</v>
      </c>
      <c r="X176" s="143" t="str">
        <f t="shared" si="38"/>
        <v>★0.5</v>
      </c>
      <c r="Z176" s="27">
        <v>1700</v>
      </c>
      <c r="AA176" s="27"/>
      <c r="AB176" s="28">
        <f t="shared" si="39"/>
        <v>22.1</v>
      </c>
      <c r="AC176" s="142">
        <f t="shared" si="40"/>
        <v>57</v>
      </c>
      <c r="AD176" s="142" t="str">
        <f t="shared" si="41"/>
        <v>★0.5</v>
      </c>
      <c r="AE176" s="28" t="str">
        <f t="shared" si="42"/>
        <v/>
      </c>
      <c r="AF176" s="142" t="str">
        <f t="shared" si="43"/>
        <v/>
      </c>
      <c r="AG176" s="142" t="str">
        <f t="shared" si="44"/>
        <v/>
      </c>
      <c r="AH176" s="141"/>
    </row>
    <row r="177" spans="1:34" ht="24" customHeight="1">
      <c r="A177" s="365"/>
      <c r="B177" s="551"/>
      <c r="C177" s="375"/>
      <c r="D177" s="36" t="s">
        <v>1623</v>
      </c>
      <c r="E177" s="37" t="s">
        <v>1659</v>
      </c>
      <c r="F177" s="38" t="s">
        <v>1644</v>
      </c>
      <c r="G177" s="357">
        <v>1.968</v>
      </c>
      <c r="H177" s="38" t="s">
        <v>1561</v>
      </c>
      <c r="I177" s="40">
        <v>1690</v>
      </c>
      <c r="J177" s="41">
        <v>5</v>
      </c>
      <c r="K177" s="149">
        <v>12.7</v>
      </c>
      <c r="L177" s="150">
        <f t="shared" si="31"/>
        <v>182.80787401574801</v>
      </c>
      <c r="M177" s="149">
        <f t="shared" si="32"/>
        <v>12.2</v>
      </c>
      <c r="N177" s="148">
        <f t="shared" si="33"/>
        <v>15.4</v>
      </c>
      <c r="O177" s="147" t="str">
        <f t="shared" si="34"/>
        <v>22.2</v>
      </c>
      <c r="P177" s="49" t="s">
        <v>1620</v>
      </c>
      <c r="Q177" s="48" t="s">
        <v>60</v>
      </c>
      <c r="R177" s="49" t="s">
        <v>231</v>
      </c>
      <c r="S177" s="50"/>
      <c r="T177" s="351" t="s">
        <v>1198</v>
      </c>
      <c r="U177" s="145">
        <f t="shared" si="35"/>
        <v>104</v>
      </c>
      <c r="V177" s="144" t="str">
        <f t="shared" si="36"/>
        <v/>
      </c>
      <c r="W177" s="144">
        <f t="shared" si="37"/>
        <v>57</v>
      </c>
      <c r="X177" s="143" t="str">
        <f t="shared" si="38"/>
        <v>★0.5</v>
      </c>
      <c r="Z177" s="27">
        <v>1690</v>
      </c>
      <c r="AA177" s="27"/>
      <c r="AB177" s="28">
        <f t="shared" si="39"/>
        <v>22.2</v>
      </c>
      <c r="AC177" s="142">
        <f t="shared" si="40"/>
        <v>57</v>
      </c>
      <c r="AD177" s="142" t="str">
        <f t="shared" si="41"/>
        <v>★0.5</v>
      </c>
      <c r="AE177" s="28" t="str">
        <f t="shared" si="42"/>
        <v/>
      </c>
      <c r="AF177" s="142" t="str">
        <f t="shared" si="43"/>
        <v/>
      </c>
      <c r="AG177" s="142" t="str">
        <f t="shared" si="44"/>
        <v/>
      </c>
      <c r="AH177" s="141"/>
    </row>
    <row r="178" spans="1:34" ht="24" customHeight="1">
      <c r="A178" s="365"/>
      <c r="B178" s="551"/>
      <c r="C178" s="375"/>
      <c r="D178" s="36" t="s">
        <v>1623</v>
      </c>
      <c r="E178" s="37" t="s">
        <v>1658</v>
      </c>
      <c r="F178" s="38" t="s">
        <v>1644</v>
      </c>
      <c r="G178" s="357">
        <v>1.968</v>
      </c>
      <c r="H178" s="38" t="s">
        <v>1561</v>
      </c>
      <c r="I178" s="40">
        <v>1720</v>
      </c>
      <c r="J178" s="41">
        <v>5</v>
      </c>
      <c r="K178" s="149">
        <v>12.7</v>
      </c>
      <c r="L178" s="150">
        <f t="shared" si="31"/>
        <v>182.80787401574801</v>
      </c>
      <c r="M178" s="149">
        <f t="shared" si="32"/>
        <v>12.2</v>
      </c>
      <c r="N178" s="148">
        <f t="shared" si="33"/>
        <v>15.4</v>
      </c>
      <c r="O178" s="147" t="str">
        <f t="shared" si="34"/>
        <v>21.9</v>
      </c>
      <c r="P178" s="49" t="s">
        <v>1620</v>
      </c>
      <c r="Q178" s="48" t="s">
        <v>60</v>
      </c>
      <c r="R178" s="49" t="s">
        <v>231</v>
      </c>
      <c r="S178" s="50"/>
      <c r="T178" s="351" t="s">
        <v>1198</v>
      </c>
      <c r="U178" s="145">
        <f t="shared" si="35"/>
        <v>104</v>
      </c>
      <c r="V178" s="144" t="str">
        <f t="shared" si="36"/>
        <v/>
      </c>
      <c r="W178" s="144">
        <f t="shared" si="37"/>
        <v>57</v>
      </c>
      <c r="X178" s="143" t="str">
        <f t="shared" si="38"/>
        <v>★0.5</v>
      </c>
      <c r="Z178" s="27">
        <v>1720</v>
      </c>
      <c r="AA178" s="27"/>
      <c r="AB178" s="28">
        <f t="shared" si="39"/>
        <v>21.9</v>
      </c>
      <c r="AC178" s="142">
        <f t="shared" si="40"/>
        <v>57</v>
      </c>
      <c r="AD178" s="142" t="str">
        <f t="shared" si="41"/>
        <v>★0.5</v>
      </c>
      <c r="AE178" s="28" t="str">
        <f t="shared" si="42"/>
        <v/>
      </c>
      <c r="AF178" s="142" t="str">
        <f t="shared" si="43"/>
        <v/>
      </c>
      <c r="AG178" s="142" t="str">
        <f t="shared" si="44"/>
        <v/>
      </c>
      <c r="AH178" s="141"/>
    </row>
    <row r="179" spans="1:34" ht="24" customHeight="1">
      <c r="A179" s="365"/>
      <c r="B179" s="551"/>
      <c r="C179" s="375"/>
      <c r="D179" s="36" t="s">
        <v>1623</v>
      </c>
      <c r="E179" s="37" t="s">
        <v>71</v>
      </c>
      <c r="F179" s="38" t="s">
        <v>1644</v>
      </c>
      <c r="G179" s="357">
        <v>1.968</v>
      </c>
      <c r="H179" s="38" t="s">
        <v>1561</v>
      </c>
      <c r="I179" s="40">
        <v>1730</v>
      </c>
      <c r="J179" s="41">
        <v>5</v>
      </c>
      <c r="K179" s="149">
        <v>12.5</v>
      </c>
      <c r="L179" s="150">
        <f t="shared" si="31"/>
        <v>185.7328</v>
      </c>
      <c r="M179" s="149">
        <f t="shared" si="32"/>
        <v>12.2</v>
      </c>
      <c r="N179" s="148">
        <f t="shared" si="33"/>
        <v>15.4</v>
      </c>
      <c r="O179" s="147" t="str">
        <f t="shared" si="34"/>
        <v>21.8</v>
      </c>
      <c r="P179" s="49" t="s">
        <v>1620</v>
      </c>
      <c r="Q179" s="48" t="s">
        <v>60</v>
      </c>
      <c r="R179" s="49" t="s">
        <v>84</v>
      </c>
      <c r="S179" s="50" t="s">
        <v>1653</v>
      </c>
      <c r="T179" s="351" t="s">
        <v>1198</v>
      </c>
      <c r="U179" s="145">
        <f t="shared" si="35"/>
        <v>102</v>
      </c>
      <c r="V179" s="144" t="str">
        <f t="shared" si="36"/>
        <v/>
      </c>
      <c r="W179" s="144">
        <f t="shared" si="37"/>
        <v>57</v>
      </c>
      <c r="X179" s="143" t="str">
        <f t="shared" si="38"/>
        <v>★0.5</v>
      </c>
      <c r="Z179" s="27">
        <v>1730</v>
      </c>
      <c r="AA179" s="27"/>
      <c r="AB179" s="28">
        <f t="shared" si="39"/>
        <v>21.8</v>
      </c>
      <c r="AC179" s="142">
        <f t="shared" si="40"/>
        <v>57</v>
      </c>
      <c r="AD179" s="142" t="str">
        <f t="shared" si="41"/>
        <v>★0.5</v>
      </c>
      <c r="AE179" s="28" t="str">
        <f t="shared" si="42"/>
        <v/>
      </c>
      <c r="AF179" s="142" t="str">
        <f t="shared" si="43"/>
        <v/>
      </c>
      <c r="AG179" s="142" t="str">
        <f t="shared" si="44"/>
        <v/>
      </c>
      <c r="AH179" s="141"/>
    </row>
    <row r="180" spans="1:34" ht="24" customHeight="1">
      <c r="A180" s="365"/>
      <c r="B180" s="551"/>
      <c r="C180" s="375"/>
      <c r="D180" s="36" t="s">
        <v>1623</v>
      </c>
      <c r="E180" s="37" t="s">
        <v>197</v>
      </c>
      <c r="F180" s="38" t="s">
        <v>1644</v>
      </c>
      <c r="G180" s="357">
        <v>1.968</v>
      </c>
      <c r="H180" s="38" t="s">
        <v>1561</v>
      </c>
      <c r="I180" s="40">
        <v>1760</v>
      </c>
      <c r="J180" s="41">
        <v>5</v>
      </c>
      <c r="K180" s="149">
        <v>12.5</v>
      </c>
      <c r="L180" s="150">
        <f t="shared" si="31"/>
        <v>185.7328</v>
      </c>
      <c r="M180" s="149">
        <f t="shared" si="32"/>
        <v>12.2</v>
      </c>
      <c r="N180" s="148">
        <f t="shared" si="33"/>
        <v>15.4</v>
      </c>
      <c r="O180" s="147" t="str">
        <f t="shared" si="34"/>
        <v>21.5</v>
      </c>
      <c r="P180" s="49" t="s">
        <v>1620</v>
      </c>
      <c r="Q180" s="48" t="s">
        <v>60</v>
      </c>
      <c r="R180" s="49" t="s">
        <v>84</v>
      </c>
      <c r="S180" s="50" t="s">
        <v>1653</v>
      </c>
      <c r="T180" s="351" t="s">
        <v>1198</v>
      </c>
      <c r="U180" s="145">
        <f t="shared" si="35"/>
        <v>102</v>
      </c>
      <c r="V180" s="144" t="str">
        <f t="shared" si="36"/>
        <v/>
      </c>
      <c r="W180" s="144">
        <f t="shared" si="37"/>
        <v>58</v>
      </c>
      <c r="X180" s="143" t="str">
        <f t="shared" si="38"/>
        <v>★0.5</v>
      </c>
      <c r="Z180" s="27">
        <v>1760</v>
      </c>
      <c r="AA180" s="27"/>
      <c r="AB180" s="28">
        <f t="shared" si="39"/>
        <v>21.5</v>
      </c>
      <c r="AC180" s="142">
        <f t="shared" si="40"/>
        <v>58</v>
      </c>
      <c r="AD180" s="142" t="str">
        <f t="shared" si="41"/>
        <v>★0.5</v>
      </c>
      <c r="AE180" s="28" t="str">
        <f t="shared" si="42"/>
        <v/>
      </c>
      <c r="AF180" s="142" t="str">
        <f t="shared" si="43"/>
        <v/>
      </c>
      <c r="AG180" s="142" t="str">
        <f t="shared" si="44"/>
        <v/>
      </c>
      <c r="AH180" s="141"/>
    </row>
    <row r="181" spans="1:34" ht="24" customHeight="1">
      <c r="A181" s="365"/>
      <c r="B181" s="551"/>
      <c r="C181" s="375"/>
      <c r="D181" s="36" t="s">
        <v>1623</v>
      </c>
      <c r="E181" s="37" t="s">
        <v>1657</v>
      </c>
      <c r="F181" s="38" t="s">
        <v>1644</v>
      </c>
      <c r="G181" s="357">
        <v>1.968</v>
      </c>
      <c r="H181" s="38" t="s">
        <v>1561</v>
      </c>
      <c r="I181" s="40">
        <v>1750</v>
      </c>
      <c r="J181" s="41">
        <v>5</v>
      </c>
      <c r="K181" s="149">
        <v>12.5</v>
      </c>
      <c r="L181" s="150">
        <f t="shared" si="31"/>
        <v>185.7328</v>
      </c>
      <c r="M181" s="149">
        <f t="shared" si="32"/>
        <v>12.2</v>
      </c>
      <c r="N181" s="148">
        <f t="shared" si="33"/>
        <v>15.4</v>
      </c>
      <c r="O181" s="147" t="str">
        <f t="shared" si="34"/>
        <v>21.6</v>
      </c>
      <c r="P181" s="49" t="s">
        <v>1620</v>
      </c>
      <c r="Q181" s="48" t="s">
        <v>60</v>
      </c>
      <c r="R181" s="49" t="s">
        <v>84</v>
      </c>
      <c r="S181" s="50" t="s">
        <v>1653</v>
      </c>
      <c r="T181" s="351" t="s">
        <v>1198</v>
      </c>
      <c r="U181" s="145">
        <f t="shared" si="35"/>
        <v>102</v>
      </c>
      <c r="V181" s="144" t="str">
        <f t="shared" si="36"/>
        <v/>
      </c>
      <c r="W181" s="144">
        <f t="shared" si="37"/>
        <v>57</v>
      </c>
      <c r="X181" s="143" t="str">
        <f t="shared" si="38"/>
        <v>★0.5</v>
      </c>
      <c r="Z181" s="27">
        <v>1750</v>
      </c>
      <c r="AA181" s="27"/>
      <c r="AB181" s="28">
        <f t="shared" si="39"/>
        <v>21.6</v>
      </c>
      <c r="AC181" s="142">
        <f t="shared" si="40"/>
        <v>57</v>
      </c>
      <c r="AD181" s="142" t="str">
        <f t="shared" si="41"/>
        <v>★0.5</v>
      </c>
      <c r="AE181" s="28" t="str">
        <f t="shared" si="42"/>
        <v/>
      </c>
      <c r="AF181" s="142" t="str">
        <f t="shared" si="43"/>
        <v/>
      </c>
      <c r="AG181" s="142" t="str">
        <f t="shared" si="44"/>
        <v/>
      </c>
      <c r="AH181" s="141"/>
    </row>
    <row r="182" spans="1:34" ht="24" customHeight="1">
      <c r="A182" s="365"/>
      <c r="B182" s="551"/>
      <c r="C182" s="375"/>
      <c r="D182" s="36" t="s">
        <v>1623</v>
      </c>
      <c r="E182" s="37" t="s">
        <v>1656</v>
      </c>
      <c r="F182" s="38" t="s">
        <v>1644</v>
      </c>
      <c r="G182" s="357">
        <v>1.968</v>
      </c>
      <c r="H182" s="38" t="s">
        <v>1561</v>
      </c>
      <c r="I182" s="40">
        <v>1780</v>
      </c>
      <c r="J182" s="41">
        <v>5</v>
      </c>
      <c r="K182" s="149">
        <v>12.5</v>
      </c>
      <c r="L182" s="150">
        <f t="shared" si="31"/>
        <v>185.7328</v>
      </c>
      <c r="M182" s="149">
        <f t="shared" si="32"/>
        <v>11.1</v>
      </c>
      <c r="N182" s="148">
        <f t="shared" si="33"/>
        <v>14.4</v>
      </c>
      <c r="O182" s="147" t="str">
        <f t="shared" si="34"/>
        <v>21.3</v>
      </c>
      <c r="P182" s="49" t="s">
        <v>1620</v>
      </c>
      <c r="Q182" s="48" t="s">
        <v>60</v>
      </c>
      <c r="R182" s="49" t="s">
        <v>84</v>
      </c>
      <c r="S182" s="50" t="s">
        <v>1653</v>
      </c>
      <c r="T182" s="351" t="s">
        <v>1198</v>
      </c>
      <c r="U182" s="145">
        <f t="shared" si="35"/>
        <v>112</v>
      </c>
      <c r="V182" s="144" t="str">
        <f t="shared" si="36"/>
        <v/>
      </c>
      <c r="W182" s="144">
        <f t="shared" si="37"/>
        <v>58</v>
      </c>
      <c r="X182" s="143" t="str">
        <f t="shared" si="38"/>
        <v>★0.5</v>
      </c>
      <c r="Z182" s="27">
        <v>1780</v>
      </c>
      <c r="AA182" s="27"/>
      <c r="AB182" s="28">
        <f t="shared" si="39"/>
        <v>21.3</v>
      </c>
      <c r="AC182" s="142">
        <f t="shared" si="40"/>
        <v>58</v>
      </c>
      <c r="AD182" s="142" t="str">
        <f t="shared" si="41"/>
        <v>★0.5</v>
      </c>
      <c r="AE182" s="28" t="str">
        <f t="shared" si="42"/>
        <v/>
      </c>
      <c r="AF182" s="142" t="str">
        <f t="shared" si="43"/>
        <v/>
      </c>
      <c r="AG182" s="142" t="str">
        <f t="shared" si="44"/>
        <v/>
      </c>
      <c r="AH182" s="141"/>
    </row>
    <row r="183" spans="1:34" ht="24" customHeight="1">
      <c r="A183" s="365"/>
      <c r="B183" s="551"/>
      <c r="C183" s="375"/>
      <c r="D183" s="36" t="s">
        <v>1623</v>
      </c>
      <c r="E183" s="37" t="s">
        <v>173</v>
      </c>
      <c r="F183" s="38" t="s">
        <v>1573</v>
      </c>
      <c r="G183" s="357">
        <v>1.968</v>
      </c>
      <c r="H183" s="38" t="s">
        <v>1561</v>
      </c>
      <c r="I183" s="40">
        <v>1730</v>
      </c>
      <c r="J183" s="41">
        <v>5</v>
      </c>
      <c r="K183" s="149">
        <v>12.8</v>
      </c>
      <c r="L183" s="150">
        <f t="shared" si="31"/>
        <v>181.37968749999999</v>
      </c>
      <c r="M183" s="149">
        <f t="shared" si="32"/>
        <v>12.2</v>
      </c>
      <c r="N183" s="148">
        <f t="shared" si="33"/>
        <v>15.4</v>
      </c>
      <c r="O183" s="147" t="str">
        <f t="shared" si="34"/>
        <v>21.8</v>
      </c>
      <c r="P183" s="49" t="s">
        <v>1620</v>
      </c>
      <c r="Q183" s="48" t="s">
        <v>60</v>
      </c>
      <c r="R183" s="49" t="s">
        <v>84</v>
      </c>
      <c r="S183" s="50" t="s">
        <v>1653</v>
      </c>
      <c r="T183" s="351" t="s">
        <v>1198</v>
      </c>
      <c r="U183" s="145">
        <f t="shared" si="35"/>
        <v>104</v>
      </c>
      <c r="V183" s="144" t="str">
        <f t="shared" si="36"/>
        <v/>
      </c>
      <c r="W183" s="144">
        <f t="shared" si="37"/>
        <v>58</v>
      </c>
      <c r="X183" s="143" t="str">
        <f t="shared" si="38"/>
        <v>★0.5</v>
      </c>
      <c r="Z183" s="27">
        <v>1730</v>
      </c>
      <c r="AA183" s="27"/>
      <c r="AB183" s="28">
        <f t="shared" si="39"/>
        <v>21.8</v>
      </c>
      <c r="AC183" s="142">
        <f t="shared" si="40"/>
        <v>58</v>
      </c>
      <c r="AD183" s="142" t="str">
        <f t="shared" si="41"/>
        <v>★0.5</v>
      </c>
      <c r="AE183" s="28" t="str">
        <f t="shared" si="42"/>
        <v/>
      </c>
      <c r="AF183" s="142" t="str">
        <f t="shared" si="43"/>
        <v/>
      </c>
      <c r="AG183" s="142" t="str">
        <f t="shared" si="44"/>
        <v/>
      </c>
      <c r="AH183" s="141"/>
    </row>
    <row r="184" spans="1:34" ht="24" customHeight="1">
      <c r="A184" s="365"/>
      <c r="B184" s="551"/>
      <c r="C184" s="375"/>
      <c r="D184" s="36" t="s">
        <v>1623</v>
      </c>
      <c r="E184" s="37" t="s">
        <v>170</v>
      </c>
      <c r="F184" s="38" t="s">
        <v>1573</v>
      </c>
      <c r="G184" s="357">
        <v>1.968</v>
      </c>
      <c r="H184" s="38" t="s">
        <v>1561</v>
      </c>
      <c r="I184" s="40">
        <v>1760</v>
      </c>
      <c r="J184" s="41">
        <v>5</v>
      </c>
      <c r="K184" s="149">
        <v>12.8</v>
      </c>
      <c r="L184" s="150">
        <f t="shared" si="31"/>
        <v>181.37968749999999</v>
      </c>
      <c r="M184" s="149">
        <f t="shared" si="32"/>
        <v>12.2</v>
      </c>
      <c r="N184" s="148">
        <f t="shared" si="33"/>
        <v>15.4</v>
      </c>
      <c r="O184" s="147" t="str">
        <f t="shared" si="34"/>
        <v>21.5</v>
      </c>
      <c r="P184" s="49" t="s">
        <v>1620</v>
      </c>
      <c r="Q184" s="48" t="s">
        <v>60</v>
      </c>
      <c r="R184" s="49" t="s">
        <v>84</v>
      </c>
      <c r="S184" s="50" t="s">
        <v>1653</v>
      </c>
      <c r="T184" s="351" t="s">
        <v>1198</v>
      </c>
      <c r="U184" s="145">
        <f t="shared" si="35"/>
        <v>104</v>
      </c>
      <c r="V184" s="144" t="str">
        <f t="shared" si="36"/>
        <v/>
      </c>
      <c r="W184" s="144">
        <f t="shared" si="37"/>
        <v>59</v>
      </c>
      <c r="X184" s="143" t="str">
        <f t="shared" si="38"/>
        <v>★0.5</v>
      </c>
      <c r="Z184" s="27">
        <v>1760</v>
      </c>
      <c r="AA184" s="27"/>
      <c r="AB184" s="28">
        <f t="shared" si="39"/>
        <v>21.5</v>
      </c>
      <c r="AC184" s="142">
        <f t="shared" si="40"/>
        <v>59</v>
      </c>
      <c r="AD184" s="142" t="str">
        <f t="shared" si="41"/>
        <v>★0.5</v>
      </c>
      <c r="AE184" s="28" t="str">
        <f t="shared" si="42"/>
        <v/>
      </c>
      <c r="AF184" s="142" t="str">
        <f t="shared" si="43"/>
        <v/>
      </c>
      <c r="AG184" s="142" t="str">
        <f t="shared" si="44"/>
        <v/>
      </c>
      <c r="AH184" s="141"/>
    </row>
    <row r="185" spans="1:34" ht="24" customHeight="1">
      <c r="A185" s="365"/>
      <c r="B185" s="551"/>
      <c r="C185" s="375"/>
      <c r="D185" s="36" t="s">
        <v>1623</v>
      </c>
      <c r="E185" s="37" t="s">
        <v>1655</v>
      </c>
      <c r="F185" s="38" t="s">
        <v>1573</v>
      </c>
      <c r="G185" s="357">
        <v>1.968</v>
      </c>
      <c r="H185" s="38" t="s">
        <v>1561</v>
      </c>
      <c r="I185" s="40">
        <v>1750</v>
      </c>
      <c r="J185" s="41">
        <v>5</v>
      </c>
      <c r="K185" s="149">
        <v>12.8</v>
      </c>
      <c r="L185" s="150">
        <f t="shared" si="31"/>
        <v>181.37968749999999</v>
      </c>
      <c r="M185" s="149">
        <f t="shared" si="32"/>
        <v>12.2</v>
      </c>
      <c r="N185" s="148">
        <f t="shared" si="33"/>
        <v>15.4</v>
      </c>
      <c r="O185" s="147" t="str">
        <f t="shared" si="34"/>
        <v>21.6</v>
      </c>
      <c r="P185" s="49" t="s">
        <v>1620</v>
      </c>
      <c r="Q185" s="48" t="s">
        <v>60</v>
      </c>
      <c r="R185" s="49" t="s">
        <v>84</v>
      </c>
      <c r="S185" s="50" t="s">
        <v>1653</v>
      </c>
      <c r="T185" s="351" t="s">
        <v>1198</v>
      </c>
      <c r="U185" s="145">
        <f t="shared" si="35"/>
        <v>104</v>
      </c>
      <c r="V185" s="144" t="str">
        <f t="shared" si="36"/>
        <v/>
      </c>
      <c r="W185" s="144">
        <f t="shared" si="37"/>
        <v>59</v>
      </c>
      <c r="X185" s="143" t="str">
        <f t="shared" si="38"/>
        <v>★0.5</v>
      </c>
      <c r="Z185" s="27">
        <v>1750</v>
      </c>
      <c r="AA185" s="27"/>
      <c r="AB185" s="28">
        <f t="shared" si="39"/>
        <v>21.6</v>
      </c>
      <c r="AC185" s="142">
        <f t="shared" si="40"/>
        <v>59</v>
      </c>
      <c r="AD185" s="142" t="str">
        <f t="shared" si="41"/>
        <v>★0.5</v>
      </c>
      <c r="AE185" s="28" t="str">
        <f t="shared" si="42"/>
        <v/>
      </c>
      <c r="AF185" s="142" t="str">
        <f t="shared" si="43"/>
        <v/>
      </c>
      <c r="AG185" s="142" t="str">
        <f t="shared" si="44"/>
        <v/>
      </c>
      <c r="AH185" s="141"/>
    </row>
    <row r="186" spans="1:34" ht="24" customHeight="1">
      <c r="A186" s="365"/>
      <c r="B186" s="551"/>
      <c r="C186" s="375"/>
      <c r="D186" s="36" t="s">
        <v>1623</v>
      </c>
      <c r="E186" s="37" t="s">
        <v>1654</v>
      </c>
      <c r="F186" s="38" t="s">
        <v>1573</v>
      </c>
      <c r="G186" s="357">
        <v>1.968</v>
      </c>
      <c r="H186" s="38" t="s">
        <v>1561</v>
      </c>
      <c r="I186" s="40">
        <v>1780</v>
      </c>
      <c r="J186" s="41">
        <v>5</v>
      </c>
      <c r="K186" s="149">
        <v>12.8</v>
      </c>
      <c r="L186" s="150">
        <f t="shared" si="31"/>
        <v>181.37968749999999</v>
      </c>
      <c r="M186" s="149">
        <f t="shared" si="32"/>
        <v>11.1</v>
      </c>
      <c r="N186" s="148">
        <f t="shared" si="33"/>
        <v>14.4</v>
      </c>
      <c r="O186" s="147" t="str">
        <f t="shared" si="34"/>
        <v>21.3</v>
      </c>
      <c r="P186" s="49" t="s">
        <v>1620</v>
      </c>
      <c r="Q186" s="48" t="s">
        <v>60</v>
      </c>
      <c r="R186" s="49" t="s">
        <v>84</v>
      </c>
      <c r="S186" s="50" t="s">
        <v>1653</v>
      </c>
      <c r="T186" s="351" t="s">
        <v>1198</v>
      </c>
      <c r="U186" s="145">
        <f t="shared" si="35"/>
        <v>115</v>
      </c>
      <c r="V186" s="144" t="str">
        <f t="shared" si="36"/>
        <v/>
      </c>
      <c r="W186" s="144">
        <f t="shared" si="37"/>
        <v>60</v>
      </c>
      <c r="X186" s="143" t="str">
        <f t="shared" si="38"/>
        <v>★1.0</v>
      </c>
      <c r="Z186" s="27">
        <v>1780</v>
      </c>
      <c r="AA186" s="27"/>
      <c r="AB186" s="28">
        <f t="shared" si="39"/>
        <v>21.3</v>
      </c>
      <c r="AC186" s="142">
        <f t="shared" si="40"/>
        <v>60</v>
      </c>
      <c r="AD186" s="142" t="str">
        <f t="shared" si="41"/>
        <v>★1.0</v>
      </c>
      <c r="AE186" s="28" t="str">
        <f t="shared" si="42"/>
        <v/>
      </c>
      <c r="AF186" s="142" t="str">
        <f t="shared" si="43"/>
        <v/>
      </c>
      <c r="AG186" s="142" t="str">
        <f t="shared" si="44"/>
        <v/>
      </c>
      <c r="AH186" s="141"/>
    </row>
    <row r="187" spans="1:34" ht="24" customHeight="1">
      <c r="A187" s="365"/>
      <c r="B187" s="551"/>
      <c r="C187" s="375"/>
      <c r="D187" s="36" t="s">
        <v>1623</v>
      </c>
      <c r="E187" s="37" t="s">
        <v>1652</v>
      </c>
      <c r="F187" s="38" t="s">
        <v>1644</v>
      </c>
      <c r="G187" s="357">
        <v>1.968</v>
      </c>
      <c r="H187" s="38" t="s">
        <v>1561</v>
      </c>
      <c r="I187" s="40">
        <v>1670</v>
      </c>
      <c r="J187" s="41">
        <v>5</v>
      </c>
      <c r="K187" s="149">
        <v>12.3</v>
      </c>
      <c r="L187" s="150">
        <f t="shared" si="31"/>
        <v>188.75284552845525</v>
      </c>
      <c r="M187" s="149">
        <f t="shared" si="32"/>
        <v>12.2</v>
      </c>
      <c r="N187" s="148">
        <f t="shared" si="33"/>
        <v>15.4</v>
      </c>
      <c r="O187" s="147" t="str">
        <f t="shared" si="34"/>
        <v>22.3</v>
      </c>
      <c r="P187" s="49" t="s">
        <v>1620</v>
      </c>
      <c r="Q187" s="48" t="s">
        <v>60</v>
      </c>
      <c r="R187" s="49" t="s">
        <v>231</v>
      </c>
      <c r="S187" s="50" t="s">
        <v>1559</v>
      </c>
      <c r="T187" s="351" t="s">
        <v>1198</v>
      </c>
      <c r="U187" s="145">
        <f t="shared" si="35"/>
        <v>100</v>
      </c>
      <c r="V187" s="144" t="str">
        <f t="shared" si="36"/>
        <v/>
      </c>
      <c r="W187" s="144">
        <f t="shared" si="37"/>
        <v>55</v>
      </c>
      <c r="X187" s="143" t="str">
        <f t="shared" si="38"/>
        <v>★0.5</v>
      </c>
      <c r="Z187" s="27">
        <v>1670</v>
      </c>
      <c r="AA187" s="27"/>
      <c r="AB187" s="28">
        <f t="shared" si="39"/>
        <v>22.3</v>
      </c>
      <c r="AC187" s="142">
        <f t="shared" si="40"/>
        <v>55</v>
      </c>
      <c r="AD187" s="142" t="str">
        <f t="shared" si="41"/>
        <v>★0.5</v>
      </c>
      <c r="AE187" s="28" t="str">
        <f t="shared" si="42"/>
        <v/>
      </c>
      <c r="AF187" s="142" t="str">
        <f t="shared" si="43"/>
        <v/>
      </c>
      <c r="AG187" s="142" t="str">
        <f t="shared" si="44"/>
        <v/>
      </c>
      <c r="AH187" s="141"/>
    </row>
    <row r="188" spans="1:34" ht="24" customHeight="1">
      <c r="A188" s="365"/>
      <c r="B188" s="551"/>
      <c r="C188" s="375"/>
      <c r="D188" s="36" t="s">
        <v>1623</v>
      </c>
      <c r="E188" s="37" t="s">
        <v>1651</v>
      </c>
      <c r="F188" s="38" t="s">
        <v>1644</v>
      </c>
      <c r="G188" s="357">
        <v>1.968</v>
      </c>
      <c r="H188" s="38" t="s">
        <v>1561</v>
      </c>
      <c r="I188" s="40">
        <v>1700</v>
      </c>
      <c r="J188" s="41">
        <v>5</v>
      </c>
      <c r="K188" s="149">
        <v>12.3</v>
      </c>
      <c r="L188" s="150">
        <f t="shared" si="31"/>
        <v>188.75284552845525</v>
      </c>
      <c r="M188" s="149">
        <f t="shared" si="32"/>
        <v>12.2</v>
      </c>
      <c r="N188" s="148">
        <f t="shared" si="33"/>
        <v>15.4</v>
      </c>
      <c r="O188" s="147" t="str">
        <f t="shared" si="34"/>
        <v>22.1</v>
      </c>
      <c r="P188" s="49" t="s">
        <v>1620</v>
      </c>
      <c r="Q188" s="48" t="s">
        <v>60</v>
      </c>
      <c r="R188" s="49" t="s">
        <v>231</v>
      </c>
      <c r="S188" s="50" t="s">
        <v>1559</v>
      </c>
      <c r="T188" s="351" t="s">
        <v>1198</v>
      </c>
      <c r="U188" s="145">
        <f t="shared" si="35"/>
        <v>100</v>
      </c>
      <c r="V188" s="144" t="str">
        <f t="shared" si="36"/>
        <v/>
      </c>
      <c r="W188" s="144">
        <f t="shared" si="37"/>
        <v>55</v>
      </c>
      <c r="X188" s="143" t="str">
        <f t="shared" si="38"/>
        <v>★0.5</v>
      </c>
      <c r="Z188" s="27">
        <v>1700</v>
      </c>
      <c r="AA188" s="27"/>
      <c r="AB188" s="28">
        <f t="shared" si="39"/>
        <v>22.1</v>
      </c>
      <c r="AC188" s="142">
        <f t="shared" si="40"/>
        <v>55</v>
      </c>
      <c r="AD188" s="142" t="str">
        <f t="shared" si="41"/>
        <v>★0.5</v>
      </c>
      <c r="AE188" s="28" t="str">
        <f t="shared" si="42"/>
        <v/>
      </c>
      <c r="AF188" s="142" t="str">
        <f t="shared" si="43"/>
        <v/>
      </c>
      <c r="AG188" s="142" t="str">
        <f t="shared" si="44"/>
        <v/>
      </c>
      <c r="AH188" s="141"/>
    </row>
    <row r="189" spans="1:34" ht="24" customHeight="1">
      <c r="A189" s="365"/>
      <c r="B189" s="551"/>
      <c r="C189" s="375"/>
      <c r="D189" s="36" t="s">
        <v>1623</v>
      </c>
      <c r="E189" s="37" t="s">
        <v>1650</v>
      </c>
      <c r="F189" s="38" t="s">
        <v>1644</v>
      </c>
      <c r="G189" s="357">
        <v>1.968</v>
      </c>
      <c r="H189" s="38" t="s">
        <v>1561</v>
      </c>
      <c r="I189" s="40">
        <v>1690</v>
      </c>
      <c r="J189" s="41">
        <v>5</v>
      </c>
      <c r="K189" s="149">
        <v>12.3</v>
      </c>
      <c r="L189" s="150">
        <f t="shared" si="31"/>
        <v>188.75284552845525</v>
      </c>
      <c r="M189" s="149">
        <f t="shared" si="32"/>
        <v>12.2</v>
      </c>
      <c r="N189" s="148">
        <f t="shared" si="33"/>
        <v>15.4</v>
      </c>
      <c r="O189" s="147" t="str">
        <f t="shared" si="34"/>
        <v>22.2</v>
      </c>
      <c r="P189" s="49" t="s">
        <v>1620</v>
      </c>
      <c r="Q189" s="48" t="s">
        <v>60</v>
      </c>
      <c r="R189" s="49" t="s">
        <v>231</v>
      </c>
      <c r="S189" s="50" t="s">
        <v>1559</v>
      </c>
      <c r="T189" s="351" t="s">
        <v>1198</v>
      </c>
      <c r="U189" s="145">
        <f t="shared" si="35"/>
        <v>100</v>
      </c>
      <c r="V189" s="144" t="str">
        <f t="shared" si="36"/>
        <v/>
      </c>
      <c r="W189" s="144">
        <f t="shared" si="37"/>
        <v>55</v>
      </c>
      <c r="X189" s="143" t="str">
        <f t="shared" si="38"/>
        <v>★0.5</v>
      </c>
      <c r="Z189" s="27">
        <v>1690</v>
      </c>
      <c r="AA189" s="27"/>
      <c r="AB189" s="28">
        <f t="shared" si="39"/>
        <v>22.2</v>
      </c>
      <c r="AC189" s="142">
        <f t="shared" si="40"/>
        <v>55</v>
      </c>
      <c r="AD189" s="142" t="str">
        <f t="shared" si="41"/>
        <v>★0.5</v>
      </c>
      <c r="AE189" s="28" t="str">
        <f t="shared" si="42"/>
        <v/>
      </c>
      <c r="AF189" s="142" t="str">
        <f t="shared" si="43"/>
        <v/>
      </c>
      <c r="AG189" s="142" t="str">
        <f t="shared" si="44"/>
        <v/>
      </c>
      <c r="AH189" s="141"/>
    </row>
    <row r="190" spans="1:34" ht="24" customHeight="1">
      <c r="A190" s="365"/>
      <c r="B190" s="551"/>
      <c r="C190" s="375"/>
      <c r="D190" s="36" t="s">
        <v>1623</v>
      </c>
      <c r="E190" s="37" t="s">
        <v>1649</v>
      </c>
      <c r="F190" s="38" t="s">
        <v>1644</v>
      </c>
      <c r="G190" s="357">
        <v>1.968</v>
      </c>
      <c r="H190" s="38" t="s">
        <v>1561</v>
      </c>
      <c r="I190" s="40">
        <v>1720</v>
      </c>
      <c r="J190" s="41">
        <v>5</v>
      </c>
      <c r="K190" s="149">
        <v>12.3</v>
      </c>
      <c r="L190" s="150">
        <f t="shared" si="31"/>
        <v>188.75284552845525</v>
      </c>
      <c r="M190" s="149">
        <f t="shared" si="32"/>
        <v>12.2</v>
      </c>
      <c r="N190" s="148">
        <f t="shared" si="33"/>
        <v>15.4</v>
      </c>
      <c r="O190" s="147" t="str">
        <f t="shared" si="34"/>
        <v>21.9</v>
      </c>
      <c r="P190" s="49" t="s">
        <v>1620</v>
      </c>
      <c r="Q190" s="48" t="s">
        <v>60</v>
      </c>
      <c r="R190" s="49" t="s">
        <v>231</v>
      </c>
      <c r="S190" s="50" t="s">
        <v>1559</v>
      </c>
      <c r="T190" s="351" t="s">
        <v>1198</v>
      </c>
      <c r="U190" s="145">
        <f t="shared" si="35"/>
        <v>100</v>
      </c>
      <c r="V190" s="144" t="str">
        <f t="shared" si="36"/>
        <v/>
      </c>
      <c r="W190" s="144">
        <f t="shared" si="37"/>
        <v>56</v>
      </c>
      <c r="X190" s="143" t="str">
        <f t="shared" si="38"/>
        <v>★0.5</v>
      </c>
      <c r="Z190" s="27">
        <v>1720</v>
      </c>
      <c r="AA190" s="27"/>
      <c r="AB190" s="28">
        <f t="shared" si="39"/>
        <v>21.9</v>
      </c>
      <c r="AC190" s="142">
        <f t="shared" si="40"/>
        <v>56</v>
      </c>
      <c r="AD190" s="142" t="str">
        <f t="shared" si="41"/>
        <v>★0.5</v>
      </c>
      <c r="AE190" s="28" t="str">
        <f t="shared" si="42"/>
        <v/>
      </c>
      <c r="AF190" s="142" t="str">
        <f t="shared" si="43"/>
        <v/>
      </c>
      <c r="AG190" s="142" t="str">
        <f t="shared" si="44"/>
        <v/>
      </c>
      <c r="AH190" s="141"/>
    </row>
    <row r="191" spans="1:34" ht="24" customHeight="1">
      <c r="A191" s="365"/>
      <c r="B191" s="551"/>
      <c r="C191" s="375"/>
      <c r="D191" s="36" t="s">
        <v>1623</v>
      </c>
      <c r="E191" s="37" t="s">
        <v>1648</v>
      </c>
      <c r="F191" s="38" t="s">
        <v>1644</v>
      </c>
      <c r="G191" s="357">
        <v>1.968</v>
      </c>
      <c r="H191" s="38" t="s">
        <v>1561</v>
      </c>
      <c r="I191" s="40">
        <v>1730</v>
      </c>
      <c r="J191" s="41">
        <v>5</v>
      </c>
      <c r="K191" s="149">
        <v>12.2</v>
      </c>
      <c r="L191" s="150">
        <f t="shared" si="31"/>
        <v>190.3</v>
      </c>
      <c r="M191" s="149">
        <f t="shared" si="32"/>
        <v>12.2</v>
      </c>
      <c r="N191" s="148">
        <f t="shared" si="33"/>
        <v>15.4</v>
      </c>
      <c r="O191" s="147" t="str">
        <f t="shared" si="34"/>
        <v>21.8</v>
      </c>
      <c r="P191" s="49" t="s">
        <v>1620</v>
      </c>
      <c r="Q191" s="48" t="s">
        <v>60</v>
      </c>
      <c r="R191" s="49" t="s">
        <v>84</v>
      </c>
      <c r="S191" s="553" t="s">
        <v>1598</v>
      </c>
      <c r="T191" s="351" t="s">
        <v>1198</v>
      </c>
      <c r="U191" s="145">
        <f t="shared" si="35"/>
        <v>100</v>
      </c>
      <c r="V191" s="144" t="str">
        <f t="shared" si="36"/>
        <v/>
      </c>
      <c r="W191" s="144">
        <f t="shared" si="37"/>
        <v>55</v>
      </c>
      <c r="X191" s="143" t="str">
        <f t="shared" si="38"/>
        <v>★0.5</v>
      </c>
      <c r="Z191" s="27">
        <v>1730</v>
      </c>
      <c r="AA191" s="27"/>
      <c r="AB191" s="28">
        <f t="shared" si="39"/>
        <v>21.8</v>
      </c>
      <c r="AC191" s="142">
        <f t="shared" si="40"/>
        <v>55</v>
      </c>
      <c r="AD191" s="142" t="str">
        <f t="shared" si="41"/>
        <v>★0.5</v>
      </c>
      <c r="AE191" s="28" t="str">
        <f t="shared" si="42"/>
        <v/>
      </c>
      <c r="AF191" s="142" t="str">
        <f t="shared" si="43"/>
        <v/>
      </c>
      <c r="AG191" s="142" t="str">
        <f t="shared" si="44"/>
        <v/>
      </c>
      <c r="AH191" s="141"/>
    </row>
    <row r="192" spans="1:34" ht="24" customHeight="1">
      <c r="A192" s="365"/>
      <c r="B192" s="551"/>
      <c r="C192" s="375"/>
      <c r="D192" s="36" t="s">
        <v>1623</v>
      </c>
      <c r="E192" s="37" t="s">
        <v>1647</v>
      </c>
      <c r="F192" s="38" t="s">
        <v>1644</v>
      </c>
      <c r="G192" s="357">
        <v>1.968</v>
      </c>
      <c r="H192" s="38" t="s">
        <v>1561</v>
      </c>
      <c r="I192" s="40">
        <v>1760</v>
      </c>
      <c r="J192" s="41">
        <v>5</v>
      </c>
      <c r="K192" s="149">
        <v>12.2</v>
      </c>
      <c r="L192" s="150">
        <f t="shared" si="31"/>
        <v>190.3</v>
      </c>
      <c r="M192" s="149">
        <f t="shared" si="32"/>
        <v>12.2</v>
      </c>
      <c r="N192" s="148">
        <f t="shared" si="33"/>
        <v>15.4</v>
      </c>
      <c r="O192" s="147" t="str">
        <f t="shared" si="34"/>
        <v>21.5</v>
      </c>
      <c r="P192" s="49" t="s">
        <v>1620</v>
      </c>
      <c r="Q192" s="48" t="s">
        <v>60</v>
      </c>
      <c r="R192" s="49" t="s">
        <v>84</v>
      </c>
      <c r="S192" s="553" t="s">
        <v>1598</v>
      </c>
      <c r="T192" s="351" t="s">
        <v>1198</v>
      </c>
      <c r="U192" s="145">
        <f t="shared" si="35"/>
        <v>100</v>
      </c>
      <c r="V192" s="144" t="str">
        <f t="shared" si="36"/>
        <v/>
      </c>
      <c r="W192" s="144">
        <f t="shared" si="37"/>
        <v>56</v>
      </c>
      <c r="X192" s="143" t="str">
        <f t="shared" si="38"/>
        <v>★0.5</v>
      </c>
      <c r="Z192" s="27">
        <v>1760</v>
      </c>
      <c r="AA192" s="27"/>
      <c r="AB192" s="28">
        <f t="shared" si="39"/>
        <v>21.5</v>
      </c>
      <c r="AC192" s="142">
        <f t="shared" si="40"/>
        <v>56</v>
      </c>
      <c r="AD192" s="142" t="str">
        <f t="shared" si="41"/>
        <v>★0.5</v>
      </c>
      <c r="AE192" s="28" t="str">
        <f t="shared" si="42"/>
        <v/>
      </c>
      <c r="AF192" s="142" t="str">
        <f t="shared" si="43"/>
        <v/>
      </c>
      <c r="AG192" s="142" t="str">
        <f t="shared" si="44"/>
        <v/>
      </c>
      <c r="AH192" s="141"/>
    </row>
    <row r="193" spans="1:34" ht="24" customHeight="1">
      <c r="A193" s="365"/>
      <c r="B193" s="551"/>
      <c r="C193" s="375"/>
      <c r="D193" s="36" t="s">
        <v>1623</v>
      </c>
      <c r="E193" s="37" t="s">
        <v>1646</v>
      </c>
      <c r="F193" s="38" t="s">
        <v>1644</v>
      </c>
      <c r="G193" s="357">
        <v>1.968</v>
      </c>
      <c r="H193" s="38" t="s">
        <v>1561</v>
      </c>
      <c r="I193" s="40">
        <v>1750</v>
      </c>
      <c r="J193" s="41">
        <v>5</v>
      </c>
      <c r="K193" s="149">
        <v>12.2</v>
      </c>
      <c r="L193" s="150">
        <f t="shared" si="31"/>
        <v>190.3</v>
      </c>
      <c r="M193" s="149">
        <f t="shared" si="32"/>
        <v>12.2</v>
      </c>
      <c r="N193" s="148">
        <f t="shared" si="33"/>
        <v>15.4</v>
      </c>
      <c r="O193" s="147" t="str">
        <f t="shared" si="34"/>
        <v>21.6</v>
      </c>
      <c r="P193" s="49" t="s">
        <v>1620</v>
      </c>
      <c r="Q193" s="48" t="s">
        <v>60</v>
      </c>
      <c r="R193" s="49" t="s">
        <v>84</v>
      </c>
      <c r="S193" s="553" t="s">
        <v>1598</v>
      </c>
      <c r="T193" s="351" t="s">
        <v>1198</v>
      </c>
      <c r="U193" s="145">
        <f t="shared" si="35"/>
        <v>100</v>
      </c>
      <c r="V193" s="144" t="str">
        <f t="shared" si="36"/>
        <v/>
      </c>
      <c r="W193" s="144">
        <f t="shared" si="37"/>
        <v>56</v>
      </c>
      <c r="X193" s="143" t="str">
        <f t="shared" si="38"/>
        <v>★0.5</v>
      </c>
      <c r="Z193" s="27">
        <v>1750</v>
      </c>
      <c r="AA193" s="27"/>
      <c r="AB193" s="28">
        <f t="shared" si="39"/>
        <v>21.6</v>
      </c>
      <c r="AC193" s="142">
        <f t="shared" si="40"/>
        <v>56</v>
      </c>
      <c r="AD193" s="142" t="str">
        <f t="shared" si="41"/>
        <v>★0.5</v>
      </c>
      <c r="AE193" s="28" t="str">
        <f t="shared" si="42"/>
        <v/>
      </c>
      <c r="AF193" s="142" t="str">
        <f t="shared" si="43"/>
        <v/>
      </c>
      <c r="AG193" s="142" t="str">
        <f t="shared" si="44"/>
        <v/>
      </c>
      <c r="AH193" s="141"/>
    </row>
    <row r="194" spans="1:34" ht="24" customHeight="1">
      <c r="A194" s="365"/>
      <c r="B194" s="551"/>
      <c r="C194" s="375"/>
      <c r="D194" s="36" t="s">
        <v>1623</v>
      </c>
      <c r="E194" s="37" t="s">
        <v>1645</v>
      </c>
      <c r="F194" s="38" t="s">
        <v>1644</v>
      </c>
      <c r="G194" s="357">
        <v>1.968</v>
      </c>
      <c r="H194" s="38" t="s">
        <v>1561</v>
      </c>
      <c r="I194" s="40">
        <v>1780</v>
      </c>
      <c r="J194" s="41">
        <v>5</v>
      </c>
      <c r="K194" s="149">
        <v>12.2</v>
      </c>
      <c r="L194" s="150">
        <f t="shared" si="31"/>
        <v>190.3</v>
      </c>
      <c r="M194" s="149">
        <f t="shared" si="32"/>
        <v>11.1</v>
      </c>
      <c r="N194" s="148">
        <f t="shared" si="33"/>
        <v>14.4</v>
      </c>
      <c r="O194" s="147" t="str">
        <f t="shared" si="34"/>
        <v>21.3</v>
      </c>
      <c r="P194" s="49" t="s">
        <v>1620</v>
      </c>
      <c r="Q194" s="48" t="s">
        <v>60</v>
      </c>
      <c r="R194" s="49" t="s">
        <v>84</v>
      </c>
      <c r="S194" s="553" t="s">
        <v>1598</v>
      </c>
      <c r="T194" s="351" t="s">
        <v>1198</v>
      </c>
      <c r="U194" s="145">
        <f t="shared" si="35"/>
        <v>109</v>
      </c>
      <c r="V194" s="144" t="str">
        <f t="shared" si="36"/>
        <v/>
      </c>
      <c r="W194" s="144">
        <f t="shared" si="37"/>
        <v>57</v>
      </c>
      <c r="X194" s="143" t="str">
        <f t="shared" si="38"/>
        <v>★0.5</v>
      </c>
      <c r="Z194" s="27">
        <v>1780</v>
      </c>
      <c r="AA194" s="27"/>
      <c r="AB194" s="28">
        <f t="shared" si="39"/>
        <v>21.3</v>
      </c>
      <c r="AC194" s="142">
        <f t="shared" si="40"/>
        <v>57</v>
      </c>
      <c r="AD194" s="142" t="str">
        <f t="shared" si="41"/>
        <v>★0.5</v>
      </c>
      <c r="AE194" s="28" t="str">
        <f t="shared" si="42"/>
        <v/>
      </c>
      <c r="AF194" s="142" t="str">
        <f t="shared" si="43"/>
        <v/>
      </c>
      <c r="AG194" s="142" t="str">
        <f t="shared" si="44"/>
        <v/>
      </c>
      <c r="AH194" s="141"/>
    </row>
    <row r="195" spans="1:34" ht="24" customHeight="1">
      <c r="A195" s="365"/>
      <c r="B195" s="551"/>
      <c r="C195" s="375"/>
      <c r="D195" s="36" t="s">
        <v>1623</v>
      </c>
      <c r="E195" s="37" t="s">
        <v>1643</v>
      </c>
      <c r="F195" s="38" t="s">
        <v>1573</v>
      </c>
      <c r="G195" s="357">
        <v>1.968</v>
      </c>
      <c r="H195" s="38" t="s">
        <v>1561</v>
      </c>
      <c r="I195" s="40">
        <v>1730</v>
      </c>
      <c r="J195" s="41">
        <v>5</v>
      </c>
      <c r="K195" s="149">
        <v>12.2</v>
      </c>
      <c r="L195" s="150">
        <f t="shared" si="31"/>
        <v>190.3</v>
      </c>
      <c r="M195" s="149">
        <f t="shared" si="32"/>
        <v>12.2</v>
      </c>
      <c r="N195" s="148">
        <f t="shared" si="33"/>
        <v>15.4</v>
      </c>
      <c r="O195" s="147" t="str">
        <f t="shared" si="34"/>
        <v>21.8</v>
      </c>
      <c r="P195" s="49" t="s">
        <v>1620</v>
      </c>
      <c r="Q195" s="48" t="s">
        <v>60</v>
      </c>
      <c r="R195" s="49" t="s">
        <v>84</v>
      </c>
      <c r="S195" s="553" t="s">
        <v>1598</v>
      </c>
      <c r="T195" s="351" t="s">
        <v>1198</v>
      </c>
      <c r="U195" s="145">
        <f t="shared" si="35"/>
        <v>100</v>
      </c>
      <c r="V195" s="144" t="str">
        <f t="shared" si="36"/>
        <v/>
      </c>
      <c r="W195" s="144">
        <f t="shared" si="37"/>
        <v>55</v>
      </c>
      <c r="X195" s="143" t="str">
        <f t="shared" si="38"/>
        <v>★0.5</v>
      </c>
      <c r="Z195" s="27">
        <v>1730</v>
      </c>
      <c r="AA195" s="27"/>
      <c r="AB195" s="28">
        <f t="shared" si="39"/>
        <v>21.8</v>
      </c>
      <c r="AC195" s="142">
        <f t="shared" si="40"/>
        <v>55</v>
      </c>
      <c r="AD195" s="142" t="str">
        <f t="shared" si="41"/>
        <v>★0.5</v>
      </c>
      <c r="AE195" s="28" t="str">
        <f t="shared" si="42"/>
        <v/>
      </c>
      <c r="AF195" s="142" t="str">
        <f t="shared" si="43"/>
        <v/>
      </c>
      <c r="AG195" s="142" t="str">
        <f t="shared" si="44"/>
        <v/>
      </c>
      <c r="AH195" s="141"/>
    </row>
    <row r="196" spans="1:34" ht="24" customHeight="1">
      <c r="A196" s="365"/>
      <c r="B196" s="551"/>
      <c r="C196" s="375"/>
      <c r="D196" s="36" t="s">
        <v>1623</v>
      </c>
      <c r="E196" s="37" t="s">
        <v>1642</v>
      </c>
      <c r="F196" s="38" t="s">
        <v>1573</v>
      </c>
      <c r="G196" s="357">
        <v>1.968</v>
      </c>
      <c r="H196" s="38" t="s">
        <v>1561</v>
      </c>
      <c r="I196" s="40">
        <v>1760</v>
      </c>
      <c r="J196" s="41">
        <v>5</v>
      </c>
      <c r="K196" s="149">
        <v>12.2</v>
      </c>
      <c r="L196" s="150">
        <f t="shared" si="31"/>
        <v>190.3</v>
      </c>
      <c r="M196" s="149">
        <f t="shared" si="32"/>
        <v>12.2</v>
      </c>
      <c r="N196" s="148">
        <f t="shared" si="33"/>
        <v>15.4</v>
      </c>
      <c r="O196" s="147" t="str">
        <f t="shared" si="34"/>
        <v>21.5</v>
      </c>
      <c r="P196" s="49" t="s">
        <v>1620</v>
      </c>
      <c r="Q196" s="48" t="s">
        <v>60</v>
      </c>
      <c r="R196" s="49" t="s">
        <v>84</v>
      </c>
      <c r="S196" s="553" t="s">
        <v>1598</v>
      </c>
      <c r="T196" s="351" t="s">
        <v>1198</v>
      </c>
      <c r="U196" s="145">
        <f t="shared" si="35"/>
        <v>100</v>
      </c>
      <c r="V196" s="144" t="str">
        <f t="shared" si="36"/>
        <v/>
      </c>
      <c r="W196" s="144">
        <f t="shared" si="37"/>
        <v>56</v>
      </c>
      <c r="X196" s="143" t="str">
        <f t="shared" si="38"/>
        <v>★0.5</v>
      </c>
      <c r="Z196" s="27">
        <v>1760</v>
      </c>
      <c r="AA196" s="27"/>
      <c r="AB196" s="28">
        <f t="shared" si="39"/>
        <v>21.5</v>
      </c>
      <c r="AC196" s="142">
        <f t="shared" si="40"/>
        <v>56</v>
      </c>
      <c r="AD196" s="142" t="str">
        <f t="shared" si="41"/>
        <v>★0.5</v>
      </c>
      <c r="AE196" s="28" t="str">
        <f t="shared" si="42"/>
        <v/>
      </c>
      <c r="AF196" s="142" t="str">
        <f t="shared" si="43"/>
        <v/>
      </c>
      <c r="AG196" s="142" t="str">
        <f t="shared" si="44"/>
        <v/>
      </c>
      <c r="AH196" s="141"/>
    </row>
    <row r="197" spans="1:34" ht="24" customHeight="1">
      <c r="A197" s="365"/>
      <c r="B197" s="551"/>
      <c r="C197" s="375"/>
      <c r="D197" s="36" t="s">
        <v>1623</v>
      </c>
      <c r="E197" s="37" t="s">
        <v>1641</v>
      </c>
      <c r="F197" s="38" t="s">
        <v>1573</v>
      </c>
      <c r="G197" s="357">
        <v>1.968</v>
      </c>
      <c r="H197" s="38" t="s">
        <v>1561</v>
      </c>
      <c r="I197" s="40">
        <v>1750</v>
      </c>
      <c r="J197" s="41">
        <v>5</v>
      </c>
      <c r="K197" s="149">
        <v>12.2</v>
      </c>
      <c r="L197" s="150">
        <f t="shared" si="31"/>
        <v>190.3</v>
      </c>
      <c r="M197" s="149">
        <f t="shared" si="32"/>
        <v>12.2</v>
      </c>
      <c r="N197" s="148">
        <f t="shared" si="33"/>
        <v>15.4</v>
      </c>
      <c r="O197" s="147" t="str">
        <f t="shared" si="34"/>
        <v>21.6</v>
      </c>
      <c r="P197" s="49" t="s">
        <v>1620</v>
      </c>
      <c r="Q197" s="48" t="s">
        <v>60</v>
      </c>
      <c r="R197" s="49" t="s">
        <v>84</v>
      </c>
      <c r="S197" s="553" t="s">
        <v>1598</v>
      </c>
      <c r="T197" s="351" t="s">
        <v>1198</v>
      </c>
      <c r="U197" s="145">
        <f t="shared" si="35"/>
        <v>100</v>
      </c>
      <c r="V197" s="144" t="str">
        <f t="shared" si="36"/>
        <v/>
      </c>
      <c r="W197" s="144">
        <f t="shared" si="37"/>
        <v>56</v>
      </c>
      <c r="X197" s="143" t="str">
        <f t="shared" si="38"/>
        <v>★0.5</v>
      </c>
      <c r="Z197" s="27">
        <v>1750</v>
      </c>
      <c r="AA197" s="27"/>
      <c r="AB197" s="28">
        <f t="shared" si="39"/>
        <v>21.6</v>
      </c>
      <c r="AC197" s="142">
        <f t="shared" si="40"/>
        <v>56</v>
      </c>
      <c r="AD197" s="142" t="str">
        <f t="shared" si="41"/>
        <v>★0.5</v>
      </c>
      <c r="AE197" s="28" t="str">
        <f t="shared" si="42"/>
        <v/>
      </c>
      <c r="AF197" s="142" t="str">
        <f t="shared" si="43"/>
        <v/>
      </c>
      <c r="AG197" s="142" t="str">
        <f t="shared" si="44"/>
        <v/>
      </c>
      <c r="AH197" s="141"/>
    </row>
    <row r="198" spans="1:34" ht="24" customHeight="1">
      <c r="A198" s="365"/>
      <c r="B198" s="551"/>
      <c r="C198" s="375"/>
      <c r="D198" s="36" t="s">
        <v>1623</v>
      </c>
      <c r="E198" s="37" t="s">
        <v>1640</v>
      </c>
      <c r="F198" s="38" t="s">
        <v>1573</v>
      </c>
      <c r="G198" s="357">
        <v>1.968</v>
      </c>
      <c r="H198" s="38" t="s">
        <v>1561</v>
      </c>
      <c r="I198" s="40">
        <v>1780</v>
      </c>
      <c r="J198" s="41">
        <v>5</v>
      </c>
      <c r="K198" s="149">
        <v>12.2</v>
      </c>
      <c r="L198" s="150">
        <f t="shared" si="31"/>
        <v>190.3</v>
      </c>
      <c r="M198" s="149">
        <f t="shared" si="32"/>
        <v>11.1</v>
      </c>
      <c r="N198" s="148">
        <f t="shared" si="33"/>
        <v>14.4</v>
      </c>
      <c r="O198" s="147" t="str">
        <f t="shared" si="34"/>
        <v>21.3</v>
      </c>
      <c r="P198" s="49" t="s">
        <v>1620</v>
      </c>
      <c r="Q198" s="48" t="s">
        <v>60</v>
      </c>
      <c r="R198" s="49" t="s">
        <v>84</v>
      </c>
      <c r="S198" s="553" t="s">
        <v>1598</v>
      </c>
      <c r="T198" s="351" t="s">
        <v>1198</v>
      </c>
      <c r="U198" s="145">
        <f t="shared" si="35"/>
        <v>109</v>
      </c>
      <c r="V198" s="144" t="str">
        <f t="shared" si="36"/>
        <v/>
      </c>
      <c r="W198" s="144">
        <f t="shared" si="37"/>
        <v>57</v>
      </c>
      <c r="X198" s="143" t="str">
        <f t="shared" si="38"/>
        <v>★0.5</v>
      </c>
      <c r="Z198" s="27">
        <v>1780</v>
      </c>
      <c r="AA198" s="27"/>
      <c r="AB198" s="28">
        <f t="shared" si="39"/>
        <v>21.3</v>
      </c>
      <c r="AC198" s="142">
        <f t="shared" si="40"/>
        <v>57</v>
      </c>
      <c r="AD198" s="142" t="str">
        <f t="shared" si="41"/>
        <v>★0.5</v>
      </c>
      <c r="AE198" s="28" t="str">
        <f t="shared" si="42"/>
        <v/>
      </c>
      <c r="AF198" s="142" t="str">
        <f t="shared" si="43"/>
        <v/>
      </c>
      <c r="AG198" s="142" t="str">
        <f t="shared" si="44"/>
        <v/>
      </c>
      <c r="AH198" s="141"/>
    </row>
    <row r="199" spans="1:34" ht="24" customHeight="1">
      <c r="A199" s="365"/>
      <c r="B199" s="551"/>
      <c r="C199" s="375"/>
      <c r="D199" s="36" t="s">
        <v>1623</v>
      </c>
      <c r="E199" s="37" t="s">
        <v>1639</v>
      </c>
      <c r="F199" s="38" t="s">
        <v>1627</v>
      </c>
      <c r="G199" s="357">
        <v>1.968</v>
      </c>
      <c r="H199" s="38" t="s">
        <v>1095</v>
      </c>
      <c r="I199" s="40">
        <v>1640</v>
      </c>
      <c r="J199" s="41">
        <v>5</v>
      </c>
      <c r="K199" s="149">
        <v>14.8</v>
      </c>
      <c r="L199" s="150">
        <f t="shared" si="31"/>
        <v>156.86891891891889</v>
      </c>
      <c r="M199" s="149">
        <f t="shared" si="32"/>
        <v>13.2</v>
      </c>
      <c r="N199" s="148">
        <f t="shared" si="33"/>
        <v>16.5</v>
      </c>
      <c r="O199" s="147" t="str">
        <f t="shared" si="34"/>
        <v>22.6</v>
      </c>
      <c r="P199" s="49" t="s">
        <v>1620</v>
      </c>
      <c r="Q199" s="48" t="s">
        <v>60</v>
      </c>
      <c r="R199" s="49" t="s">
        <v>231</v>
      </c>
      <c r="S199" s="553" t="s">
        <v>1598</v>
      </c>
      <c r="T199" s="351" t="s">
        <v>1198</v>
      </c>
      <c r="U199" s="145">
        <f t="shared" si="35"/>
        <v>112</v>
      </c>
      <c r="V199" s="144" t="str">
        <f t="shared" si="36"/>
        <v/>
      </c>
      <c r="W199" s="144">
        <f t="shared" si="37"/>
        <v>65</v>
      </c>
      <c r="X199" s="143" t="str">
        <f t="shared" si="38"/>
        <v>★1.5</v>
      </c>
      <c r="Z199" s="27">
        <v>1640</v>
      </c>
      <c r="AA199" s="27"/>
      <c r="AB199" s="28">
        <f t="shared" si="39"/>
        <v>22.6</v>
      </c>
      <c r="AC199" s="142">
        <f t="shared" si="40"/>
        <v>65</v>
      </c>
      <c r="AD199" s="142" t="str">
        <f t="shared" si="41"/>
        <v>★1.5</v>
      </c>
      <c r="AE199" s="28" t="str">
        <f t="shared" si="42"/>
        <v/>
      </c>
      <c r="AF199" s="142" t="str">
        <f t="shared" si="43"/>
        <v/>
      </c>
      <c r="AG199" s="142" t="str">
        <f t="shared" si="44"/>
        <v/>
      </c>
      <c r="AH199" s="141"/>
    </row>
    <row r="200" spans="1:34" ht="24" customHeight="1">
      <c r="A200" s="365"/>
      <c r="B200" s="551"/>
      <c r="C200" s="375"/>
      <c r="D200" s="36" t="s">
        <v>1623</v>
      </c>
      <c r="E200" s="37" t="s">
        <v>1638</v>
      </c>
      <c r="F200" s="38" t="s">
        <v>1627</v>
      </c>
      <c r="G200" s="357">
        <v>1.968</v>
      </c>
      <c r="H200" s="38" t="s">
        <v>1095</v>
      </c>
      <c r="I200" s="40">
        <v>1660</v>
      </c>
      <c r="J200" s="41">
        <v>5</v>
      </c>
      <c r="K200" s="149">
        <v>14.8</v>
      </c>
      <c r="L200" s="150">
        <f t="shared" si="31"/>
        <v>156.86891891891889</v>
      </c>
      <c r="M200" s="149">
        <f t="shared" si="32"/>
        <v>12.2</v>
      </c>
      <c r="N200" s="148">
        <f t="shared" si="33"/>
        <v>15.4</v>
      </c>
      <c r="O200" s="147" t="str">
        <f t="shared" si="34"/>
        <v>22.4</v>
      </c>
      <c r="P200" s="49" t="s">
        <v>1620</v>
      </c>
      <c r="Q200" s="48" t="s">
        <v>60</v>
      </c>
      <c r="R200" s="49" t="s">
        <v>231</v>
      </c>
      <c r="S200" s="553" t="s">
        <v>1598</v>
      </c>
      <c r="T200" s="351" t="s">
        <v>1198</v>
      </c>
      <c r="U200" s="145">
        <f t="shared" si="35"/>
        <v>121</v>
      </c>
      <c r="V200" s="144" t="str">
        <f t="shared" si="36"/>
        <v/>
      </c>
      <c r="W200" s="144">
        <f t="shared" si="37"/>
        <v>66</v>
      </c>
      <c r="X200" s="143" t="str">
        <f t="shared" si="38"/>
        <v>★1.5</v>
      </c>
      <c r="Z200" s="27">
        <v>1660</v>
      </c>
      <c r="AA200" s="27"/>
      <c r="AB200" s="28">
        <f t="shared" si="39"/>
        <v>22.4</v>
      </c>
      <c r="AC200" s="142">
        <f t="shared" si="40"/>
        <v>66</v>
      </c>
      <c r="AD200" s="142" t="str">
        <f t="shared" si="41"/>
        <v>★1.5</v>
      </c>
      <c r="AE200" s="28" t="str">
        <f t="shared" si="42"/>
        <v/>
      </c>
      <c r="AF200" s="142" t="str">
        <f t="shared" si="43"/>
        <v/>
      </c>
      <c r="AG200" s="142" t="str">
        <f t="shared" si="44"/>
        <v/>
      </c>
      <c r="AH200" s="141"/>
    </row>
    <row r="201" spans="1:34" ht="24" customHeight="1">
      <c r="A201" s="365"/>
      <c r="B201" s="551"/>
      <c r="C201" s="375"/>
      <c r="D201" s="36" t="s">
        <v>1623</v>
      </c>
      <c r="E201" s="37" t="s">
        <v>1637</v>
      </c>
      <c r="F201" s="38" t="s">
        <v>1627</v>
      </c>
      <c r="G201" s="357">
        <v>1.968</v>
      </c>
      <c r="H201" s="38" t="s">
        <v>1095</v>
      </c>
      <c r="I201" s="40">
        <v>1690</v>
      </c>
      <c r="J201" s="41">
        <v>5</v>
      </c>
      <c r="K201" s="149">
        <v>14.8</v>
      </c>
      <c r="L201" s="150">
        <f t="shared" ref="L201:L264" si="45">IF(K201&gt;0,1/K201*34.6*67.1,"")</f>
        <v>156.86891891891889</v>
      </c>
      <c r="M201" s="149">
        <f t="shared" ref="M201:M264" si="46">IFERROR(VALUE(IF(Z201="","",(IF(Z201&gt;=2271,"7.4",IF(Z201&gt;=2101,"8.7",IF(Z201&gt;=1991,"9.4",IF(Z201&gt;=1871,"10.2",IF(Z201&gt;=1761,"11.1",IF(Z201&gt;=1651,"12.2",IF(Z201&gt;=1531,"13.2",IF(Z201&gt;=1421,"14.4",IF(Z201&gt;=1311,"15.8",IF(Z201&gt;=1196,"17.2",IF(Z201&gt;=1081,"18.7",IF(Z201&gt;=971,"20.5",IF(Z201&gt;=856,"20.8",IF(Z201&gt;=741,"21.0",IF(Z201&gt;=601,"21.8","22.5")))))))))))))))))),"")</f>
        <v>12.2</v>
      </c>
      <c r="N201" s="148">
        <f t="shared" ref="N201:N264" si="47">IFERROR(VALUE(IF(Z201="","",(IF(Z201&gt;=2271,"10.6",IF(Z201&gt;=2101,"11.9",IF(Z201&gt;=1991,"12.7",IF(Z201&gt;=1871,"13.5",IF(Z201&gt;=1761,"14.4",IF(Z201&gt;=1651,"15.4",IF(Z201&gt;=1531,"16.5",IF(Z201&gt;=1421,"17.6",IF(Z201&gt;=1311,"19.0",IF(Z201&gt;=1196,"20.3",IF(Z201&gt;=1081,"21.8",IF(Z201&gt;=971,"23.4",IF(Z201&gt;=856,"23.7",IF(Z201&gt;=741,"24.5","24.6"))))))))))))))))),"")</f>
        <v>15.4</v>
      </c>
      <c r="O201" s="147" t="str">
        <f t="shared" ref="O201:O264" si="48">IF(Z201="","",IF(AE201="",TEXT(AB201,"#,##0.0"),IF(AB201-AE201&gt;0,CONCATENATE(TEXT(AE201,"#,##0.0"),"~",TEXT(AB201,"#,##0.0")),TEXT(AB201,"#,##0.0"))))</f>
        <v>22.2</v>
      </c>
      <c r="P201" s="49" t="s">
        <v>1620</v>
      </c>
      <c r="Q201" s="48" t="s">
        <v>60</v>
      </c>
      <c r="R201" s="49" t="s">
        <v>231</v>
      </c>
      <c r="S201" s="553" t="s">
        <v>1598</v>
      </c>
      <c r="T201" s="351" t="s">
        <v>1198</v>
      </c>
      <c r="U201" s="145">
        <f t="shared" ref="U201:U264" si="49">IFERROR(IF(K201&lt;M201,"",(ROUNDDOWN(K201/M201*100,0))),"")</f>
        <v>121</v>
      </c>
      <c r="V201" s="144" t="str">
        <f t="shared" ref="V201:V264" si="50">IFERROR(IF(K201&lt;N201,"",(ROUNDDOWN(K201/N201*100,0))),"")</f>
        <v/>
      </c>
      <c r="W201" s="144">
        <f t="shared" ref="W201:W264" si="51">IF(AC201&lt;55,"",IF(AA201="",AC201,IF(AF201-AC201&gt;0,CONCATENATE(AC201,"~",AF201),AC201)))</f>
        <v>66</v>
      </c>
      <c r="X201" s="143" t="str">
        <f t="shared" ref="X201:X264" si="52">IF(AC201&lt;55,"",AD201)</f>
        <v>★1.5</v>
      </c>
      <c r="Z201" s="27">
        <v>1690</v>
      </c>
      <c r="AA201" s="27"/>
      <c r="AB201" s="28">
        <f t="shared" ref="AB201:AB264" si="53">IF(Z201="","",(ROUND(IF(Z201&gt;=2759,9.5,IF(Z201&lt;2759,(-2.47/1000000*Z201*Z201)-(8.52/10000*Z201)+30.65)),1)))</f>
        <v>22.2</v>
      </c>
      <c r="AC201" s="142">
        <f t="shared" ref="AC201:AC264" si="54">IF(K201="","",ROUNDDOWN(K201/AB201*100,0))</f>
        <v>66</v>
      </c>
      <c r="AD201" s="142" t="str">
        <f t="shared" ref="AD201:AD264" si="55">IF(AC201="","",IF(AC201&gt;=125,"★7.5",IF(AC201&gt;=120,"★7.0",IF(AC201&gt;=115,"★6.5",IF(AC201&gt;=110,"★6.0",IF(AC201&gt;=105,"★5.5",IF(AC201&gt;=100,"★5.0",IF(AC201&gt;=95,"★4.5",IF(AC201&gt;=90,"★4.0",IF(AC201&gt;=85,"★3.5",IF(AC201&gt;=80,"★3.0",IF(AC201&gt;=75,"★2.5",IF(AC201&gt;=70,"★2.0",IF(AC201&gt;=65,"★1.5",IF(AC201&gt;=60,"★1.0",IF(AC201&gt;=55,"★0.5"," "))))))))))))))))</f>
        <v>★1.5</v>
      </c>
      <c r="AE201" s="28" t="str">
        <f t="shared" si="42"/>
        <v/>
      </c>
      <c r="AF201" s="142" t="str">
        <f t="shared" si="43"/>
        <v/>
      </c>
      <c r="AG201" s="142" t="str">
        <f t="shared" si="44"/>
        <v/>
      </c>
      <c r="AH201" s="141"/>
    </row>
    <row r="202" spans="1:34" ht="24" customHeight="1">
      <c r="A202" s="365"/>
      <c r="B202" s="551"/>
      <c r="C202" s="375"/>
      <c r="D202" s="36" t="s">
        <v>1623</v>
      </c>
      <c r="E202" s="37" t="s">
        <v>1636</v>
      </c>
      <c r="F202" s="38" t="s">
        <v>1621</v>
      </c>
      <c r="G202" s="357">
        <v>1.968</v>
      </c>
      <c r="H202" s="38" t="s">
        <v>1095</v>
      </c>
      <c r="I202" s="40">
        <v>1690</v>
      </c>
      <c r="J202" s="41">
        <v>5</v>
      </c>
      <c r="K202" s="149">
        <v>14.2</v>
      </c>
      <c r="L202" s="150">
        <f t="shared" si="45"/>
        <v>163.49718309859156</v>
      </c>
      <c r="M202" s="149">
        <f t="shared" si="46"/>
        <v>12.2</v>
      </c>
      <c r="N202" s="148">
        <f t="shared" si="47"/>
        <v>15.4</v>
      </c>
      <c r="O202" s="147" t="str">
        <f t="shared" si="48"/>
        <v>22.2</v>
      </c>
      <c r="P202" s="49" t="s">
        <v>1620</v>
      </c>
      <c r="Q202" s="48" t="s">
        <v>60</v>
      </c>
      <c r="R202" s="49" t="s">
        <v>84</v>
      </c>
      <c r="S202" s="553" t="s">
        <v>1598</v>
      </c>
      <c r="T202" s="351" t="s">
        <v>1198</v>
      </c>
      <c r="U202" s="145">
        <f t="shared" si="49"/>
        <v>116</v>
      </c>
      <c r="V202" s="144" t="str">
        <f t="shared" si="50"/>
        <v/>
      </c>
      <c r="W202" s="144">
        <f t="shared" si="51"/>
        <v>63</v>
      </c>
      <c r="X202" s="143" t="str">
        <f t="shared" si="52"/>
        <v>★1.0</v>
      </c>
      <c r="Z202" s="27">
        <v>1690</v>
      </c>
      <c r="AA202" s="27"/>
      <c r="AB202" s="28">
        <f t="shared" si="53"/>
        <v>22.2</v>
      </c>
      <c r="AC202" s="142">
        <f t="shared" si="54"/>
        <v>63</v>
      </c>
      <c r="AD202" s="142" t="str">
        <f t="shared" si="55"/>
        <v>★1.0</v>
      </c>
      <c r="AE202" s="28" t="str">
        <f t="shared" si="42"/>
        <v/>
      </c>
      <c r="AF202" s="142" t="str">
        <f t="shared" si="43"/>
        <v/>
      </c>
      <c r="AG202" s="142" t="str">
        <f t="shared" si="44"/>
        <v/>
      </c>
      <c r="AH202" s="141"/>
    </row>
    <row r="203" spans="1:34" ht="24" customHeight="1">
      <c r="A203" s="365"/>
      <c r="B203" s="551"/>
      <c r="C203" s="375"/>
      <c r="D203" s="36" t="s">
        <v>1623</v>
      </c>
      <c r="E203" s="37" t="s">
        <v>1635</v>
      </c>
      <c r="F203" s="38" t="s">
        <v>1621</v>
      </c>
      <c r="G203" s="357">
        <v>1.968</v>
      </c>
      <c r="H203" s="38" t="s">
        <v>1095</v>
      </c>
      <c r="I203" s="40">
        <v>1710</v>
      </c>
      <c r="J203" s="41">
        <v>5</v>
      </c>
      <c r="K203" s="149">
        <v>14.2</v>
      </c>
      <c r="L203" s="150">
        <f t="shared" si="45"/>
        <v>163.49718309859156</v>
      </c>
      <c r="M203" s="149">
        <f t="shared" si="46"/>
        <v>12.2</v>
      </c>
      <c r="N203" s="148">
        <f t="shared" si="47"/>
        <v>15.4</v>
      </c>
      <c r="O203" s="147" t="str">
        <f t="shared" si="48"/>
        <v>22.0</v>
      </c>
      <c r="P203" s="49" t="s">
        <v>1620</v>
      </c>
      <c r="Q203" s="48" t="s">
        <v>60</v>
      </c>
      <c r="R203" s="49" t="s">
        <v>84</v>
      </c>
      <c r="S203" s="553" t="s">
        <v>1598</v>
      </c>
      <c r="T203" s="351" t="s">
        <v>1198</v>
      </c>
      <c r="U203" s="145">
        <f t="shared" si="49"/>
        <v>116</v>
      </c>
      <c r="V203" s="144" t="str">
        <f t="shared" si="50"/>
        <v/>
      </c>
      <c r="W203" s="144">
        <f t="shared" si="51"/>
        <v>64</v>
      </c>
      <c r="X203" s="143" t="str">
        <f t="shared" si="52"/>
        <v>★1.0</v>
      </c>
      <c r="Z203" s="27">
        <v>1710</v>
      </c>
      <c r="AA203" s="27"/>
      <c r="AB203" s="28">
        <f t="shared" si="53"/>
        <v>22</v>
      </c>
      <c r="AC203" s="142">
        <f t="shared" si="54"/>
        <v>64</v>
      </c>
      <c r="AD203" s="142" t="str">
        <f t="shared" si="55"/>
        <v>★1.0</v>
      </c>
      <c r="AE203" s="28" t="str">
        <f t="shared" si="42"/>
        <v/>
      </c>
      <c r="AF203" s="142" t="str">
        <f t="shared" si="43"/>
        <v/>
      </c>
      <c r="AG203" s="142" t="str">
        <f t="shared" si="44"/>
        <v/>
      </c>
      <c r="AH203" s="141"/>
    </row>
    <row r="204" spans="1:34" ht="24" customHeight="1">
      <c r="A204" s="365"/>
      <c r="B204" s="551"/>
      <c r="C204" s="375"/>
      <c r="D204" s="36" t="s">
        <v>1623</v>
      </c>
      <c r="E204" s="37" t="s">
        <v>1634</v>
      </c>
      <c r="F204" s="38" t="s">
        <v>1621</v>
      </c>
      <c r="G204" s="357">
        <v>1.968</v>
      </c>
      <c r="H204" s="38" t="s">
        <v>1095</v>
      </c>
      <c r="I204" s="40">
        <v>1740</v>
      </c>
      <c r="J204" s="41">
        <v>5</v>
      </c>
      <c r="K204" s="149">
        <v>14.2</v>
      </c>
      <c r="L204" s="150">
        <f t="shared" si="45"/>
        <v>163.49718309859156</v>
      </c>
      <c r="M204" s="149">
        <f t="shared" si="46"/>
        <v>12.2</v>
      </c>
      <c r="N204" s="148">
        <f t="shared" si="47"/>
        <v>15.4</v>
      </c>
      <c r="O204" s="147" t="str">
        <f t="shared" si="48"/>
        <v>21.7</v>
      </c>
      <c r="P204" s="49" t="s">
        <v>1620</v>
      </c>
      <c r="Q204" s="48" t="s">
        <v>60</v>
      </c>
      <c r="R204" s="49" t="s">
        <v>84</v>
      </c>
      <c r="S204" s="553" t="s">
        <v>1598</v>
      </c>
      <c r="T204" s="351" t="s">
        <v>1198</v>
      </c>
      <c r="U204" s="145">
        <f t="shared" si="49"/>
        <v>116</v>
      </c>
      <c r="V204" s="144" t="str">
        <f t="shared" si="50"/>
        <v/>
      </c>
      <c r="W204" s="144">
        <f t="shared" si="51"/>
        <v>65</v>
      </c>
      <c r="X204" s="143" t="str">
        <f t="shared" si="52"/>
        <v>★1.5</v>
      </c>
      <c r="Z204" s="27">
        <v>1740</v>
      </c>
      <c r="AA204" s="27"/>
      <c r="AB204" s="28">
        <f t="shared" si="53"/>
        <v>21.7</v>
      </c>
      <c r="AC204" s="142">
        <f t="shared" si="54"/>
        <v>65</v>
      </c>
      <c r="AD204" s="142" t="str">
        <f t="shared" si="55"/>
        <v>★1.5</v>
      </c>
      <c r="AE204" s="28" t="str">
        <f t="shared" si="42"/>
        <v/>
      </c>
      <c r="AF204" s="142" t="str">
        <f t="shared" si="43"/>
        <v/>
      </c>
      <c r="AG204" s="142" t="str">
        <f t="shared" si="44"/>
        <v/>
      </c>
      <c r="AH204" s="141"/>
    </row>
    <row r="205" spans="1:34" ht="24" customHeight="1">
      <c r="A205" s="365"/>
      <c r="B205" s="551"/>
      <c r="C205" s="375"/>
      <c r="D205" s="36" t="s">
        <v>1623</v>
      </c>
      <c r="E205" s="37" t="s">
        <v>1633</v>
      </c>
      <c r="F205" s="38" t="s">
        <v>1621</v>
      </c>
      <c r="G205" s="357">
        <v>1.968</v>
      </c>
      <c r="H205" s="38" t="s">
        <v>1095</v>
      </c>
      <c r="I205" s="40">
        <v>1720</v>
      </c>
      <c r="J205" s="41">
        <v>5</v>
      </c>
      <c r="K205" s="149">
        <v>14.2</v>
      </c>
      <c r="L205" s="150">
        <f t="shared" si="45"/>
        <v>163.49718309859156</v>
      </c>
      <c r="M205" s="149">
        <f t="shared" si="46"/>
        <v>12.2</v>
      </c>
      <c r="N205" s="148">
        <f t="shared" si="47"/>
        <v>15.4</v>
      </c>
      <c r="O205" s="147" t="str">
        <f t="shared" si="48"/>
        <v>21.9</v>
      </c>
      <c r="P205" s="49" t="s">
        <v>1620</v>
      </c>
      <c r="Q205" s="48" t="s">
        <v>60</v>
      </c>
      <c r="R205" s="49" t="s">
        <v>84</v>
      </c>
      <c r="S205" s="553" t="s">
        <v>1598</v>
      </c>
      <c r="T205" s="351" t="s">
        <v>1198</v>
      </c>
      <c r="U205" s="145">
        <f t="shared" si="49"/>
        <v>116</v>
      </c>
      <c r="V205" s="144" t="str">
        <f t="shared" si="50"/>
        <v/>
      </c>
      <c r="W205" s="144">
        <f t="shared" si="51"/>
        <v>64</v>
      </c>
      <c r="X205" s="143" t="str">
        <f t="shared" si="52"/>
        <v>★1.0</v>
      </c>
      <c r="Z205" s="27">
        <v>1720</v>
      </c>
      <c r="AA205" s="27"/>
      <c r="AB205" s="28">
        <f t="shared" si="53"/>
        <v>21.9</v>
      </c>
      <c r="AC205" s="142">
        <f t="shared" si="54"/>
        <v>64</v>
      </c>
      <c r="AD205" s="142" t="str">
        <f t="shared" si="55"/>
        <v>★1.0</v>
      </c>
      <c r="AE205" s="28" t="str">
        <f t="shared" si="42"/>
        <v/>
      </c>
      <c r="AF205" s="142" t="str">
        <f t="shared" si="43"/>
        <v/>
      </c>
      <c r="AG205" s="142" t="str">
        <f t="shared" si="44"/>
        <v/>
      </c>
      <c r="AH205" s="141"/>
    </row>
    <row r="206" spans="1:34" ht="24" customHeight="1">
      <c r="A206" s="365"/>
      <c r="B206" s="551"/>
      <c r="C206" s="375"/>
      <c r="D206" s="36" t="s">
        <v>1623</v>
      </c>
      <c r="E206" s="37" t="s">
        <v>1632</v>
      </c>
      <c r="F206" s="38" t="s">
        <v>1621</v>
      </c>
      <c r="G206" s="357">
        <v>1.968</v>
      </c>
      <c r="H206" s="38" t="s">
        <v>1095</v>
      </c>
      <c r="I206" s="40">
        <v>1750</v>
      </c>
      <c r="J206" s="41">
        <v>5</v>
      </c>
      <c r="K206" s="149">
        <v>14.2</v>
      </c>
      <c r="L206" s="150">
        <f t="shared" si="45"/>
        <v>163.49718309859156</v>
      </c>
      <c r="M206" s="149">
        <f t="shared" si="46"/>
        <v>12.2</v>
      </c>
      <c r="N206" s="148">
        <f t="shared" si="47"/>
        <v>15.4</v>
      </c>
      <c r="O206" s="147" t="str">
        <f t="shared" si="48"/>
        <v>21.6</v>
      </c>
      <c r="P206" s="49" t="s">
        <v>1620</v>
      </c>
      <c r="Q206" s="48" t="s">
        <v>60</v>
      </c>
      <c r="R206" s="49" t="s">
        <v>84</v>
      </c>
      <c r="S206" s="553" t="s">
        <v>1598</v>
      </c>
      <c r="T206" s="351" t="s">
        <v>1198</v>
      </c>
      <c r="U206" s="145">
        <f t="shared" si="49"/>
        <v>116</v>
      </c>
      <c r="V206" s="144" t="str">
        <f t="shared" si="50"/>
        <v/>
      </c>
      <c r="W206" s="144">
        <f t="shared" si="51"/>
        <v>65</v>
      </c>
      <c r="X206" s="143" t="str">
        <f t="shared" si="52"/>
        <v>★1.5</v>
      </c>
      <c r="Z206" s="27">
        <v>1750</v>
      </c>
      <c r="AA206" s="27"/>
      <c r="AB206" s="28">
        <f t="shared" si="53"/>
        <v>21.6</v>
      </c>
      <c r="AC206" s="142">
        <f t="shared" si="54"/>
        <v>65</v>
      </c>
      <c r="AD206" s="142" t="str">
        <f t="shared" si="55"/>
        <v>★1.5</v>
      </c>
      <c r="AE206" s="28" t="str">
        <f t="shared" si="42"/>
        <v/>
      </c>
      <c r="AF206" s="142" t="str">
        <f t="shared" si="43"/>
        <v/>
      </c>
      <c r="AG206" s="142" t="str">
        <f t="shared" si="44"/>
        <v/>
      </c>
      <c r="AH206" s="141"/>
    </row>
    <row r="207" spans="1:34" ht="24" customHeight="1">
      <c r="A207" s="365"/>
      <c r="B207" s="551"/>
      <c r="C207" s="375"/>
      <c r="D207" s="36" t="s">
        <v>1623</v>
      </c>
      <c r="E207" s="37" t="s">
        <v>1631</v>
      </c>
      <c r="F207" s="38" t="s">
        <v>1627</v>
      </c>
      <c r="G207" s="357">
        <v>1.968</v>
      </c>
      <c r="H207" s="38" t="s">
        <v>1095</v>
      </c>
      <c r="I207" s="40">
        <v>1650</v>
      </c>
      <c r="J207" s="41">
        <v>5</v>
      </c>
      <c r="K207" s="149">
        <v>14.8</v>
      </c>
      <c r="L207" s="150">
        <f t="shared" si="45"/>
        <v>156.86891891891889</v>
      </c>
      <c r="M207" s="149">
        <f t="shared" si="46"/>
        <v>13.2</v>
      </c>
      <c r="N207" s="148">
        <f t="shared" si="47"/>
        <v>16.5</v>
      </c>
      <c r="O207" s="147" t="str">
        <f t="shared" si="48"/>
        <v>22.5</v>
      </c>
      <c r="P207" s="49" t="s">
        <v>1620</v>
      </c>
      <c r="Q207" s="48" t="s">
        <v>60</v>
      </c>
      <c r="R207" s="49" t="s">
        <v>231</v>
      </c>
      <c r="S207" s="553" t="s">
        <v>1598</v>
      </c>
      <c r="T207" s="351" t="s">
        <v>1198</v>
      </c>
      <c r="U207" s="145">
        <f t="shared" si="49"/>
        <v>112</v>
      </c>
      <c r="V207" s="144" t="str">
        <f t="shared" si="50"/>
        <v/>
      </c>
      <c r="W207" s="144">
        <f t="shared" si="51"/>
        <v>65</v>
      </c>
      <c r="X207" s="143" t="str">
        <f t="shared" si="52"/>
        <v>★1.5</v>
      </c>
      <c r="Z207" s="27">
        <v>1650</v>
      </c>
      <c r="AA207" s="27"/>
      <c r="AB207" s="28">
        <f t="shared" si="53"/>
        <v>22.5</v>
      </c>
      <c r="AC207" s="142">
        <f t="shared" si="54"/>
        <v>65</v>
      </c>
      <c r="AD207" s="142" t="str">
        <f t="shared" si="55"/>
        <v>★1.5</v>
      </c>
      <c r="AE207" s="28" t="str">
        <f t="shared" si="42"/>
        <v/>
      </c>
      <c r="AF207" s="142" t="str">
        <f t="shared" si="43"/>
        <v/>
      </c>
      <c r="AG207" s="142" t="str">
        <f t="shared" si="44"/>
        <v/>
      </c>
      <c r="AH207" s="141"/>
    </row>
    <row r="208" spans="1:34" ht="24" customHeight="1">
      <c r="A208" s="365"/>
      <c r="B208" s="551"/>
      <c r="C208" s="375"/>
      <c r="D208" s="36" t="s">
        <v>1623</v>
      </c>
      <c r="E208" s="37" t="s">
        <v>1630</v>
      </c>
      <c r="F208" s="38" t="s">
        <v>1627</v>
      </c>
      <c r="G208" s="357">
        <v>1.968</v>
      </c>
      <c r="H208" s="38" t="s">
        <v>1095</v>
      </c>
      <c r="I208" s="40">
        <v>1680</v>
      </c>
      <c r="J208" s="41">
        <v>5</v>
      </c>
      <c r="K208" s="149">
        <v>14.8</v>
      </c>
      <c r="L208" s="150">
        <f t="shared" si="45"/>
        <v>156.86891891891889</v>
      </c>
      <c r="M208" s="149">
        <f t="shared" si="46"/>
        <v>12.2</v>
      </c>
      <c r="N208" s="148">
        <f t="shared" si="47"/>
        <v>15.4</v>
      </c>
      <c r="O208" s="147" t="str">
        <f t="shared" si="48"/>
        <v>22.2</v>
      </c>
      <c r="P208" s="49" t="s">
        <v>1620</v>
      </c>
      <c r="Q208" s="48" t="s">
        <v>60</v>
      </c>
      <c r="R208" s="49" t="s">
        <v>231</v>
      </c>
      <c r="S208" s="553" t="s">
        <v>1598</v>
      </c>
      <c r="T208" s="351" t="s">
        <v>1198</v>
      </c>
      <c r="U208" s="145">
        <f t="shared" si="49"/>
        <v>121</v>
      </c>
      <c r="V208" s="144" t="str">
        <f t="shared" si="50"/>
        <v/>
      </c>
      <c r="W208" s="144">
        <f t="shared" si="51"/>
        <v>66</v>
      </c>
      <c r="X208" s="143" t="str">
        <f t="shared" si="52"/>
        <v>★1.5</v>
      </c>
      <c r="Z208" s="27">
        <v>1680</v>
      </c>
      <c r="AA208" s="27"/>
      <c r="AB208" s="28">
        <f t="shared" si="53"/>
        <v>22.2</v>
      </c>
      <c r="AC208" s="142">
        <f t="shared" si="54"/>
        <v>66</v>
      </c>
      <c r="AD208" s="142" t="str">
        <f t="shared" si="55"/>
        <v>★1.5</v>
      </c>
      <c r="AE208" s="28" t="str">
        <f t="shared" si="42"/>
        <v/>
      </c>
      <c r="AF208" s="142" t="str">
        <f t="shared" si="43"/>
        <v/>
      </c>
      <c r="AG208" s="142" t="str">
        <f t="shared" si="44"/>
        <v/>
      </c>
      <c r="AH208" s="141"/>
    </row>
    <row r="209" spans="1:34" ht="24" customHeight="1">
      <c r="A209" s="365"/>
      <c r="B209" s="551"/>
      <c r="C209" s="375"/>
      <c r="D209" s="36" t="s">
        <v>1623</v>
      </c>
      <c r="E209" s="37" t="s">
        <v>1629</v>
      </c>
      <c r="F209" s="38" t="s">
        <v>1627</v>
      </c>
      <c r="G209" s="357">
        <v>1.968</v>
      </c>
      <c r="H209" s="38" t="s">
        <v>1095</v>
      </c>
      <c r="I209" s="40">
        <v>1660</v>
      </c>
      <c r="J209" s="41">
        <v>5</v>
      </c>
      <c r="K209" s="149">
        <v>14.8</v>
      </c>
      <c r="L209" s="150">
        <f t="shared" si="45"/>
        <v>156.86891891891889</v>
      </c>
      <c r="M209" s="149">
        <f t="shared" si="46"/>
        <v>12.2</v>
      </c>
      <c r="N209" s="148">
        <f t="shared" si="47"/>
        <v>15.4</v>
      </c>
      <c r="O209" s="147" t="str">
        <f t="shared" si="48"/>
        <v>22.4</v>
      </c>
      <c r="P209" s="49" t="s">
        <v>1620</v>
      </c>
      <c r="Q209" s="48" t="s">
        <v>60</v>
      </c>
      <c r="R209" s="49" t="s">
        <v>231</v>
      </c>
      <c r="S209" s="553" t="s">
        <v>1598</v>
      </c>
      <c r="T209" s="351" t="s">
        <v>1198</v>
      </c>
      <c r="U209" s="145">
        <f t="shared" si="49"/>
        <v>121</v>
      </c>
      <c r="V209" s="144" t="str">
        <f t="shared" si="50"/>
        <v/>
      </c>
      <c r="W209" s="144">
        <f t="shared" si="51"/>
        <v>66</v>
      </c>
      <c r="X209" s="143" t="str">
        <f t="shared" si="52"/>
        <v>★1.5</v>
      </c>
      <c r="Z209" s="27">
        <v>1660</v>
      </c>
      <c r="AA209" s="27"/>
      <c r="AB209" s="28">
        <f t="shared" si="53"/>
        <v>22.4</v>
      </c>
      <c r="AC209" s="142">
        <f t="shared" si="54"/>
        <v>66</v>
      </c>
      <c r="AD209" s="142" t="str">
        <f t="shared" si="55"/>
        <v>★1.5</v>
      </c>
      <c r="AE209" s="28" t="str">
        <f t="shared" si="42"/>
        <v/>
      </c>
      <c r="AF209" s="142" t="str">
        <f t="shared" si="43"/>
        <v/>
      </c>
      <c r="AG209" s="142" t="str">
        <f t="shared" si="44"/>
        <v/>
      </c>
      <c r="AH209" s="141"/>
    </row>
    <row r="210" spans="1:34" ht="24" customHeight="1">
      <c r="A210" s="365"/>
      <c r="B210" s="551"/>
      <c r="C210" s="375"/>
      <c r="D210" s="36" t="s">
        <v>1623</v>
      </c>
      <c r="E210" s="37" t="s">
        <v>1628</v>
      </c>
      <c r="F210" s="38" t="s">
        <v>1627</v>
      </c>
      <c r="G210" s="357">
        <v>1.968</v>
      </c>
      <c r="H210" s="38" t="s">
        <v>1095</v>
      </c>
      <c r="I210" s="40">
        <v>1690</v>
      </c>
      <c r="J210" s="41">
        <v>5</v>
      </c>
      <c r="K210" s="149">
        <v>14.8</v>
      </c>
      <c r="L210" s="150">
        <f t="shared" si="45"/>
        <v>156.86891891891889</v>
      </c>
      <c r="M210" s="149">
        <f t="shared" si="46"/>
        <v>12.2</v>
      </c>
      <c r="N210" s="148">
        <f t="shared" si="47"/>
        <v>15.4</v>
      </c>
      <c r="O210" s="147" t="str">
        <f t="shared" si="48"/>
        <v>22.2</v>
      </c>
      <c r="P210" s="49" t="s">
        <v>1620</v>
      </c>
      <c r="Q210" s="48" t="s">
        <v>60</v>
      </c>
      <c r="R210" s="49" t="s">
        <v>231</v>
      </c>
      <c r="S210" s="553" t="s">
        <v>1598</v>
      </c>
      <c r="T210" s="351" t="s">
        <v>1198</v>
      </c>
      <c r="U210" s="145">
        <f t="shared" si="49"/>
        <v>121</v>
      </c>
      <c r="V210" s="144" t="str">
        <f t="shared" si="50"/>
        <v/>
      </c>
      <c r="W210" s="144">
        <f t="shared" si="51"/>
        <v>66</v>
      </c>
      <c r="X210" s="143" t="str">
        <f t="shared" si="52"/>
        <v>★1.5</v>
      </c>
      <c r="Z210" s="27">
        <v>1690</v>
      </c>
      <c r="AA210" s="27"/>
      <c r="AB210" s="28">
        <f t="shared" si="53"/>
        <v>22.2</v>
      </c>
      <c r="AC210" s="142">
        <f t="shared" si="54"/>
        <v>66</v>
      </c>
      <c r="AD210" s="142" t="str">
        <f t="shared" si="55"/>
        <v>★1.5</v>
      </c>
      <c r="AE210" s="28" t="str">
        <f t="shared" si="42"/>
        <v/>
      </c>
      <c r="AF210" s="142" t="str">
        <f t="shared" si="43"/>
        <v/>
      </c>
      <c r="AG210" s="142" t="str">
        <f t="shared" si="44"/>
        <v/>
      </c>
      <c r="AH210" s="141"/>
    </row>
    <row r="211" spans="1:34" ht="24" customHeight="1">
      <c r="A211" s="365"/>
      <c r="B211" s="551"/>
      <c r="C211" s="375"/>
      <c r="D211" s="36" t="s">
        <v>1623</v>
      </c>
      <c r="E211" s="37" t="s">
        <v>1626</v>
      </c>
      <c r="F211" s="38" t="s">
        <v>1621</v>
      </c>
      <c r="G211" s="357">
        <v>1.968</v>
      </c>
      <c r="H211" s="38" t="s">
        <v>1095</v>
      </c>
      <c r="I211" s="40">
        <v>1710</v>
      </c>
      <c r="J211" s="41">
        <v>5</v>
      </c>
      <c r="K211" s="149">
        <v>14.2</v>
      </c>
      <c r="L211" s="150">
        <f t="shared" si="45"/>
        <v>163.49718309859156</v>
      </c>
      <c r="M211" s="149">
        <f t="shared" si="46"/>
        <v>12.2</v>
      </c>
      <c r="N211" s="148">
        <f t="shared" si="47"/>
        <v>15.4</v>
      </c>
      <c r="O211" s="147" t="str">
        <f t="shared" si="48"/>
        <v>22.0</v>
      </c>
      <c r="P211" s="49" t="s">
        <v>1620</v>
      </c>
      <c r="Q211" s="48" t="s">
        <v>60</v>
      </c>
      <c r="R211" s="49" t="s">
        <v>84</v>
      </c>
      <c r="S211" s="553" t="s">
        <v>1598</v>
      </c>
      <c r="T211" s="351" t="s">
        <v>1198</v>
      </c>
      <c r="U211" s="145">
        <f t="shared" si="49"/>
        <v>116</v>
      </c>
      <c r="V211" s="144" t="str">
        <f t="shared" si="50"/>
        <v/>
      </c>
      <c r="W211" s="144">
        <f t="shared" si="51"/>
        <v>64</v>
      </c>
      <c r="X211" s="143" t="str">
        <f t="shared" si="52"/>
        <v>★1.0</v>
      </c>
      <c r="Z211" s="27">
        <v>1710</v>
      </c>
      <c r="AA211" s="27"/>
      <c r="AB211" s="28">
        <f t="shared" si="53"/>
        <v>22</v>
      </c>
      <c r="AC211" s="142">
        <f t="shared" si="54"/>
        <v>64</v>
      </c>
      <c r="AD211" s="142" t="str">
        <f t="shared" si="55"/>
        <v>★1.0</v>
      </c>
      <c r="AE211" s="28" t="str">
        <f t="shared" si="42"/>
        <v/>
      </c>
      <c r="AF211" s="142" t="str">
        <f t="shared" si="43"/>
        <v/>
      </c>
      <c r="AG211" s="142" t="str">
        <f t="shared" si="44"/>
        <v/>
      </c>
      <c r="AH211" s="141"/>
    </row>
    <row r="212" spans="1:34" ht="24" customHeight="1">
      <c r="A212" s="365"/>
      <c r="B212" s="551"/>
      <c r="C212" s="375"/>
      <c r="D212" s="36" t="s">
        <v>1623</v>
      </c>
      <c r="E212" s="37" t="s">
        <v>1625</v>
      </c>
      <c r="F212" s="38" t="s">
        <v>1621</v>
      </c>
      <c r="G212" s="357">
        <v>1.968</v>
      </c>
      <c r="H212" s="38" t="s">
        <v>1095</v>
      </c>
      <c r="I212" s="40">
        <v>1740</v>
      </c>
      <c r="J212" s="41">
        <v>5</v>
      </c>
      <c r="K212" s="149">
        <v>14.2</v>
      </c>
      <c r="L212" s="150">
        <f t="shared" si="45"/>
        <v>163.49718309859156</v>
      </c>
      <c r="M212" s="149">
        <f t="shared" si="46"/>
        <v>12.2</v>
      </c>
      <c r="N212" s="148">
        <f t="shared" si="47"/>
        <v>15.4</v>
      </c>
      <c r="O212" s="147" t="str">
        <f t="shared" si="48"/>
        <v>21.7</v>
      </c>
      <c r="P212" s="49" t="s">
        <v>1620</v>
      </c>
      <c r="Q212" s="48" t="s">
        <v>60</v>
      </c>
      <c r="R212" s="49" t="s">
        <v>84</v>
      </c>
      <c r="S212" s="553" t="s">
        <v>1598</v>
      </c>
      <c r="T212" s="351" t="s">
        <v>1198</v>
      </c>
      <c r="U212" s="145">
        <f t="shared" si="49"/>
        <v>116</v>
      </c>
      <c r="V212" s="144" t="str">
        <f t="shared" si="50"/>
        <v/>
      </c>
      <c r="W212" s="144">
        <f t="shared" si="51"/>
        <v>65</v>
      </c>
      <c r="X212" s="143" t="str">
        <f t="shared" si="52"/>
        <v>★1.5</v>
      </c>
      <c r="Z212" s="27">
        <v>1740</v>
      </c>
      <c r="AA212" s="27"/>
      <c r="AB212" s="28">
        <f t="shared" si="53"/>
        <v>21.7</v>
      </c>
      <c r="AC212" s="142">
        <f t="shared" si="54"/>
        <v>65</v>
      </c>
      <c r="AD212" s="142" t="str">
        <f t="shared" si="55"/>
        <v>★1.5</v>
      </c>
      <c r="AE212" s="28" t="str">
        <f t="shared" si="42"/>
        <v/>
      </c>
      <c r="AF212" s="142" t="str">
        <f t="shared" si="43"/>
        <v/>
      </c>
      <c r="AG212" s="142" t="str">
        <f t="shared" si="44"/>
        <v/>
      </c>
      <c r="AH212" s="141"/>
    </row>
    <row r="213" spans="1:34" ht="24" customHeight="1">
      <c r="A213" s="365"/>
      <c r="B213" s="551"/>
      <c r="C213" s="375"/>
      <c r="D213" s="36" t="s">
        <v>1623</v>
      </c>
      <c r="E213" s="37" t="s">
        <v>1624</v>
      </c>
      <c r="F213" s="38" t="s">
        <v>1621</v>
      </c>
      <c r="G213" s="357">
        <v>1.968</v>
      </c>
      <c r="H213" s="38" t="s">
        <v>1095</v>
      </c>
      <c r="I213" s="40">
        <v>1720</v>
      </c>
      <c r="J213" s="41">
        <v>5</v>
      </c>
      <c r="K213" s="149">
        <v>14.2</v>
      </c>
      <c r="L213" s="150">
        <f t="shared" si="45"/>
        <v>163.49718309859156</v>
      </c>
      <c r="M213" s="149">
        <f t="shared" si="46"/>
        <v>12.2</v>
      </c>
      <c r="N213" s="148">
        <f t="shared" si="47"/>
        <v>15.4</v>
      </c>
      <c r="O213" s="147" t="str">
        <f t="shared" si="48"/>
        <v>21.9</v>
      </c>
      <c r="P213" s="49" t="s">
        <v>1620</v>
      </c>
      <c r="Q213" s="48" t="s">
        <v>60</v>
      </c>
      <c r="R213" s="49" t="s">
        <v>84</v>
      </c>
      <c r="S213" s="553" t="s">
        <v>1598</v>
      </c>
      <c r="T213" s="351" t="s">
        <v>1198</v>
      </c>
      <c r="U213" s="145">
        <f t="shared" si="49"/>
        <v>116</v>
      </c>
      <c r="V213" s="144" t="str">
        <f t="shared" si="50"/>
        <v/>
      </c>
      <c r="W213" s="144">
        <f t="shared" si="51"/>
        <v>64</v>
      </c>
      <c r="X213" s="143" t="str">
        <f t="shared" si="52"/>
        <v>★1.0</v>
      </c>
      <c r="Z213" s="27">
        <v>1720</v>
      </c>
      <c r="AA213" s="27"/>
      <c r="AB213" s="28">
        <f t="shared" si="53"/>
        <v>21.9</v>
      </c>
      <c r="AC213" s="142">
        <f t="shared" si="54"/>
        <v>64</v>
      </c>
      <c r="AD213" s="142" t="str">
        <f t="shared" si="55"/>
        <v>★1.0</v>
      </c>
      <c r="AE213" s="28" t="str">
        <f t="shared" si="42"/>
        <v/>
      </c>
      <c r="AF213" s="142" t="str">
        <f t="shared" si="43"/>
        <v/>
      </c>
      <c r="AG213" s="142" t="str">
        <f t="shared" si="44"/>
        <v/>
      </c>
      <c r="AH213" s="141"/>
    </row>
    <row r="214" spans="1:34" ht="24" customHeight="1">
      <c r="A214" s="365"/>
      <c r="B214" s="53"/>
      <c r="C214" s="54"/>
      <c r="D214" s="36" t="s">
        <v>1623</v>
      </c>
      <c r="E214" s="37" t="s">
        <v>1622</v>
      </c>
      <c r="F214" s="38" t="s">
        <v>1621</v>
      </c>
      <c r="G214" s="357">
        <v>1.968</v>
      </c>
      <c r="H214" s="38" t="s">
        <v>1095</v>
      </c>
      <c r="I214" s="40">
        <v>1750</v>
      </c>
      <c r="J214" s="41">
        <v>5</v>
      </c>
      <c r="K214" s="149">
        <v>14.2</v>
      </c>
      <c r="L214" s="150">
        <f t="shared" si="45"/>
        <v>163.49718309859156</v>
      </c>
      <c r="M214" s="149">
        <f t="shared" si="46"/>
        <v>12.2</v>
      </c>
      <c r="N214" s="148">
        <f t="shared" si="47"/>
        <v>15.4</v>
      </c>
      <c r="O214" s="147" t="str">
        <f t="shared" si="48"/>
        <v>21.6</v>
      </c>
      <c r="P214" s="49" t="s">
        <v>1620</v>
      </c>
      <c r="Q214" s="48" t="s">
        <v>60</v>
      </c>
      <c r="R214" s="49" t="s">
        <v>84</v>
      </c>
      <c r="S214" s="553" t="s">
        <v>1598</v>
      </c>
      <c r="T214" s="351" t="s">
        <v>1198</v>
      </c>
      <c r="U214" s="145">
        <f t="shared" si="49"/>
        <v>116</v>
      </c>
      <c r="V214" s="144" t="str">
        <f t="shared" si="50"/>
        <v/>
      </c>
      <c r="W214" s="144">
        <f t="shared" si="51"/>
        <v>65</v>
      </c>
      <c r="X214" s="143" t="str">
        <f t="shared" si="52"/>
        <v>★1.5</v>
      </c>
      <c r="Z214" s="27">
        <v>1750</v>
      </c>
      <c r="AA214" s="27"/>
      <c r="AB214" s="28">
        <f t="shared" si="53"/>
        <v>21.6</v>
      </c>
      <c r="AC214" s="142">
        <f t="shared" si="54"/>
        <v>65</v>
      </c>
      <c r="AD214" s="142" t="str">
        <f t="shared" si="55"/>
        <v>★1.5</v>
      </c>
      <c r="AE214" s="28" t="str">
        <f t="shared" si="42"/>
        <v/>
      </c>
      <c r="AF214" s="142" t="str">
        <f t="shared" si="43"/>
        <v/>
      </c>
      <c r="AG214" s="142" t="str">
        <f t="shared" si="44"/>
        <v/>
      </c>
      <c r="AH214" s="141"/>
    </row>
    <row r="215" spans="1:34" ht="24" customHeight="1">
      <c r="A215" s="365"/>
      <c r="B215" s="551"/>
      <c r="C215" s="552" t="s">
        <v>1619</v>
      </c>
      <c r="D215" s="36" t="s">
        <v>1615</v>
      </c>
      <c r="E215" s="37" t="s">
        <v>1618</v>
      </c>
      <c r="F215" s="38" t="s">
        <v>1582</v>
      </c>
      <c r="G215" s="357">
        <v>1.968</v>
      </c>
      <c r="H215" s="38" t="s">
        <v>1561</v>
      </c>
      <c r="I215" s="40">
        <v>1800</v>
      </c>
      <c r="J215" s="41">
        <v>5</v>
      </c>
      <c r="K215" s="149">
        <v>12.6</v>
      </c>
      <c r="L215" s="150">
        <f t="shared" si="45"/>
        <v>184.25873015873015</v>
      </c>
      <c r="M215" s="149">
        <f t="shared" si="46"/>
        <v>11.1</v>
      </c>
      <c r="N215" s="148">
        <f t="shared" si="47"/>
        <v>14.4</v>
      </c>
      <c r="O215" s="147" t="str">
        <f t="shared" si="48"/>
        <v>21.1</v>
      </c>
      <c r="P215" s="49" t="s">
        <v>1102</v>
      </c>
      <c r="Q215" s="48" t="s">
        <v>60</v>
      </c>
      <c r="R215" s="49" t="s">
        <v>42</v>
      </c>
      <c r="S215" s="553"/>
      <c r="T215" s="351" t="s">
        <v>1198</v>
      </c>
      <c r="U215" s="145">
        <f t="shared" si="49"/>
        <v>113</v>
      </c>
      <c r="V215" s="144" t="str">
        <f t="shared" si="50"/>
        <v/>
      </c>
      <c r="W215" s="144">
        <f t="shared" si="51"/>
        <v>59</v>
      </c>
      <c r="X215" s="143" t="str">
        <f t="shared" si="52"/>
        <v>★0.5</v>
      </c>
      <c r="Z215" s="27">
        <v>1800</v>
      </c>
      <c r="AA215" s="27"/>
      <c r="AB215" s="28">
        <f t="shared" si="53"/>
        <v>21.1</v>
      </c>
      <c r="AC215" s="142">
        <f t="shared" si="54"/>
        <v>59</v>
      </c>
      <c r="AD215" s="142" t="str">
        <f t="shared" si="55"/>
        <v>★0.5</v>
      </c>
      <c r="AE215" s="28" t="str">
        <f t="shared" si="42"/>
        <v/>
      </c>
      <c r="AF215" s="142" t="str">
        <f t="shared" si="43"/>
        <v/>
      </c>
      <c r="AG215" s="142" t="str">
        <f t="shared" si="44"/>
        <v/>
      </c>
      <c r="AH215" s="141"/>
    </row>
    <row r="216" spans="1:34" ht="24" customHeight="1">
      <c r="A216" s="365"/>
      <c r="B216" s="551"/>
      <c r="C216" s="375"/>
      <c r="D216" s="36" t="s">
        <v>1615</v>
      </c>
      <c r="E216" s="37" t="s">
        <v>1617</v>
      </c>
      <c r="F216" s="38" t="s">
        <v>1582</v>
      </c>
      <c r="G216" s="357">
        <v>1.968</v>
      </c>
      <c r="H216" s="38" t="s">
        <v>1561</v>
      </c>
      <c r="I216" s="40">
        <v>1820</v>
      </c>
      <c r="J216" s="41">
        <v>5</v>
      </c>
      <c r="K216" s="149">
        <v>12.6</v>
      </c>
      <c r="L216" s="150">
        <f t="shared" si="45"/>
        <v>184.25873015873015</v>
      </c>
      <c r="M216" s="149">
        <f t="shared" si="46"/>
        <v>11.1</v>
      </c>
      <c r="N216" s="148">
        <f t="shared" si="47"/>
        <v>14.4</v>
      </c>
      <c r="O216" s="147" t="str">
        <f t="shared" si="48"/>
        <v>20.9</v>
      </c>
      <c r="P216" s="49" t="s">
        <v>1102</v>
      </c>
      <c r="Q216" s="48" t="s">
        <v>60</v>
      </c>
      <c r="R216" s="49" t="s">
        <v>42</v>
      </c>
      <c r="S216" s="553"/>
      <c r="T216" s="351" t="s">
        <v>1198</v>
      </c>
      <c r="U216" s="145">
        <f t="shared" si="49"/>
        <v>113</v>
      </c>
      <c r="V216" s="144" t="str">
        <f t="shared" si="50"/>
        <v/>
      </c>
      <c r="W216" s="144">
        <f t="shared" si="51"/>
        <v>60</v>
      </c>
      <c r="X216" s="143" t="str">
        <f t="shared" si="52"/>
        <v>★1.0</v>
      </c>
      <c r="Z216" s="27">
        <v>1820</v>
      </c>
      <c r="AA216" s="27"/>
      <c r="AB216" s="28">
        <f t="shared" si="53"/>
        <v>20.9</v>
      </c>
      <c r="AC216" s="142">
        <f t="shared" si="54"/>
        <v>60</v>
      </c>
      <c r="AD216" s="142" t="str">
        <f t="shared" si="55"/>
        <v>★1.0</v>
      </c>
      <c r="AE216" s="28" t="str">
        <f t="shared" si="42"/>
        <v/>
      </c>
      <c r="AF216" s="142" t="str">
        <f t="shared" si="43"/>
        <v/>
      </c>
      <c r="AG216" s="142" t="str">
        <f t="shared" si="44"/>
        <v/>
      </c>
      <c r="AH216" s="141"/>
    </row>
    <row r="217" spans="1:34" ht="24" customHeight="1">
      <c r="A217" s="365"/>
      <c r="B217" s="551"/>
      <c r="C217" s="375"/>
      <c r="D217" s="36" t="s">
        <v>1615</v>
      </c>
      <c r="E217" s="37" t="s">
        <v>1616</v>
      </c>
      <c r="F217" s="38" t="s">
        <v>1582</v>
      </c>
      <c r="G217" s="357">
        <v>1.968</v>
      </c>
      <c r="H217" s="38" t="s">
        <v>1561</v>
      </c>
      <c r="I217" s="40">
        <v>1880</v>
      </c>
      <c r="J217" s="41">
        <v>5</v>
      </c>
      <c r="K217" s="149">
        <v>12.2</v>
      </c>
      <c r="L217" s="150">
        <f t="shared" si="45"/>
        <v>190.3</v>
      </c>
      <c r="M217" s="149">
        <f t="shared" si="46"/>
        <v>10.199999999999999</v>
      </c>
      <c r="N217" s="148">
        <f t="shared" si="47"/>
        <v>13.5</v>
      </c>
      <c r="O217" s="147" t="str">
        <f t="shared" si="48"/>
        <v>20.3</v>
      </c>
      <c r="P217" s="49" t="s">
        <v>1102</v>
      </c>
      <c r="Q217" s="48" t="s">
        <v>60</v>
      </c>
      <c r="R217" s="49" t="s">
        <v>45</v>
      </c>
      <c r="S217" s="553"/>
      <c r="T217" s="351" t="s">
        <v>1198</v>
      </c>
      <c r="U217" s="145">
        <f t="shared" si="49"/>
        <v>119</v>
      </c>
      <c r="V217" s="144" t="str">
        <f t="shared" si="50"/>
        <v/>
      </c>
      <c r="W217" s="144">
        <f t="shared" si="51"/>
        <v>60</v>
      </c>
      <c r="X217" s="143" t="str">
        <f t="shared" si="52"/>
        <v>★1.0</v>
      </c>
      <c r="Z217" s="27">
        <v>1880</v>
      </c>
      <c r="AA217" s="27"/>
      <c r="AB217" s="28">
        <f t="shared" si="53"/>
        <v>20.3</v>
      </c>
      <c r="AC217" s="142">
        <f t="shared" si="54"/>
        <v>60</v>
      </c>
      <c r="AD217" s="142" t="str">
        <f t="shared" si="55"/>
        <v>★1.0</v>
      </c>
      <c r="AE217" s="28" t="str">
        <f t="shared" si="42"/>
        <v/>
      </c>
      <c r="AF217" s="142" t="str">
        <f t="shared" si="43"/>
        <v/>
      </c>
      <c r="AG217" s="142" t="str">
        <f t="shared" si="44"/>
        <v/>
      </c>
      <c r="AH217" s="141"/>
    </row>
    <row r="218" spans="1:34" ht="24" customHeight="1">
      <c r="A218" s="365"/>
      <c r="B218" s="551"/>
      <c r="C218" s="375"/>
      <c r="D218" s="36" t="s">
        <v>1615</v>
      </c>
      <c r="E218" s="37" t="s">
        <v>1614</v>
      </c>
      <c r="F218" s="38" t="s">
        <v>1582</v>
      </c>
      <c r="G218" s="357">
        <v>1.968</v>
      </c>
      <c r="H218" s="38" t="s">
        <v>1561</v>
      </c>
      <c r="I218" s="40">
        <v>1900</v>
      </c>
      <c r="J218" s="41">
        <v>5</v>
      </c>
      <c r="K218" s="149">
        <v>12.2</v>
      </c>
      <c r="L218" s="150">
        <f t="shared" si="45"/>
        <v>190.3</v>
      </c>
      <c r="M218" s="149">
        <f t="shared" si="46"/>
        <v>10.199999999999999</v>
      </c>
      <c r="N218" s="148">
        <f t="shared" si="47"/>
        <v>13.5</v>
      </c>
      <c r="O218" s="147" t="str">
        <f t="shared" si="48"/>
        <v>20.1</v>
      </c>
      <c r="P218" s="49" t="s">
        <v>1102</v>
      </c>
      <c r="Q218" s="48" t="s">
        <v>60</v>
      </c>
      <c r="R218" s="49" t="s">
        <v>45</v>
      </c>
      <c r="S218" s="553"/>
      <c r="T218" s="351" t="s">
        <v>1198</v>
      </c>
      <c r="U218" s="145">
        <f t="shared" si="49"/>
        <v>119</v>
      </c>
      <c r="V218" s="144" t="str">
        <f t="shared" si="50"/>
        <v/>
      </c>
      <c r="W218" s="144">
        <f t="shared" si="51"/>
        <v>60</v>
      </c>
      <c r="X218" s="143" t="str">
        <f t="shared" si="52"/>
        <v>★1.0</v>
      </c>
      <c r="Z218" s="27">
        <v>1900</v>
      </c>
      <c r="AA218" s="27"/>
      <c r="AB218" s="28">
        <f t="shared" si="53"/>
        <v>20.100000000000001</v>
      </c>
      <c r="AC218" s="142">
        <f t="shared" si="54"/>
        <v>60</v>
      </c>
      <c r="AD218" s="142" t="str">
        <f t="shared" si="55"/>
        <v>★1.0</v>
      </c>
      <c r="AE218" s="28" t="str">
        <f t="shared" si="42"/>
        <v/>
      </c>
      <c r="AF218" s="142" t="str">
        <f t="shared" si="43"/>
        <v/>
      </c>
      <c r="AG218" s="142" t="str">
        <f t="shared" si="44"/>
        <v/>
      </c>
      <c r="AH218" s="141"/>
    </row>
    <row r="219" spans="1:34" ht="24" customHeight="1">
      <c r="A219" s="365"/>
      <c r="B219" s="551"/>
      <c r="C219" s="552"/>
      <c r="D219" s="36" t="s">
        <v>1593</v>
      </c>
      <c r="E219" s="37" t="s">
        <v>1608</v>
      </c>
      <c r="F219" s="38" t="s">
        <v>1573</v>
      </c>
      <c r="G219" s="357">
        <v>1.968</v>
      </c>
      <c r="H219" s="38" t="s">
        <v>1561</v>
      </c>
      <c r="I219" s="40">
        <v>1890</v>
      </c>
      <c r="J219" s="41">
        <v>5</v>
      </c>
      <c r="K219" s="149">
        <v>11.5</v>
      </c>
      <c r="L219" s="150">
        <f t="shared" si="45"/>
        <v>201.88347826086954</v>
      </c>
      <c r="M219" s="149">
        <f t="shared" si="46"/>
        <v>10.199999999999999</v>
      </c>
      <c r="N219" s="148">
        <f t="shared" si="47"/>
        <v>13.5</v>
      </c>
      <c r="O219" s="147" t="str">
        <f t="shared" si="48"/>
        <v>20.2</v>
      </c>
      <c r="P219" s="49" t="s">
        <v>1568</v>
      </c>
      <c r="Q219" s="48" t="s">
        <v>60</v>
      </c>
      <c r="R219" s="49" t="s">
        <v>84</v>
      </c>
      <c r="S219" s="50"/>
      <c r="T219" s="351" t="s">
        <v>1198</v>
      </c>
      <c r="U219" s="145">
        <f t="shared" si="49"/>
        <v>112</v>
      </c>
      <c r="V219" s="144" t="str">
        <f t="shared" si="50"/>
        <v/>
      </c>
      <c r="W219" s="144">
        <f t="shared" si="51"/>
        <v>56</v>
      </c>
      <c r="X219" s="143" t="str">
        <f t="shared" si="52"/>
        <v>★0.5</v>
      </c>
      <c r="Z219" s="27">
        <v>1890</v>
      </c>
      <c r="AA219" s="27"/>
      <c r="AB219" s="28">
        <f t="shared" si="53"/>
        <v>20.2</v>
      </c>
      <c r="AC219" s="142">
        <f t="shared" si="54"/>
        <v>56</v>
      </c>
      <c r="AD219" s="142" t="str">
        <f t="shared" si="55"/>
        <v>★0.5</v>
      </c>
      <c r="AE219" s="28" t="str">
        <f t="shared" si="42"/>
        <v/>
      </c>
      <c r="AF219" s="142" t="str">
        <f t="shared" si="43"/>
        <v/>
      </c>
      <c r="AG219" s="142" t="str">
        <f t="shared" si="44"/>
        <v/>
      </c>
      <c r="AH219" s="141"/>
    </row>
    <row r="220" spans="1:34" ht="24" customHeight="1">
      <c r="A220" s="365"/>
      <c r="B220" s="551"/>
      <c r="C220" s="375"/>
      <c r="D220" s="36" t="s">
        <v>1593</v>
      </c>
      <c r="E220" s="37" t="s">
        <v>1607</v>
      </c>
      <c r="F220" s="38" t="s">
        <v>1573</v>
      </c>
      <c r="G220" s="357">
        <v>1.968</v>
      </c>
      <c r="H220" s="38" t="s">
        <v>1561</v>
      </c>
      <c r="I220" s="40">
        <v>1910</v>
      </c>
      <c r="J220" s="41">
        <v>5</v>
      </c>
      <c r="K220" s="149">
        <v>11.5</v>
      </c>
      <c r="L220" s="150">
        <f t="shared" si="45"/>
        <v>201.88347826086954</v>
      </c>
      <c r="M220" s="149">
        <f t="shared" si="46"/>
        <v>10.199999999999999</v>
      </c>
      <c r="N220" s="148">
        <f t="shared" si="47"/>
        <v>13.5</v>
      </c>
      <c r="O220" s="147" t="str">
        <f t="shared" si="48"/>
        <v>20.0</v>
      </c>
      <c r="P220" s="49" t="s">
        <v>1568</v>
      </c>
      <c r="Q220" s="48" t="s">
        <v>60</v>
      </c>
      <c r="R220" s="49" t="s">
        <v>84</v>
      </c>
      <c r="S220" s="50"/>
      <c r="T220" s="351" t="s">
        <v>1198</v>
      </c>
      <c r="U220" s="145">
        <f t="shared" si="49"/>
        <v>112</v>
      </c>
      <c r="V220" s="144" t="str">
        <f t="shared" si="50"/>
        <v/>
      </c>
      <c r="W220" s="144">
        <f t="shared" si="51"/>
        <v>57</v>
      </c>
      <c r="X220" s="143" t="str">
        <f t="shared" si="52"/>
        <v>★0.5</v>
      </c>
      <c r="Z220" s="27">
        <v>1910</v>
      </c>
      <c r="AA220" s="27"/>
      <c r="AB220" s="28">
        <f t="shared" si="53"/>
        <v>20</v>
      </c>
      <c r="AC220" s="142">
        <f t="shared" si="54"/>
        <v>57</v>
      </c>
      <c r="AD220" s="142" t="str">
        <f t="shared" si="55"/>
        <v>★0.5</v>
      </c>
      <c r="AE220" s="28" t="str">
        <f t="shared" si="42"/>
        <v/>
      </c>
      <c r="AF220" s="142" t="str">
        <f t="shared" si="43"/>
        <v/>
      </c>
      <c r="AG220" s="142" t="str">
        <f t="shared" si="44"/>
        <v/>
      </c>
      <c r="AH220" s="141"/>
    </row>
    <row r="221" spans="1:34" ht="24" customHeight="1">
      <c r="A221" s="365"/>
      <c r="B221" s="551"/>
      <c r="C221" s="375"/>
      <c r="D221" s="36" t="s">
        <v>1593</v>
      </c>
      <c r="E221" s="37" t="s">
        <v>1606</v>
      </c>
      <c r="F221" s="38" t="s">
        <v>1573</v>
      </c>
      <c r="G221" s="357">
        <v>1.968</v>
      </c>
      <c r="H221" s="38" t="s">
        <v>1561</v>
      </c>
      <c r="I221" s="40">
        <v>1890</v>
      </c>
      <c r="J221" s="41">
        <v>5</v>
      </c>
      <c r="K221" s="149">
        <v>12.3</v>
      </c>
      <c r="L221" s="150">
        <f t="shared" si="45"/>
        <v>188.75284552845525</v>
      </c>
      <c r="M221" s="149">
        <f t="shared" si="46"/>
        <v>10.199999999999999</v>
      </c>
      <c r="N221" s="148">
        <f t="shared" si="47"/>
        <v>13.5</v>
      </c>
      <c r="O221" s="147" t="str">
        <f t="shared" si="48"/>
        <v>20.2</v>
      </c>
      <c r="P221" s="49" t="s">
        <v>1568</v>
      </c>
      <c r="Q221" s="48" t="s">
        <v>60</v>
      </c>
      <c r="R221" s="49" t="s">
        <v>84</v>
      </c>
      <c r="S221" s="553" t="s">
        <v>1598</v>
      </c>
      <c r="T221" s="351" t="s">
        <v>1198</v>
      </c>
      <c r="U221" s="145">
        <f t="shared" si="49"/>
        <v>120</v>
      </c>
      <c r="V221" s="144" t="str">
        <f t="shared" si="50"/>
        <v/>
      </c>
      <c r="W221" s="144">
        <f t="shared" si="51"/>
        <v>60</v>
      </c>
      <c r="X221" s="143" t="str">
        <f t="shared" si="52"/>
        <v>★1.0</v>
      </c>
      <c r="Z221" s="27">
        <v>1890</v>
      </c>
      <c r="AA221" s="27"/>
      <c r="AB221" s="28">
        <f t="shared" si="53"/>
        <v>20.2</v>
      </c>
      <c r="AC221" s="142">
        <f t="shared" si="54"/>
        <v>60</v>
      </c>
      <c r="AD221" s="142" t="str">
        <f t="shared" si="55"/>
        <v>★1.0</v>
      </c>
      <c r="AE221" s="28" t="str">
        <f t="shared" si="42"/>
        <v/>
      </c>
      <c r="AF221" s="142" t="str">
        <f t="shared" si="43"/>
        <v/>
      </c>
      <c r="AG221" s="142" t="str">
        <f t="shared" si="44"/>
        <v/>
      </c>
      <c r="AH221" s="141"/>
    </row>
    <row r="222" spans="1:34" ht="24" customHeight="1">
      <c r="A222" s="365"/>
      <c r="B222" s="551"/>
      <c r="C222" s="375"/>
      <c r="D222" s="36" t="s">
        <v>1593</v>
      </c>
      <c r="E222" s="37" t="s">
        <v>1605</v>
      </c>
      <c r="F222" s="38" t="s">
        <v>1573</v>
      </c>
      <c r="G222" s="357">
        <v>1.968</v>
      </c>
      <c r="H222" s="38" t="s">
        <v>1561</v>
      </c>
      <c r="I222" s="40">
        <v>1910</v>
      </c>
      <c r="J222" s="41">
        <v>5</v>
      </c>
      <c r="K222" s="149">
        <v>12.3</v>
      </c>
      <c r="L222" s="150">
        <f t="shared" si="45"/>
        <v>188.75284552845525</v>
      </c>
      <c r="M222" s="149">
        <f t="shared" si="46"/>
        <v>10.199999999999999</v>
      </c>
      <c r="N222" s="148">
        <f t="shared" si="47"/>
        <v>13.5</v>
      </c>
      <c r="O222" s="147" t="str">
        <f t="shared" si="48"/>
        <v>20.0</v>
      </c>
      <c r="P222" s="49" t="s">
        <v>1568</v>
      </c>
      <c r="Q222" s="48" t="s">
        <v>60</v>
      </c>
      <c r="R222" s="49" t="s">
        <v>84</v>
      </c>
      <c r="S222" s="553" t="s">
        <v>1598</v>
      </c>
      <c r="T222" s="351" t="s">
        <v>1198</v>
      </c>
      <c r="U222" s="145">
        <f t="shared" si="49"/>
        <v>120</v>
      </c>
      <c r="V222" s="144" t="str">
        <f t="shared" si="50"/>
        <v/>
      </c>
      <c r="W222" s="144">
        <f t="shared" si="51"/>
        <v>61</v>
      </c>
      <c r="X222" s="143" t="str">
        <f t="shared" si="52"/>
        <v>★1.0</v>
      </c>
      <c r="Z222" s="27">
        <v>1910</v>
      </c>
      <c r="AA222" s="27"/>
      <c r="AB222" s="28">
        <f t="shared" si="53"/>
        <v>20</v>
      </c>
      <c r="AC222" s="142">
        <f t="shared" si="54"/>
        <v>61</v>
      </c>
      <c r="AD222" s="142" t="str">
        <f t="shared" si="55"/>
        <v>★1.0</v>
      </c>
      <c r="AE222" s="28" t="str">
        <f t="shared" si="42"/>
        <v/>
      </c>
      <c r="AF222" s="142" t="str">
        <f t="shared" si="43"/>
        <v/>
      </c>
      <c r="AG222" s="142" t="str">
        <f t="shared" si="44"/>
        <v/>
      </c>
      <c r="AH222" s="141"/>
    </row>
    <row r="223" spans="1:34" ht="24" customHeight="1">
      <c r="A223" s="365"/>
      <c r="B223" s="551"/>
      <c r="C223" s="375"/>
      <c r="D223" s="36" t="s">
        <v>1593</v>
      </c>
      <c r="E223" s="37" t="s">
        <v>1604</v>
      </c>
      <c r="F223" s="38" t="s">
        <v>1573</v>
      </c>
      <c r="G223" s="357">
        <v>1.968</v>
      </c>
      <c r="H223" s="38" t="s">
        <v>1561</v>
      </c>
      <c r="I223" s="40">
        <v>1870</v>
      </c>
      <c r="J223" s="41">
        <v>5</v>
      </c>
      <c r="K223" s="149">
        <v>12.1</v>
      </c>
      <c r="L223" s="150">
        <f t="shared" si="45"/>
        <v>191.87272727272727</v>
      </c>
      <c r="M223" s="149">
        <f t="shared" si="46"/>
        <v>11.1</v>
      </c>
      <c r="N223" s="148">
        <f t="shared" si="47"/>
        <v>14.4</v>
      </c>
      <c r="O223" s="147" t="str">
        <f t="shared" si="48"/>
        <v>20.4</v>
      </c>
      <c r="P223" s="49" t="s">
        <v>1102</v>
      </c>
      <c r="Q223" s="48" t="s">
        <v>60</v>
      </c>
      <c r="R223" s="49" t="s">
        <v>84</v>
      </c>
      <c r="S223" s="553" t="s">
        <v>1598</v>
      </c>
      <c r="T223" s="351" t="s">
        <v>1198</v>
      </c>
      <c r="U223" s="145">
        <f t="shared" si="49"/>
        <v>109</v>
      </c>
      <c r="V223" s="144" t="str">
        <f t="shared" si="50"/>
        <v/>
      </c>
      <c r="W223" s="144">
        <f t="shared" si="51"/>
        <v>59</v>
      </c>
      <c r="X223" s="143" t="str">
        <f t="shared" si="52"/>
        <v>★0.5</v>
      </c>
      <c r="Z223" s="27">
        <v>1870</v>
      </c>
      <c r="AA223" s="27"/>
      <c r="AB223" s="28">
        <f t="shared" si="53"/>
        <v>20.399999999999999</v>
      </c>
      <c r="AC223" s="142">
        <f t="shared" si="54"/>
        <v>59</v>
      </c>
      <c r="AD223" s="142" t="str">
        <f t="shared" si="55"/>
        <v>★0.5</v>
      </c>
      <c r="AE223" s="28" t="str">
        <f t="shared" si="42"/>
        <v/>
      </c>
      <c r="AF223" s="142" t="str">
        <f t="shared" si="43"/>
        <v/>
      </c>
      <c r="AG223" s="142" t="str">
        <f t="shared" si="44"/>
        <v/>
      </c>
      <c r="AH223" s="141"/>
    </row>
    <row r="224" spans="1:34" ht="24" customHeight="1">
      <c r="A224" s="365"/>
      <c r="B224" s="551"/>
      <c r="C224" s="375"/>
      <c r="D224" s="36" t="s">
        <v>1593</v>
      </c>
      <c r="E224" s="37" t="s">
        <v>1603</v>
      </c>
      <c r="F224" s="38" t="s">
        <v>1573</v>
      </c>
      <c r="G224" s="357">
        <v>1.968</v>
      </c>
      <c r="H224" s="38" t="s">
        <v>1561</v>
      </c>
      <c r="I224" s="40">
        <v>1890</v>
      </c>
      <c r="J224" s="41">
        <v>5</v>
      </c>
      <c r="K224" s="149">
        <v>12.1</v>
      </c>
      <c r="L224" s="150">
        <f t="shared" si="45"/>
        <v>191.87272727272727</v>
      </c>
      <c r="M224" s="149">
        <f t="shared" si="46"/>
        <v>10.199999999999999</v>
      </c>
      <c r="N224" s="148">
        <f t="shared" si="47"/>
        <v>13.5</v>
      </c>
      <c r="O224" s="147" t="str">
        <f t="shared" si="48"/>
        <v>20.2</v>
      </c>
      <c r="P224" s="49" t="s">
        <v>1102</v>
      </c>
      <c r="Q224" s="48" t="s">
        <v>60</v>
      </c>
      <c r="R224" s="49" t="s">
        <v>84</v>
      </c>
      <c r="S224" s="553" t="s">
        <v>1598</v>
      </c>
      <c r="T224" s="351" t="s">
        <v>1198</v>
      </c>
      <c r="U224" s="145">
        <f t="shared" si="49"/>
        <v>118</v>
      </c>
      <c r="V224" s="144" t="str">
        <f t="shared" si="50"/>
        <v/>
      </c>
      <c r="W224" s="144">
        <f t="shared" si="51"/>
        <v>59</v>
      </c>
      <c r="X224" s="143" t="str">
        <f t="shared" si="52"/>
        <v>★0.5</v>
      </c>
      <c r="Z224" s="27">
        <v>1890</v>
      </c>
      <c r="AA224" s="27"/>
      <c r="AB224" s="28">
        <f t="shared" si="53"/>
        <v>20.2</v>
      </c>
      <c r="AC224" s="142">
        <f t="shared" si="54"/>
        <v>59</v>
      </c>
      <c r="AD224" s="142" t="str">
        <f t="shared" si="55"/>
        <v>★0.5</v>
      </c>
      <c r="AE224" s="28" t="str">
        <f t="shared" si="42"/>
        <v/>
      </c>
      <c r="AF224" s="142" t="str">
        <f t="shared" si="43"/>
        <v/>
      </c>
      <c r="AG224" s="142" t="str">
        <f t="shared" si="44"/>
        <v/>
      </c>
      <c r="AH224" s="141"/>
    </row>
    <row r="225" spans="1:34" ht="24" customHeight="1">
      <c r="A225" s="365"/>
      <c r="B225" s="551"/>
      <c r="C225" s="375"/>
      <c r="D225" s="36" t="s">
        <v>1593</v>
      </c>
      <c r="E225" s="37" t="s">
        <v>1602</v>
      </c>
      <c r="F225" s="38" t="s">
        <v>1573</v>
      </c>
      <c r="G225" s="357">
        <v>1.968</v>
      </c>
      <c r="H225" s="38" t="s">
        <v>1561</v>
      </c>
      <c r="I225" s="40">
        <v>1800</v>
      </c>
      <c r="J225" s="41">
        <v>5</v>
      </c>
      <c r="K225" s="149">
        <v>12.5</v>
      </c>
      <c r="L225" s="150">
        <f t="shared" si="45"/>
        <v>185.7328</v>
      </c>
      <c r="M225" s="149">
        <f t="shared" si="46"/>
        <v>11.1</v>
      </c>
      <c r="N225" s="148">
        <f t="shared" si="47"/>
        <v>14.4</v>
      </c>
      <c r="O225" s="147" t="str">
        <f t="shared" si="48"/>
        <v>21.1</v>
      </c>
      <c r="P225" s="49" t="s">
        <v>1102</v>
      </c>
      <c r="Q225" s="48" t="s">
        <v>60</v>
      </c>
      <c r="R225" s="49" t="s">
        <v>231</v>
      </c>
      <c r="S225" s="553" t="s">
        <v>1598</v>
      </c>
      <c r="T225" s="351" t="s">
        <v>1198</v>
      </c>
      <c r="U225" s="145">
        <f t="shared" si="49"/>
        <v>112</v>
      </c>
      <c r="V225" s="144" t="str">
        <f t="shared" si="50"/>
        <v/>
      </c>
      <c r="W225" s="144">
        <f t="shared" si="51"/>
        <v>59</v>
      </c>
      <c r="X225" s="143" t="str">
        <f t="shared" si="52"/>
        <v>★0.5</v>
      </c>
      <c r="Z225" s="27">
        <v>1800</v>
      </c>
      <c r="AA225" s="27"/>
      <c r="AB225" s="28">
        <f t="shared" si="53"/>
        <v>21.1</v>
      </c>
      <c r="AC225" s="142">
        <f t="shared" si="54"/>
        <v>59</v>
      </c>
      <c r="AD225" s="142" t="str">
        <f t="shared" si="55"/>
        <v>★0.5</v>
      </c>
      <c r="AE225" s="28" t="str">
        <f t="shared" si="42"/>
        <v/>
      </c>
      <c r="AF225" s="142" t="str">
        <f t="shared" si="43"/>
        <v/>
      </c>
      <c r="AG225" s="142" t="str">
        <f t="shared" si="44"/>
        <v/>
      </c>
      <c r="AH225" s="141"/>
    </row>
    <row r="226" spans="1:34" ht="24" customHeight="1">
      <c r="A226" s="365"/>
      <c r="B226" s="551"/>
      <c r="C226" s="375"/>
      <c r="D226" s="36" t="s">
        <v>1593</v>
      </c>
      <c r="E226" s="37" t="s">
        <v>1601</v>
      </c>
      <c r="F226" s="38" t="s">
        <v>1573</v>
      </c>
      <c r="G226" s="357">
        <v>1.968</v>
      </c>
      <c r="H226" s="38" t="s">
        <v>1561</v>
      </c>
      <c r="I226" s="40">
        <v>1820</v>
      </c>
      <c r="J226" s="41">
        <v>5</v>
      </c>
      <c r="K226" s="149">
        <v>12.5</v>
      </c>
      <c r="L226" s="150">
        <f t="shared" si="45"/>
        <v>185.7328</v>
      </c>
      <c r="M226" s="149">
        <f t="shared" si="46"/>
        <v>11.1</v>
      </c>
      <c r="N226" s="148">
        <f t="shared" si="47"/>
        <v>14.4</v>
      </c>
      <c r="O226" s="147" t="str">
        <f t="shared" si="48"/>
        <v>20.9</v>
      </c>
      <c r="P226" s="49" t="s">
        <v>1102</v>
      </c>
      <c r="Q226" s="48" t="s">
        <v>60</v>
      </c>
      <c r="R226" s="49" t="s">
        <v>231</v>
      </c>
      <c r="S226" s="553" t="s">
        <v>1598</v>
      </c>
      <c r="T226" s="351" t="s">
        <v>1198</v>
      </c>
      <c r="U226" s="145">
        <f t="shared" si="49"/>
        <v>112</v>
      </c>
      <c r="V226" s="144" t="str">
        <f t="shared" si="50"/>
        <v/>
      </c>
      <c r="W226" s="144">
        <f t="shared" si="51"/>
        <v>59</v>
      </c>
      <c r="X226" s="143" t="str">
        <f t="shared" si="52"/>
        <v>★0.5</v>
      </c>
      <c r="Z226" s="27">
        <v>1820</v>
      </c>
      <c r="AA226" s="27"/>
      <c r="AB226" s="28">
        <f t="shared" si="53"/>
        <v>20.9</v>
      </c>
      <c r="AC226" s="142">
        <f t="shared" si="54"/>
        <v>59</v>
      </c>
      <c r="AD226" s="142" t="str">
        <f t="shared" si="55"/>
        <v>★0.5</v>
      </c>
      <c r="AE226" s="28" t="str">
        <f t="shared" si="42"/>
        <v/>
      </c>
      <c r="AF226" s="142" t="str">
        <f t="shared" si="43"/>
        <v/>
      </c>
      <c r="AG226" s="142" t="str">
        <f t="shared" si="44"/>
        <v/>
      </c>
      <c r="AH226" s="141"/>
    </row>
    <row r="227" spans="1:34" ht="24" customHeight="1">
      <c r="A227" s="365"/>
      <c r="B227" s="551"/>
      <c r="C227" s="375"/>
      <c r="D227" s="36" t="s">
        <v>1593</v>
      </c>
      <c r="E227" s="37" t="s">
        <v>1600</v>
      </c>
      <c r="F227" s="38" t="s">
        <v>1573</v>
      </c>
      <c r="G227" s="357">
        <v>1.968</v>
      </c>
      <c r="H227" s="38" t="s">
        <v>1561</v>
      </c>
      <c r="I227" s="40">
        <v>1870</v>
      </c>
      <c r="J227" s="41">
        <v>5</v>
      </c>
      <c r="K227" s="149">
        <v>12.1</v>
      </c>
      <c r="L227" s="150">
        <f t="shared" si="45"/>
        <v>191.87272727272727</v>
      </c>
      <c r="M227" s="149">
        <f t="shared" si="46"/>
        <v>11.1</v>
      </c>
      <c r="N227" s="148">
        <f t="shared" si="47"/>
        <v>14.4</v>
      </c>
      <c r="O227" s="147" t="str">
        <f t="shared" si="48"/>
        <v>20.4</v>
      </c>
      <c r="P227" s="49" t="s">
        <v>1102</v>
      </c>
      <c r="Q227" s="48" t="s">
        <v>60</v>
      </c>
      <c r="R227" s="49" t="s">
        <v>84</v>
      </c>
      <c r="S227" s="553" t="s">
        <v>1598</v>
      </c>
      <c r="T227" s="351" t="s">
        <v>1198</v>
      </c>
      <c r="U227" s="145">
        <f t="shared" si="49"/>
        <v>109</v>
      </c>
      <c r="V227" s="144" t="str">
        <f t="shared" si="50"/>
        <v/>
      </c>
      <c r="W227" s="144">
        <f t="shared" si="51"/>
        <v>59</v>
      </c>
      <c r="X227" s="143" t="str">
        <f t="shared" si="52"/>
        <v>★0.5</v>
      </c>
      <c r="Z227" s="27">
        <v>1870</v>
      </c>
      <c r="AA227" s="27"/>
      <c r="AB227" s="28">
        <f t="shared" si="53"/>
        <v>20.399999999999999</v>
      </c>
      <c r="AC227" s="142">
        <f t="shared" si="54"/>
        <v>59</v>
      </c>
      <c r="AD227" s="142" t="str">
        <f t="shared" si="55"/>
        <v>★0.5</v>
      </c>
      <c r="AE227" s="28" t="str">
        <f t="shared" si="42"/>
        <v/>
      </c>
      <c r="AF227" s="142" t="str">
        <f t="shared" si="43"/>
        <v/>
      </c>
      <c r="AG227" s="142" t="str">
        <f t="shared" si="44"/>
        <v/>
      </c>
      <c r="AH227" s="141"/>
    </row>
    <row r="228" spans="1:34" ht="24" customHeight="1">
      <c r="A228" s="365"/>
      <c r="B228" s="551"/>
      <c r="C228" s="375"/>
      <c r="D228" s="36" t="s">
        <v>1593</v>
      </c>
      <c r="E228" s="37" t="s">
        <v>1597</v>
      </c>
      <c r="F228" s="38" t="s">
        <v>1562</v>
      </c>
      <c r="G228" s="357">
        <v>1.968</v>
      </c>
      <c r="H228" s="38" t="s">
        <v>1561</v>
      </c>
      <c r="I228" s="40">
        <v>1940</v>
      </c>
      <c r="J228" s="41">
        <v>5</v>
      </c>
      <c r="K228" s="149">
        <v>11.1</v>
      </c>
      <c r="L228" s="150">
        <f t="shared" si="45"/>
        <v>209.15855855855858</v>
      </c>
      <c r="M228" s="149">
        <f t="shared" si="46"/>
        <v>10.199999999999999</v>
      </c>
      <c r="N228" s="148">
        <f t="shared" si="47"/>
        <v>13.5</v>
      </c>
      <c r="O228" s="147" t="str">
        <f t="shared" si="48"/>
        <v>19.7</v>
      </c>
      <c r="P228" s="49" t="s">
        <v>1568</v>
      </c>
      <c r="Q228" s="48" t="s">
        <v>1560</v>
      </c>
      <c r="R228" s="49" t="s">
        <v>84</v>
      </c>
      <c r="S228" s="50"/>
      <c r="T228" s="351" t="s">
        <v>1198</v>
      </c>
      <c r="U228" s="145">
        <f t="shared" si="49"/>
        <v>108</v>
      </c>
      <c r="V228" s="144" t="str">
        <f t="shared" si="50"/>
        <v/>
      </c>
      <c r="W228" s="144">
        <f t="shared" si="51"/>
        <v>56</v>
      </c>
      <c r="X228" s="143" t="str">
        <f t="shared" si="52"/>
        <v>★0.5</v>
      </c>
      <c r="Z228" s="27">
        <v>1940</v>
      </c>
      <c r="AA228" s="27"/>
      <c r="AB228" s="28">
        <f t="shared" si="53"/>
        <v>19.7</v>
      </c>
      <c r="AC228" s="142">
        <f t="shared" si="54"/>
        <v>56</v>
      </c>
      <c r="AD228" s="142" t="str">
        <f t="shared" si="55"/>
        <v>★0.5</v>
      </c>
      <c r="AE228" s="28" t="str">
        <f t="shared" si="42"/>
        <v/>
      </c>
      <c r="AF228" s="142" t="str">
        <f t="shared" si="43"/>
        <v/>
      </c>
      <c r="AG228" s="142" t="str">
        <f t="shared" si="44"/>
        <v/>
      </c>
      <c r="AH228" s="141"/>
    </row>
    <row r="229" spans="1:34" ht="24" customHeight="1">
      <c r="A229" s="365"/>
      <c r="B229" s="551"/>
      <c r="C229" s="375"/>
      <c r="D229" s="36" t="s">
        <v>1593</v>
      </c>
      <c r="E229" s="37" t="s">
        <v>1596</v>
      </c>
      <c r="F229" s="38" t="s">
        <v>1562</v>
      </c>
      <c r="G229" s="357">
        <v>1.968</v>
      </c>
      <c r="H229" s="38" t="s">
        <v>1561</v>
      </c>
      <c r="I229" s="40">
        <v>1960</v>
      </c>
      <c r="J229" s="41">
        <v>5</v>
      </c>
      <c r="K229" s="149">
        <v>11.1</v>
      </c>
      <c r="L229" s="150">
        <f t="shared" si="45"/>
        <v>209.15855855855858</v>
      </c>
      <c r="M229" s="149">
        <f t="shared" si="46"/>
        <v>10.199999999999999</v>
      </c>
      <c r="N229" s="148">
        <f t="shared" si="47"/>
        <v>13.5</v>
      </c>
      <c r="O229" s="147" t="str">
        <f t="shared" si="48"/>
        <v>19.5</v>
      </c>
      <c r="P229" s="49" t="s">
        <v>1568</v>
      </c>
      <c r="Q229" s="48" t="s">
        <v>1560</v>
      </c>
      <c r="R229" s="49" t="s">
        <v>84</v>
      </c>
      <c r="S229" s="50"/>
      <c r="T229" s="351" t="s">
        <v>1198</v>
      </c>
      <c r="U229" s="145">
        <f t="shared" si="49"/>
        <v>108</v>
      </c>
      <c r="V229" s="144" t="str">
        <f t="shared" si="50"/>
        <v/>
      </c>
      <c r="W229" s="144">
        <f t="shared" si="51"/>
        <v>56</v>
      </c>
      <c r="X229" s="143" t="str">
        <f t="shared" si="52"/>
        <v>★0.5</v>
      </c>
      <c r="Z229" s="27">
        <v>1960</v>
      </c>
      <c r="AA229" s="27"/>
      <c r="AB229" s="28">
        <f t="shared" si="53"/>
        <v>19.5</v>
      </c>
      <c r="AC229" s="142">
        <f t="shared" si="54"/>
        <v>56</v>
      </c>
      <c r="AD229" s="142" t="str">
        <f t="shared" si="55"/>
        <v>★0.5</v>
      </c>
      <c r="AE229" s="28" t="str">
        <f t="shared" si="42"/>
        <v/>
      </c>
      <c r="AF229" s="142" t="str">
        <f t="shared" si="43"/>
        <v/>
      </c>
      <c r="AG229" s="142" t="str">
        <f t="shared" si="44"/>
        <v/>
      </c>
      <c r="AH229" s="141"/>
    </row>
    <row r="230" spans="1:34" ht="24" customHeight="1">
      <c r="A230" s="365"/>
      <c r="B230" s="551"/>
      <c r="C230" s="375"/>
      <c r="D230" s="36" t="s">
        <v>1593</v>
      </c>
      <c r="E230" s="37" t="s">
        <v>1595</v>
      </c>
      <c r="F230" s="38" t="s">
        <v>1562</v>
      </c>
      <c r="G230" s="357">
        <v>1.968</v>
      </c>
      <c r="H230" s="38" t="s">
        <v>1561</v>
      </c>
      <c r="I230" s="40">
        <v>1940</v>
      </c>
      <c r="J230" s="41">
        <v>5</v>
      </c>
      <c r="K230" s="149">
        <v>11</v>
      </c>
      <c r="L230" s="150">
        <f t="shared" si="45"/>
        <v>211.05999999999997</v>
      </c>
      <c r="M230" s="149">
        <f t="shared" si="46"/>
        <v>10.199999999999999</v>
      </c>
      <c r="N230" s="148">
        <f t="shared" si="47"/>
        <v>13.5</v>
      </c>
      <c r="O230" s="147" t="str">
        <f t="shared" si="48"/>
        <v>19.7</v>
      </c>
      <c r="P230" s="49" t="s">
        <v>1568</v>
      </c>
      <c r="Q230" s="48" t="s">
        <v>1560</v>
      </c>
      <c r="R230" s="49" t="s">
        <v>84</v>
      </c>
      <c r="S230" s="50" t="s">
        <v>1559</v>
      </c>
      <c r="T230" s="351" t="s">
        <v>1198</v>
      </c>
      <c r="U230" s="145">
        <f t="shared" si="49"/>
        <v>107</v>
      </c>
      <c r="V230" s="144" t="str">
        <f t="shared" si="50"/>
        <v/>
      </c>
      <c r="W230" s="144">
        <f t="shared" si="51"/>
        <v>55</v>
      </c>
      <c r="X230" s="143" t="str">
        <f t="shared" si="52"/>
        <v>★0.5</v>
      </c>
      <c r="Z230" s="27">
        <v>1940</v>
      </c>
      <c r="AA230" s="27"/>
      <c r="AB230" s="28">
        <f t="shared" si="53"/>
        <v>19.7</v>
      </c>
      <c r="AC230" s="142">
        <f t="shared" si="54"/>
        <v>55</v>
      </c>
      <c r="AD230" s="142" t="str">
        <f t="shared" si="55"/>
        <v>★0.5</v>
      </c>
      <c r="AE230" s="28" t="str">
        <f t="shared" si="42"/>
        <v/>
      </c>
      <c r="AF230" s="142" t="str">
        <f t="shared" si="43"/>
        <v/>
      </c>
      <c r="AG230" s="142" t="str">
        <f t="shared" si="44"/>
        <v/>
      </c>
      <c r="AH230" s="141"/>
    </row>
    <row r="231" spans="1:34" ht="24" customHeight="1">
      <c r="A231" s="365"/>
      <c r="B231" s="551"/>
      <c r="C231" s="375"/>
      <c r="D231" s="36" t="s">
        <v>1593</v>
      </c>
      <c r="E231" s="37" t="s">
        <v>1594</v>
      </c>
      <c r="F231" s="38" t="s">
        <v>1562</v>
      </c>
      <c r="G231" s="357">
        <v>1.968</v>
      </c>
      <c r="H231" s="38" t="s">
        <v>1561</v>
      </c>
      <c r="I231" s="40">
        <v>1960</v>
      </c>
      <c r="J231" s="41">
        <v>5</v>
      </c>
      <c r="K231" s="149">
        <v>11</v>
      </c>
      <c r="L231" s="150">
        <f t="shared" si="45"/>
        <v>211.05999999999997</v>
      </c>
      <c r="M231" s="149">
        <f t="shared" si="46"/>
        <v>10.199999999999999</v>
      </c>
      <c r="N231" s="148">
        <f t="shared" si="47"/>
        <v>13.5</v>
      </c>
      <c r="O231" s="147" t="str">
        <f t="shared" si="48"/>
        <v>19.5</v>
      </c>
      <c r="P231" s="49" t="s">
        <v>1568</v>
      </c>
      <c r="Q231" s="48" t="s">
        <v>1560</v>
      </c>
      <c r="R231" s="49" t="s">
        <v>84</v>
      </c>
      <c r="S231" s="50" t="s">
        <v>1559</v>
      </c>
      <c r="T231" s="351" t="s">
        <v>1198</v>
      </c>
      <c r="U231" s="145">
        <f t="shared" si="49"/>
        <v>107</v>
      </c>
      <c r="V231" s="144" t="str">
        <f t="shared" si="50"/>
        <v/>
      </c>
      <c r="W231" s="144">
        <f t="shared" si="51"/>
        <v>56</v>
      </c>
      <c r="X231" s="143" t="str">
        <f t="shared" si="52"/>
        <v>★0.5</v>
      </c>
      <c r="Z231" s="27">
        <v>1960</v>
      </c>
      <c r="AA231" s="27"/>
      <c r="AB231" s="28">
        <f t="shared" si="53"/>
        <v>19.5</v>
      </c>
      <c r="AC231" s="142">
        <f t="shared" si="54"/>
        <v>56</v>
      </c>
      <c r="AD231" s="142" t="str">
        <f t="shared" si="55"/>
        <v>★0.5</v>
      </c>
      <c r="AE231" s="28" t="str">
        <f t="shared" si="42"/>
        <v/>
      </c>
      <c r="AF231" s="142" t="str">
        <f t="shared" si="43"/>
        <v/>
      </c>
      <c r="AG231" s="142" t="str">
        <f t="shared" si="44"/>
        <v/>
      </c>
      <c r="AH231" s="141"/>
    </row>
    <row r="232" spans="1:34" ht="24" customHeight="1">
      <c r="A232" s="365"/>
      <c r="B232" s="551"/>
      <c r="C232" s="375"/>
      <c r="D232" s="36" t="s">
        <v>1610</v>
      </c>
      <c r="E232" s="37" t="s">
        <v>1613</v>
      </c>
      <c r="F232" s="38" t="s">
        <v>1582</v>
      </c>
      <c r="G232" s="357">
        <v>1.968</v>
      </c>
      <c r="H232" s="38" t="s">
        <v>1561</v>
      </c>
      <c r="I232" s="40">
        <v>1830</v>
      </c>
      <c r="J232" s="41">
        <v>5</v>
      </c>
      <c r="K232" s="149">
        <v>12.6</v>
      </c>
      <c r="L232" s="150">
        <f t="shared" si="45"/>
        <v>184.25873015873015</v>
      </c>
      <c r="M232" s="149">
        <f t="shared" si="46"/>
        <v>11.1</v>
      </c>
      <c r="N232" s="148">
        <f t="shared" si="47"/>
        <v>14.4</v>
      </c>
      <c r="O232" s="147" t="str">
        <f t="shared" si="48"/>
        <v>20.8</v>
      </c>
      <c r="P232" s="49" t="s">
        <v>1102</v>
      </c>
      <c r="Q232" s="48" t="s">
        <v>60</v>
      </c>
      <c r="R232" s="49" t="s">
        <v>231</v>
      </c>
      <c r="S232" s="553"/>
      <c r="T232" s="351" t="s">
        <v>1198</v>
      </c>
      <c r="U232" s="145">
        <f t="shared" si="49"/>
        <v>113</v>
      </c>
      <c r="V232" s="144" t="str">
        <f t="shared" si="50"/>
        <v/>
      </c>
      <c r="W232" s="144">
        <f t="shared" si="51"/>
        <v>60</v>
      </c>
      <c r="X232" s="143" t="str">
        <f t="shared" si="52"/>
        <v>★1.0</v>
      </c>
      <c r="Z232" s="27">
        <v>1830</v>
      </c>
      <c r="AA232" s="27"/>
      <c r="AB232" s="28">
        <f t="shared" si="53"/>
        <v>20.8</v>
      </c>
      <c r="AC232" s="142">
        <f t="shared" si="54"/>
        <v>60</v>
      </c>
      <c r="AD232" s="142" t="str">
        <f t="shared" si="55"/>
        <v>★1.0</v>
      </c>
      <c r="AE232" s="28" t="str">
        <f t="shared" ref="AE232:AE291" si="56">IF(AA232="","",(ROUND(IF(AA232&gt;=2759,9.5,IF(AA232&lt;2759,(-2.47/1000000*AA232*AA232)-(8.52/10000*AA232)+30.65)),1)))</f>
        <v/>
      </c>
      <c r="AF232" s="142" t="str">
        <f t="shared" ref="AF232:AF291" si="57">IF(AE232="","",IF(K232="","",ROUNDDOWN(K232/AE232*100,0)))</f>
        <v/>
      </c>
      <c r="AG232" s="142" t="str">
        <f t="shared" ref="AG232:AG291" si="58">IF(AF232="","",IF(AF232&gt;=125,"★7.5",IF(AF232&gt;=120,"★7.0",IF(AF232&gt;=115,"★6.5",IF(AF232&gt;=110,"★6.0",IF(AF232&gt;=105,"★5.5",IF(AF232&gt;=100,"★5.0",IF(AF232&gt;=95,"★4.5",IF(AF232&gt;=90,"★4.0",IF(AF232&gt;=85,"★3.5",IF(AF232&gt;=80,"★3.0",IF(AF232&gt;=75,"★2.5",IF(AF232&gt;=70,"★2.0",IF(AF232&gt;=65,"★1.5",IF(AF232&gt;=60,"★1.0",IF(AF232&gt;=55,"★0.5"," "))))))))))))))))</f>
        <v/>
      </c>
      <c r="AH232" s="141"/>
    </row>
    <row r="233" spans="1:34" ht="24" customHeight="1">
      <c r="A233" s="365"/>
      <c r="B233" s="551"/>
      <c r="C233" s="375"/>
      <c r="D233" s="36" t="s">
        <v>1610</v>
      </c>
      <c r="E233" s="37" t="s">
        <v>1612</v>
      </c>
      <c r="F233" s="38" t="s">
        <v>1582</v>
      </c>
      <c r="G233" s="357">
        <v>1.968</v>
      </c>
      <c r="H233" s="38" t="s">
        <v>1561</v>
      </c>
      <c r="I233" s="40">
        <v>1850</v>
      </c>
      <c r="J233" s="41">
        <v>5</v>
      </c>
      <c r="K233" s="149">
        <v>12.6</v>
      </c>
      <c r="L233" s="150">
        <f t="shared" si="45"/>
        <v>184.25873015873015</v>
      </c>
      <c r="M233" s="149">
        <f t="shared" si="46"/>
        <v>11.1</v>
      </c>
      <c r="N233" s="148">
        <f t="shared" si="47"/>
        <v>14.4</v>
      </c>
      <c r="O233" s="147" t="str">
        <f t="shared" si="48"/>
        <v>20.6</v>
      </c>
      <c r="P233" s="49" t="s">
        <v>1102</v>
      </c>
      <c r="Q233" s="48" t="s">
        <v>60</v>
      </c>
      <c r="R233" s="49" t="s">
        <v>231</v>
      </c>
      <c r="S233" s="553"/>
      <c r="T233" s="351" t="s">
        <v>1198</v>
      </c>
      <c r="U233" s="145">
        <f t="shared" si="49"/>
        <v>113</v>
      </c>
      <c r="V233" s="144" t="str">
        <f t="shared" si="50"/>
        <v/>
      </c>
      <c r="W233" s="144">
        <f t="shared" si="51"/>
        <v>61</v>
      </c>
      <c r="X233" s="143" t="str">
        <f t="shared" si="52"/>
        <v>★1.0</v>
      </c>
      <c r="Z233" s="27">
        <v>1850</v>
      </c>
      <c r="AA233" s="27"/>
      <c r="AB233" s="28">
        <f t="shared" si="53"/>
        <v>20.6</v>
      </c>
      <c r="AC233" s="142">
        <f t="shared" si="54"/>
        <v>61</v>
      </c>
      <c r="AD233" s="142" t="str">
        <f t="shared" si="55"/>
        <v>★1.0</v>
      </c>
      <c r="AE233" s="28" t="str">
        <f t="shared" si="56"/>
        <v/>
      </c>
      <c r="AF233" s="142" t="str">
        <f t="shared" si="57"/>
        <v/>
      </c>
      <c r="AG233" s="142" t="str">
        <f t="shared" si="58"/>
        <v/>
      </c>
      <c r="AH233" s="141"/>
    </row>
    <row r="234" spans="1:34" ht="24" customHeight="1">
      <c r="A234" s="365"/>
      <c r="B234" s="551"/>
      <c r="C234" s="375"/>
      <c r="D234" s="36" t="s">
        <v>1610</v>
      </c>
      <c r="E234" s="37" t="s">
        <v>1611</v>
      </c>
      <c r="F234" s="38" t="s">
        <v>1582</v>
      </c>
      <c r="G234" s="357">
        <v>1.968</v>
      </c>
      <c r="H234" s="38" t="s">
        <v>1561</v>
      </c>
      <c r="I234" s="40">
        <v>1910</v>
      </c>
      <c r="J234" s="41">
        <v>5</v>
      </c>
      <c r="K234" s="149">
        <v>12.2</v>
      </c>
      <c r="L234" s="150">
        <f t="shared" si="45"/>
        <v>190.3</v>
      </c>
      <c r="M234" s="149">
        <f t="shared" si="46"/>
        <v>10.199999999999999</v>
      </c>
      <c r="N234" s="148">
        <f t="shared" si="47"/>
        <v>13.5</v>
      </c>
      <c r="O234" s="147" t="str">
        <f t="shared" si="48"/>
        <v>20.0</v>
      </c>
      <c r="P234" s="49" t="s">
        <v>1102</v>
      </c>
      <c r="Q234" s="48" t="s">
        <v>60</v>
      </c>
      <c r="R234" s="49" t="s">
        <v>45</v>
      </c>
      <c r="S234" s="553"/>
      <c r="T234" s="351" t="s">
        <v>1198</v>
      </c>
      <c r="U234" s="145">
        <f t="shared" si="49"/>
        <v>119</v>
      </c>
      <c r="V234" s="144" t="str">
        <f t="shared" si="50"/>
        <v/>
      </c>
      <c r="W234" s="144">
        <f t="shared" si="51"/>
        <v>61</v>
      </c>
      <c r="X234" s="143" t="str">
        <f t="shared" si="52"/>
        <v>★1.0</v>
      </c>
      <c r="Z234" s="27">
        <v>1910</v>
      </c>
      <c r="AA234" s="27"/>
      <c r="AB234" s="28">
        <f t="shared" si="53"/>
        <v>20</v>
      </c>
      <c r="AC234" s="142">
        <f t="shared" si="54"/>
        <v>61</v>
      </c>
      <c r="AD234" s="142" t="str">
        <f t="shared" si="55"/>
        <v>★1.0</v>
      </c>
      <c r="AE234" s="28" t="str">
        <f t="shared" si="56"/>
        <v/>
      </c>
      <c r="AF234" s="142" t="str">
        <f t="shared" si="57"/>
        <v/>
      </c>
      <c r="AG234" s="142" t="str">
        <f t="shared" si="58"/>
        <v/>
      </c>
      <c r="AH234" s="141"/>
    </row>
    <row r="235" spans="1:34" ht="24" customHeight="1">
      <c r="A235" s="365"/>
      <c r="B235" s="551"/>
      <c r="C235" s="375"/>
      <c r="D235" s="36" t="s">
        <v>1610</v>
      </c>
      <c r="E235" s="37" t="s">
        <v>1609</v>
      </c>
      <c r="F235" s="38" t="s">
        <v>1582</v>
      </c>
      <c r="G235" s="357">
        <v>1.968</v>
      </c>
      <c r="H235" s="38" t="s">
        <v>1561</v>
      </c>
      <c r="I235" s="40">
        <v>1930</v>
      </c>
      <c r="J235" s="41">
        <v>5</v>
      </c>
      <c r="K235" s="149">
        <v>12.2</v>
      </c>
      <c r="L235" s="150">
        <f t="shared" si="45"/>
        <v>190.3</v>
      </c>
      <c r="M235" s="149">
        <f t="shared" si="46"/>
        <v>10.199999999999999</v>
      </c>
      <c r="N235" s="148">
        <f t="shared" si="47"/>
        <v>13.5</v>
      </c>
      <c r="O235" s="147" t="str">
        <f t="shared" si="48"/>
        <v>19.8</v>
      </c>
      <c r="P235" s="49" t="s">
        <v>1102</v>
      </c>
      <c r="Q235" s="48" t="s">
        <v>60</v>
      </c>
      <c r="R235" s="49" t="s">
        <v>45</v>
      </c>
      <c r="S235" s="553"/>
      <c r="T235" s="351" t="s">
        <v>1198</v>
      </c>
      <c r="U235" s="145">
        <f t="shared" si="49"/>
        <v>119</v>
      </c>
      <c r="V235" s="144" t="str">
        <f t="shared" si="50"/>
        <v/>
      </c>
      <c r="W235" s="144">
        <f t="shared" si="51"/>
        <v>61</v>
      </c>
      <c r="X235" s="143" t="str">
        <f t="shared" si="52"/>
        <v>★1.0</v>
      </c>
      <c r="Z235" s="27">
        <v>1930</v>
      </c>
      <c r="AA235" s="27"/>
      <c r="AB235" s="28">
        <f t="shared" si="53"/>
        <v>19.8</v>
      </c>
      <c r="AC235" s="142">
        <f t="shared" si="54"/>
        <v>61</v>
      </c>
      <c r="AD235" s="142" t="str">
        <f t="shared" si="55"/>
        <v>★1.0</v>
      </c>
      <c r="AE235" s="28" t="str">
        <f t="shared" si="56"/>
        <v/>
      </c>
      <c r="AF235" s="142" t="str">
        <f t="shared" si="57"/>
        <v/>
      </c>
      <c r="AG235" s="142" t="str">
        <f t="shared" si="58"/>
        <v/>
      </c>
      <c r="AH235" s="141"/>
    </row>
    <row r="236" spans="1:34" ht="24" customHeight="1">
      <c r="A236" s="365"/>
      <c r="B236" s="551"/>
      <c r="C236" s="375"/>
      <c r="D236" s="36" t="s">
        <v>1591</v>
      </c>
      <c r="E236" s="37" t="s">
        <v>1608</v>
      </c>
      <c r="F236" s="38" t="s">
        <v>1573</v>
      </c>
      <c r="G236" s="357">
        <v>1.968</v>
      </c>
      <c r="H236" s="38" t="s">
        <v>1561</v>
      </c>
      <c r="I236" s="40">
        <v>1920</v>
      </c>
      <c r="J236" s="41">
        <v>5</v>
      </c>
      <c r="K236" s="149">
        <v>11.5</v>
      </c>
      <c r="L236" s="150">
        <f t="shared" si="45"/>
        <v>201.88347826086954</v>
      </c>
      <c r="M236" s="149">
        <f t="shared" si="46"/>
        <v>10.199999999999999</v>
      </c>
      <c r="N236" s="148">
        <f t="shared" si="47"/>
        <v>13.5</v>
      </c>
      <c r="O236" s="147" t="str">
        <f t="shared" si="48"/>
        <v>19.9</v>
      </c>
      <c r="P236" s="49" t="s">
        <v>1568</v>
      </c>
      <c r="Q236" s="48" t="s">
        <v>60</v>
      </c>
      <c r="R236" s="49" t="s">
        <v>84</v>
      </c>
      <c r="S236" s="50"/>
      <c r="T236" s="351" t="s">
        <v>1198</v>
      </c>
      <c r="U236" s="145">
        <f t="shared" si="49"/>
        <v>112</v>
      </c>
      <c r="V236" s="144" t="str">
        <f t="shared" si="50"/>
        <v/>
      </c>
      <c r="W236" s="144">
        <f t="shared" si="51"/>
        <v>57</v>
      </c>
      <c r="X236" s="143" t="str">
        <f t="shared" si="52"/>
        <v>★0.5</v>
      </c>
      <c r="Z236" s="27">
        <v>1920</v>
      </c>
      <c r="AA236" s="27"/>
      <c r="AB236" s="28">
        <f t="shared" si="53"/>
        <v>19.899999999999999</v>
      </c>
      <c r="AC236" s="142">
        <f t="shared" si="54"/>
        <v>57</v>
      </c>
      <c r="AD236" s="142" t="str">
        <f t="shared" si="55"/>
        <v>★0.5</v>
      </c>
      <c r="AE236" s="28" t="str">
        <f t="shared" si="56"/>
        <v/>
      </c>
      <c r="AF236" s="142" t="str">
        <f t="shared" si="57"/>
        <v/>
      </c>
      <c r="AG236" s="142" t="str">
        <f t="shared" si="58"/>
        <v/>
      </c>
      <c r="AH236" s="141"/>
    </row>
    <row r="237" spans="1:34" ht="24" customHeight="1">
      <c r="A237" s="365"/>
      <c r="B237" s="551"/>
      <c r="C237" s="375"/>
      <c r="D237" s="36" t="s">
        <v>1591</v>
      </c>
      <c r="E237" s="37" t="s">
        <v>1607</v>
      </c>
      <c r="F237" s="38" t="s">
        <v>1573</v>
      </c>
      <c r="G237" s="357">
        <v>1.968</v>
      </c>
      <c r="H237" s="38" t="s">
        <v>1561</v>
      </c>
      <c r="I237" s="40">
        <v>1940</v>
      </c>
      <c r="J237" s="41">
        <v>5</v>
      </c>
      <c r="K237" s="149">
        <v>11.5</v>
      </c>
      <c r="L237" s="150">
        <f t="shared" si="45"/>
        <v>201.88347826086954</v>
      </c>
      <c r="M237" s="149">
        <f t="shared" si="46"/>
        <v>10.199999999999999</v>
      </c>
      <c r="N237" s="148">
        <f t="shared" si="47"/>
        <v>13.5</v>
      </c>
      <c r="O237" s="147" t="str">
        <f t="shared" si="48"/>
        <v>19.7</v>
      </c>
      <c r="P237" s="49" t="s">
        <v>1568</v>
      </c>
      <c r="Q237" s="48" t="s">
        <v>60</v>
      </c>
      <c r="R237" s="49" t="s">
        <v>84</v>
      </c>
      <c r="S237" s="50"/>
      <c r="T237" s="351" t="s">
        <v>1198</v>
      </c>
      <c r="U237" s="145">
        <f t="shared" si="49"/>
        <v>112</v>
      </c>
      <c r="V237" s="144" t="str">
        <f t="shared" si="50"/>
        <v/>
      </c>
      <c r="W237" s="144">
        <f t="shared" si="51"/>
        <v>58</v>
      </c>
      <c r="X237" s="143" t="str">
        <f t="shared" si="52"/>
        <v>★0.5</v>
      </c>
      <c r="Z237" s="27">
        <v>1940</v>
      </c>
      <c r="AA237" s="27"/>
      <c r="AB237" s="28">
        <f t="shared" si="53"/>
        <v>19.7</v>
      </c>
      <c r="AC237" s="142">
        <f t="shared" si="54"/>
        <v>58</v>
      </c>
      <c r="AD237" s="142" t="str">
        <f t="shared" si="55"/>
        <v>★0.5</v>
      </c>
      <c r="AE237" s="28" t="str">
        <f t="shared" si="56"/>
        <v/>
      </c>
      <c r="AF237" s="142" t="str">
        <f t="shared" si="57"/>
        <v/>
      </c>
      <c r="AG237" s="142" t="str">
        <f t="shared" si="58"/>
        <v/>
      </c>
      <c r="AH237" s="141"/>
    </row>
    <row r="238" spans="1:34" ht="24" customHeight="1">
      <c r="A238" s="365"/>
      <c r="B238" s="551"/>
      <c r="C238" s="375"/>
      <c r="D238" s="36" t="s">
        <v>1591</v>
      </c>
      <c r="E238" s="37" t="s">
        <v>1606</v>
      </c>
      <c r="F238" s="38" t="s">
        <v>1573</v>
      </c>
      <c r="G238" s="357">
        <v>1.968</v>
      </c>
      <c r="H238" s="38" t="s">
        <v>1561</v>
      </c>
      <c r="I238" s="40">
        <v>1920</v>
      </c>
      <c r="J238" s="41">
        <v>5</v>
      </c>
      <c r="K238" s="149">
        <v>12.3</v>
      </c>
      <c r="L238" s="150">
        <f t="shared" si="45"/>
        <v>188.75284552845525</v>
      </c>
      <c r="M238" s="149">
        <f t="shared" si="46"/>
        <v>10.199999999999999</v>
      </c>
      <c r="N238" s="148">
        <f t="shared" si="47"/>
        <v>13.5</v>
      </c>
      <c r="O238" s="147" t="str">
        <f t="shared" si="48"/>
        <v>19.9</v>
      </c>
      <c r="P238" s="49" t="s">
        <v>1568</v>
      </c>
      <c r="Q238" s="48" t="s">
        <v>60</v>
      </c>
      <c r="R238" s="49" t="s">
        <v>84</v>
      </c>
      <c r="S238" s="553" t="s">
        <v>1598</v>
      </c>
      <c r="T238" s="351" t="s">
        <v>1198</v>
      </c>
      <c r="U238" s="145">
        <f t="shared" si="49"/>
        <v>120</v>
      </c>
      <c r="V238" s="144" t="str">
        <f t="shared" si="50"/>
        <v/>
      </c>
      <c r="W238" s="144">
        <f t="shared" si="51"/>
        <v>61</v>
      </c>
      <c r="X238" s="143" t="str">
        <f t="shared" si="52"/>
        <v>★1.0</v>
      </c>
      <c r="Z238" s="27">
        <v>1920</v>
      </c>
      <c r="AA238" s="27"/>
      <c r="AB238" s="28">
        <f t="shared" si="53"/>
        <v>19.899999999999999</v>
      </c>
      <c r="AC238" s="142">
        <f t="shared" si="54"/>
        <v>61</v>
      </c>
      <c r="AD238" s="142" t="str">
        <f t="shared" si="55"/>
        <v>★1.0</v>
      </c>
      <c r="AE238" s="28" t="str">
        <f t="shared" si="56"/>
        <v/>
      </c>
      <c r="AF238" s="142" t="str">
        <f t="shared" si="57"/>
        <v/>
      </c>
      <c r="AG238" s="142" t="str">
        <f t="shared" si="58"/>
        <v/>
      </c>
      <c r="AH238" s="141"/>
    </row>
    <row r="239" spans="1:34" ht="24" customHeight="1">
      <c r="A239" s="365"/>
      <c r="B239" s="551"/>
      <c r="C239" s="375"/>
      <c r="D239" s="36" t="s">
        <v>1591</v>
      </c>
      <c r="E239" s="37" t="s">
        <v>1605</v>
      </c>
      <c r="F239" s="38" t="s">
        <v>1573</v>
      </c>
      <c r="G239" s="357">
        <v>1.968</v>
      </c>
      <c r="H239" s="38" t="s">
        <v>1561</v>
      </c>
      <c r="I239" s="40">
        <v>1940</v>
      </c>
      <c r="J239" s="41">
        <v>5</v>
      </c>
      <c r="K239" s="149">
        <v>12.3</v>
      </c>
      <c r="L239" s="150">
        <f t="shared" si="45"/>
        <v>188.75284552845525</v>
      </c>
      <c r="M239" s="149">
        <f t="shared" si="46"/>
        <v>10.199999999999999</v>
      </c>
      <c r="N239" s="148">
        <f t="shared" si="47"/>
        <v>13.5</v>
      </c>
      <c r="O239" s="147" t="str">
        <f t="shared" si="48"/>
        <v>19.7</v>
      </c>
      <c r="P239" s="49" t="s">
        <v>1568</v>
      </c>
      <c r="Q239" s="48" t="s">
        <v>60</v>
      </c>
      <c r="R239" s="49" t="s">
        <v>84</v>
      </c>
      <c r="S239" s="553" t="s">
        <v>1598</v>
      </c>
      <c r="T239" s="351" t="s">
        <v>1198</v>
      </c>
      <c r="U239" s="145">
        <f t="shared" si="49"/>
        <v>120</v>
      </c>
      <c r="V239" s="144" t="str">
        <f t="shared" si="50"/>
        <v/>
      </c>
      <c r="W239" s="144">
        <f t="shared" si="51"/>
        <v>62</v>
      </c>
      <c r="X239" s="143" t="str">
        <f t="shared" si="52"/>
        <v>★1.0</v>
      </c>
      <c r="Z239" s="27">
        <v>1940</v>
      </c>
      <c r="AA239" s="27"/>
      <c r="AB239" s="28">
        <f t="shared" si="53"/>
        <v>19.7</v>
      </c>
      <c r="AC239" s="142">
        <f t="shared" si="54"/>
        <v>62</v>
      </c>
      <c r="AD239" s="142" t="str">
        <f t="shared" si="55"/>
        <v>★1.0</v>
      </c>
      <c r="AE239" s="28" t="str">
        <f t="shared" si="56"/>
        <v/>
      </c>
      <c r="AF239" s="142" t="str">
        <f t="shared" si="57"/>
        <v/>
      </c>
      <c r="AG239" s="142" t="str">
        <f t="shared" si="58"/>
        <v/>
      </c>
      <c r="AH239" s="141"/>
    </row>
    <row r="240" spans="1:34" ht="24" customHeight="1">
      <c r="A240" s="365"/>
      <c r="B240" s="551"/>
      <c r="C240" s="375"/>
      <c r="D240" s="36" t="s">
        <v>1591</v>
      </c>
      <c r="E240" s="37" t="s">
        <v>1604</v>
      </c>
      <c r="F240" s="38" t="s">
        <v>1573</v>
      </c>
      <c r="G240" s="357">
        <v>1.968</v>
      </c>
      <c r="H240" s="38" t="s">
        <v>1561</v>
      </c>
      <c r="I240" s="40">
        <v>1900</v>
      </c>
      <c r="J240" s="41">
        <v>5</v>
      </c>
      <c r="K240" s="149">
        <v>12.1</v>
      </c>
      <c r="L240" s="150">
        <f t="shared" si="45"/>
        <v>191.87272727272727</v>
      </c>
      <c r="M240" s="149">
        <f t="shared" si="46"/>
        <v>10.199999999999999</v>
      </c>
      <c r="N240" s="148">
        <f t="shared" si="47"/>
        <v>13.5</v>
      </c>
      <c r="O240" s="147" t="str">
        <f t="shared" si="48"/>
        <v>20.1</v>
      </c>
      <c r="P240" s="49" t="s">
        <v>1102</v>
      </c>
      <c r="Q240" s="48" t="s">
        <v>60</v>
      </c>
      <c r="R240" s="49" t="s">
        <v>84</v>
      </c>
      <c r="S240" s="553" t="s">
        <v>1598</v>
      </c>
      <c r="T240" s="351" t="s">
        <v>1198</v>
      </c>
      <c r="U240" s="145">
        <f t="shared" si="49"/>
        <v>118</v>
      </c>
      <c r="V240" s="144" t="str">
        <f t="shared" si="50"/>
        <v/>
      </c>
      <c r="W240" s="144">
        <f t="shared" si="51"/>
        <v>60</v>
      </c>
      <c r="X240" s="143" t="str">
        <f t="shared" si="52"/>
        <v>★1.0</v>
      </c>
      <c r="Z240" s="27">
        <v>1900</v>
      </c>
      <c r="AA240" s="27"/>
      <c r="AB240" s="28">
        <f t="shared" si="53"/>
        <v>20.100000000000001</v>
      </c>
      <c r="AC240" s="142">
        <f t="shared" si="54"/>
        <v>60</v>
      </c>
      <c r="AD240" s="142" t="str">
        <f t="shared" si="55"/>
        <v>★1.0</v>
      </c>
      <c r="AE240" s="28" t="str">
        <f t="shared" si="56"/>
        <v/>
      </c>
      <c r="AF240" s="142" t="str">
        <f t="shared" si="57"/>
        <v/>
      </c>
      <c r="AG240" s="142" t="str">
        <f t="shared" si="58"/>
        <v/>
      </c>
      <c r="AH240" s="141"/>
    </row>
    <row r="241" spans="1:34" ht="24" customHeight="1">
      <c r="A241" s="365"/>
      <c r="B241" s="551"/>
      <c r="C241" s="375"/>
      <c r="D241" s="36" t="s">
        <v>1591</v>
      </c>
      <c r="E241" s="37" t="s">
        <v>1603</v>
      </c>
      <c r="F241" s="38" t="s">
        <v>1573</v>
      </c>
      <c r="G241" s="357">
        <v>1.968</v>
      </c>
      <c r="H241" s="38" t="s">
        <v>1561</v>
      </c>
      <c r="I241" s="40">
        <v>1920</v>
      </c>
      <c r="J241" s="41">
        <v>5</v>
      </c>
      <c r="K241" s="149">
        <v>12.1</v>
      </c>
      <c r="L241" s="150">
        <f t="shared" si="45"/>
        <v>191.87272727272727</v>
      </c>
      <c r="M241" s="149">
        <f t="shared" si="46"/>
        <v>10.199999999999999</v>
      </c>
      <c r="N241" s="148">
        <f t="shared" si="47"/>
        <v>13.5</v>
      </c>
      <c r="O241" s="147" t="str">
        <f t="shared" si="48"/>
        <v>19.9</v>
      </c>
      <c r="P241" s="49" t="s">
        <v>1102</v>
      </c>
      <c r="Q241" s="48" t="s">
        <v>60</v>
      </c>
      <c r="R241" s="49" t="s">
        <v>84</v>
      </c>
      <c r="S241" s="553" t="s">
        <v>1598</v>
      </c>
      <c r="T241" s="351" t="s">
        <v>1198</v>
      </c>
      <c r="U241" s="145">
        <f t="shared" si="49"/>
        <v>118</v>
      </c>
      <c r="V241" s="144" t="str">
        <f t="shared" si="50"/>
        <v/>
      </c>
      <c r="W241" s="144">
        <f t="shared" si="51"/>
        <v>60</v>
      </c>
      <c r="X241" s="143" t="str">
        <f t="shared" si="52"/>
        <v>★1.0</v>
      </c>
      <c r="Z241" s="27">
        <v>1920</v>
      </c>
      <c r="AA241" s="27"/>
      <c r="AB241" s="28">
        <f t="shared" si="53"/>
        <v>19.899999999999999</v>
      </c>
      <c r="AC241" s="142">
        <f t="shared" si="54"/>
        <v>60</v>
      </c>
      <c r="AD241" s="142" t="str">
        <f t="shared" si="55"/>
        <v>★1.0</v>
      </c>
      <c r="AE241" s="28" t="str">
        <f t="shared" si="56"/>
        <v/>
      </c>
      <c r="AF241" s="142" t="str">
        <f t="shared" si="57"/>
        <v/>
      </c>
      <c r="AG241" s="142" t="str">
        <f t="shared" si="58"/>
        <v/>
      </c>
      <c r="AH241" s="141"/>
    </row>
    <row r="242" spans="1:34" ht="24" customHeight="1">
      <c r="A242" s="365"/>
      <c r="B242" s="551"/>
      <c r="C242" s="375"/>
      <c r="D242" s="36" t="s">
        <v>1591</v>
      </c>
      <c r="E242" s="37" t="s">
        <v>1602</v>
      </c>
      <c r="F242" s="38" t="s">
        <v>1573</v>
      </c>
      <c r="G242" s="357">
        <v>1.968</v>
      </c>
      <c r="H242" s="38" t="s">
        <v>1561</v>
      </c>
      <c r="I242" s="40">
        <v>1820</v>
      </c>
      <c r="J242" s="41">
        <v>5</v>
      </c>
      <c r="K242" s="149">
        <v>12.5</v>
      </c>
      <c r="L242" s="150">
        <f t="shared" si="45"/>
        <v>185.7328</v>
      </c>
      <c r="M242" s="149">
        <f t="shared" si="46"/>
        <v>11.1</v>
      </c>
      <c r="N242" s="148">
        <f t="shared" si="47"/>
        <v>14.4</v>
      </c>
      <c r="O242" s="147" t="str">
        <f t="shared" si="48"/>
        <v>20.9</v>
      </c>
      <c r="P242" s="49" t="s">
        <v>1102</v>
      </c>
      <c r="Q242" s="48" t="s">
        <v>60</v>
      </c>
      <c r="R242" s="49" t="s">
        <v>231</v>
      </c>
      <c r="S242" s="553" t="s">
        <v>1598</v>
      </c>
      <c r="T242" s="351" t="s">
        <v>1198</v>
      </c>
      <c r="U242" s="145">
        <f t="shared" si="49"/>
        <v>112</v>
      </c>
      <c r="V242" s="144" t="str">
        <f t="shared" si="50"/>
        <v/>
      </c>
      <c r="W242" s="144">
        <f t="shared" si="51"/>
        <v>59</v>
      </c>
      <c r="X242" s="143" t="str">
        <f t="shared" si="52"/>
        <v>★0.5</v>
      </c>
      <c r="Z242" s="27">
        <v>1820</v>
      </c>
      <c r="AA242" s="27"/>
      <c r="AB242" s="28">
        <f t="shared" si="53"/>
        <v>20.9</v>
      </c>
      <c r="AC242" s="142">
        <f t="shared" si="54"/>
        <v>59</v>
      </c>
      <c r="AD242" s="142" t="str">
        <f t="shared" si="55"/>
        <v>★0.5</v>
      </c>
      <c r="AE242" s="28" t="str">
        <f t="shared" si="56"/>
        <v/>
      </c>
      <c r="AF242" s="142" t="str">
        <f t="shared" si="57"/>
        <v/>
      </c>
      <c r="AG242" s="142" t="str">
        <f t="shared" si="58"/>
        <v/>
      </c>
      <c r="AH242" s="141"/>
    </row>
    <row r="243" spans="1:34" ht="24" customHeight="1">
      <c r="A243" s="365"/>
      <c r="B243" s="551"/>
      <c r="C243" s="375"/>
      <c r="D243" s="36" t="s">
        <v>1591</v>
      </c>
      <c r="E243" s="37" t="s">
        <v>1601</v>
      </c>
      <c r="F243" s="38" t="s">
        <v>1573</v>
      </c>
      <c r="G243" s="357">
        <v>1.968</v>
      </c>
      <c r="H243" s="38" t="s">
        <v>1561</v>
      </c>
      <c r="I243" s="40">
        <v>1840</v>
      </c>
      <c r="J243" s="41">
        <v>5</v>
      </c>
      <c r="K243" s="149">
        <v>12.5</v>
      </c>
      <c r="L243" s="150">
        <f t="shared" si="45"/>
        <v>185.7328</v>
      </c>
      <c r="M243" s="149">
        <f t="shared" si="46"/>
        <v>11.1</v>
      </c>
      <c r="N243" s="148">
        <f t="shared" si="47"/>
        <v>14.4</v>
      </c>
      <c r="O243" s="147" t="str">
        <f t="shared" si="48"/>
        <v>20.7</v>
      </c>
      <c r="P243" s="49" t="s">
        <v>1102</v>
      </c>
      <c r="Q243" s="48" t="s">
        <v>60</v>
      </c>
      <c r="R243" s="49" t="s">
        <v>231</v>
      </c>
      <c r="S243" s="553" t="s">
        <v>1598</v>
      </c>
      <c r="T243" s="351" t="s">
        <v>1198</v>
      </c>
      <c r="U243" s="145">
        <f t="shared" si="49"/>
        <v>112</v>
      </c>
      <c r="V243" s="144" t="str">
        <f t="shared" si="50"/>
        <v/>
      </c>
      <c r="W243" s="144">
        <f t="shared" si="51"/>
        <v>60</v>
      </c>
      <c r="X243" s="143" t="str">
        <f t="shared" si="52"/>
        <v>★1.0</v>
      </c>
      <c r="Z243" s="27">
        <v>1840</v>
      </c>
      <c r="AA243" s="27"/>
      <c r="AB243" s="28">
        <f t="shared" si="53"/>
        <v>20.7</v>
      </c>
      <c r="AC243" s="142">
        <f t="shared" si="54"/>
        <v>60</v>
      </c>
      <c r="AD243" s="142" t="str">
        <f t="shared" si="55"/>
        <v>★1.0</v>
      </c>
      <c r="AE243" s="28" t="str">
        <f t="shared" si="56"/>
        <v/>
      </c>
      <c r="AF243" s="142" t="str">
        <f t="shared" si="57"/>
        <v/>
      </c>
      <c r="AG243" s="142" t="str">
        <f t="shared" si="58"/>
        <v/>
      </c>
      <c r="AH243" s="141"/>
    </row>
    <row r="244" spans="1:34" ht="24" customHeight="1">
      <c r="A244" s="365"/>
      <c r="B244" s="551"/>
      <c r="C244" s="375"/>
      <c r="D244" s="36" t="s">
        <v>1591</v>
      </c>
      <c r="E244" s="37" t="s">
        <v>1600</v>
      </c>
      <c r="F244" s="38" t="s">
        <v>1573</v>
      </c>
      <c r="G244" s="357">
        <v>1.968</v>
      </c>
      <c r="H244" s="38" t="s">
        <v>1561</v>
      </c>
      <c r="I244" s="40">
        <v>1900</v>
      </c>
      <c r="J244" s="41">
        <v>5</v>
      </c>
      <c r="K244" s="149">
        <v>12.1</v>
      </c>
      <c r="L244" s="150">
        <f t="shared" si="45"/>
        <v>191.87272727272727</v>
      </c>
      <c r="M244" s="149">
        <f t="shared" si="46"/>
        <v>10.199999999999999</v>
      </c>
      <c r="N244" s="148">
        <f t="shared" si="47"/>
        <v>13.5</v>
      </c>
      <c r="O244" s="147" t="str">
        <f t="shared" si="48"/>
        <v>20.1</v>
      </c>
      <c r="P244" s="49" t="s">
        <v>1102</v>
      </c>
      <c r="Q244" s="48" t="s">
        <v>60</v>
      </c>
      <c r="R244" s="49" t="s">
        <v>84</v>
      </c>
      <c r="S244" s="553" t="s">
        <v>1598</v>
      </c>
      <c r="T244" s="351" t="s">
        <v>1198</v>
      </c>
      <c r="U244" s="145">
        <f t="shared" si="49"/>
        <v>118</v>
      </c>
      <c r="V244" s="144" t="str">
        <f t="shared" si="50"/>
        <v/>
      </c>
      <c r="W244" s="144">
        <f t="shared" si="51"/>
        <v>60</v>
      </c>
      <c r="X244" s="143" t="str">
        <f t="shared" si="52"/>
        <v>★1.0</v>
      </c>
      <c r="Z244" s="27">
        <v>1900</v>
      </c>
      <c r="AA244" s="27"/>
      <c r="AB244" s="28">
        <f t="shared" si="53"/>
        <v>20.100000000000001</v>
      </c>
      <c r="AC244" s="142">
        <f t="shared" si="54"/>
        <v>60</v>
      </c>
      <c r="AD244" s="142" t="str">
        <f t="shared" si="55"/>
        <v>★1.0</v>
      </c>
      <c r="AE244" s="28" t="str">
        <f t="shared" si="56"/>
        <v/>
      </c>
      <c r="AF244" s="142" t="str">
        <f t="shared" si="57"/>
        <v/>
      </c>
      <c r="AG244" s="142" t="str">
        <f t="shared" si="58"/>
        <v/>
      </c>
      <c r="AH244" s="141"/>
    </row>
    <row r="245" spans="1:34" ht="24" customHeight="1">
      <c r="A245" s="365"/>
      <c r="B245" s="551"/>
      <c r="C245" s="375"/>
      <c r="D245" s="36" t="s">
        <v>1591</v>
      </c>
      <c r="E245" s="37" t="s">
        <v>1599</v>
      </c>
      <c r="F245" s="38" t="s">
        <v>1573</v>
      </c>
      <c r="G245" s="357">
        <v>1.968</v>
      </c>
      <c r="H245" s="38" t="s">
        <v>1561</v>
      </c>
      <c r="I245" s="40">
        <v>1920</v>
      </c>
      <c r="J245" s="41">
        <v>5</v>
      </c>
      <c r="K245" s="149">
        <v>12.1</v>
      </c>
      <c r="L245" s="150">
        <f t="shared" si="45"/>
        <v>191.87272727272727</v>
      </c>
      <c r="M245" s="149">
        <f t="shared" si="46"/>
        <v>10.199999999999999</v>
      </c>
      <c r="N245" s="148">
        <f t="shared" si="47"/>
        <v>13.5</v>
      </c>
      <c r="O245" s="147" t="str">
        <f t="shared" si="48"/>
        <v>19.9</v>
      </c>
      <c r="P245" s="49" t="s">
        <v>1102</v>
      </c>
      <c r="Q245" s="48" t="s">
        <v>60</v>
      </c>
      <c r="R245" s="49" t="s">
        <v>84</v>
      </c>
      <c r="S245" s="553" t="s">
        <v>1598</v>
      </c>
      <c r="T245" s="351" t="s">
        <v>1198</v>
      </c>
      <c r="U245" s="145">
        <f t="shared" si="49"/>
        <v>118</v>
      </c>
      <c r="V245" s="144" t="str">
        <f t="shared" si="50"/>
        <v/>
      </c>
      <c r="W245" s="144">
        <f t="shared" si="51"/>
        <v>60</v>
      </c>
      <c r="X245" s="143" t="str">
        <f t="shared" si="52"/>
        <v>★1.0</v>
      </c>
      <c r="Z245" s="27">
        <v>1920</v>
      </c>
      <c r="AA245" s="27"/>
      <c r="AB245" s="28">
        <f t="shared" si="53"/>
        <v>19.899999999999999</v>
      </c>
      <c r="AC245" s="142">
        <f t="shared" si="54"/>
        <v>60</v>
      </c>
      <c r="AD245" s="142" t="str">
        <f t="shared" si="55"/>
        <v>★1.0</v>
      </c>
      <c r="AE245" s="28" t="str">
        <f t="shared" si="56"/>
        <v/>
      </c>
      <c r="AF245" s="142" t="str">
        <f t="shared" si="57"/>
        <v/>
      </c>
      <c r="AG245" s="142" t="str">
        <f t="shared" si="58"/>
        <v/>
      </c>
      <c r="AH245" s="141"/>
    </row>
    <row r="246" spans="1:34" ht="24" customHeight="1">
      <c r="A246" s="365"/>
      <c r="B246" s="551"/>
      <c r="C246" s="375"/>
      <c r="D246" s="36" t="s">
        <v>1591</v>
      </c>
      <c r="E246" s="37" t="s">
        <v>1597</v>
      </c>
      <c r="F246" s="38" t="s">
        <v>1562</v>
      </c>
      <c r="G246" s="357">
        <v>1.968</v>
      </c>
      <c r="H246" s="38" t="s">
        <v>1561</v>
      </c>
      <c r="I246" s="40">
        <v>1960</v>
      </c>
      <c r="J246" s="41">
        <v>5</v>
      </c>
      <c r="K246" s="149">
        <v>11.1</v>
      </c>
      <c r="L246" s="150">
        <f t="shared" si="45"/>
        <v>209.15855855855858</v>
      </c>
      <c r="M246" s="149">
        <f t="shared" si="46"/>
        <v>10.199999999999999</v>
      </c>
      <c r="N246" s="148">
        <f t="shared" si="47"/>
        <v>13.5</v>
      </c>
      <c r="O246" s="147" t="str">
        <f t="shared" si="48"/>
        <v>19.5</v>
      </c>
      <c r="P246" s="49" t="s">
        <v>1568</v>
      </c>
      <c r="Q246" s="48" t="s">
        <v>1560</v>
      </c>
      <c r="R246" s="49" t="s">
        <v>84</v>
      </c>
      <c r="S246" s="50"/>
      <c r="T246" s="351" t="s">
        <v>1198</v>
      </c>
      <c r="U246" s="145">
        <f t="shared" si="49"/>
        <v>108</v>
      </c>
      <c r="V246" s="144" t="str">
        <f t="shared" si="50"/>
        <v/>
      </c>
      <c r="W246" s="144">
        <f t="shared" si="51"/>
        <v>56</v>
      </c>
      <c r="X246" s="143" t="str">
        <f t="shared" si="52"/>
        <v>★0.5</v>
      </c>
      <c r="Z246" s="27">
        <v>1960</v>
      </c>
      <c r="AA246" s="27"/>
      <c r="AB246" s="28">
        <f t="shared" si="53"/>
        <v>19.5</v>
      </c>
      <c r="AC246" s="142">
        <f t="shared" si="54"/>
        <v>56</v>
      </c>
      <c r="AD246" s="142" t="str">
        <f t="shared" si="55"/>
        <v>★0.5</v>
      </c>
      <c r="AE246" s="28" t="str">
        <f t="shared" si="56"/>
        <v/>
      </c>
      <c r="AF246" s="142" t="str">
        <f t="shared" si="57"/>
        <v/>
      </c>
      <c r="AG246" s="142" t="str">
        <f t="shared" si="58"/>
        <v/>
      </c>
      <c r="AH246" s="141"/>
    </row>
    <row r="247" spans="1:34" ht="24" customHeight="1">
      <c r="A247" s="365"/>
      <c r="B247" s="551"/>
      <c r="C247" s="375"/>
      <c r="D247" s="36" t="s">
        <v>1591</v>
      </c>
      <c r="E247" s="37" t="s">
        <v>1596</v>
      </c>
      <c r="F247" s="38" t="s">
        <v>1562</v>
      </c>
      <c r="G247" s="357">
        <v>1.968</v>
      </c>
      <c r="H247" s="38" t="s">
        <v>1561</v>
      </c>
      <c r="I247" s="40">
        <v>1980</v>
      </c>
      <c r="J247" s="41">
        <v>5</v>
      </c>
      <c r="K247" s="149">
        <v>11.1</v>
      </c>
      <c r="L247" s="150">
        <f t="shared" si="45"/>
        <v>209.15855855855858</v>
      </c>
      <c r="M247" s="149">
        <f t="shared" si="46"/>
        <v>10.199999999999999</v>
      </c>
      <c r="N247" s="148">
        <f t="shared" si="47"/>
        <v>13.5</v>
      </c>
      <c r="O247" s="147" t="str">
        <f t="shared" si="48"/>
        <v>19.3</v>
      </c>
      <c r="P247" s="49" t="s">
        <v>1568</v>
      </c>
      <c r="Q247" s="48" t="s">
        <v>1560</v>
      </c>
      <c r="R247" s="49" t="s">
        <v>84</v>
      </c>
      <c r="S247" s="50"/>
      <c r="T247" s="351" t="s">
        <v>1198</v>
      </c>
      <c r="U247" s="145">
        <f t="shared" si="49"/>
        <v>108</v>
      </c>
      <c r="V247" s="144" t="str">
        <f t="shared" si="50"/>
        <v/>
      </c>
      <c r="W247" s="144">
        <f t="shared" si="51"/>
        <v>57</v>
      </c>
      <c r="X247" s="143" t="str">
        <f t="shared" si="52"/>
        <v>★0.5</v>
      </c>
      <c r="Z247" s="27">
        <v>1980</v>
      </c>
      <c r="AA247" s="27"/>
      <c r="AB247" s="28">
        <f t="shared" si="53"/>
        <v>19.3</v>
      </c>
      <c r="AC247" s="142">
        <f t="shared" si="54"/>
        <v>57</v>
      </c>
      <c r="AD247" s="142" t="str">
        <f t="shared" si="55"/>
        <v>★0.5</v>
      </c>
      <c r="AE247" s="28" t="str">
        <f t="shared" si="56"/>
        <v/>
      </c>
      <c r="AF247" s="142" t="str">
        <f t="shared" si="57"/>
        <v/>
      </c>
      <c r="AG247" s="142" t="str">
        <f t="shared" si="58"/>
        <v/>
      </c>
      <c r="AH247" s="141"/>
    </row>
    <row r="248" spans="1:34" ht="24" customHeight="1">
      <c r="A248" s="365"/>
      <c r="B248" s="551"/>
      <c r="C248" s="375"/>
      <c r="D248" s="36" t="s">
        <v>1591</v>
      </c>
      <c r="E248" s="37" t="s">
        <v>1595</v>
      </c>
      <c r="F248" s="38" t="s">
        <v>1562</v>
      </c>
      <c r="G248" s="357">
        <v>1.968</v>
      </c>
      <c r="H248" s="38" t="s">
        <v>1561</v>
      </c>
      <c r="I248" s="40">
        <v>1960</v>
      </c>
      <c r="J248" s="41">
        <v>5</v>
      </c>
      <c r="K248" s="149">
        <v>11</v>
      </c>
      <c r="L248" s="150">
        <f t="shared" si="45"/>
        <v>211.05999999999997</v>
      </c>
      <c r="M248" s="149">
        <f t="shared" si="46"/>
        <v>10.199999999999999</v>
      </c>
      <c r="N248" s="148">
        <f t="shared" si="47"/>
        <v>13.5</v>
      </c>
      <c r="O248" s="147" t="str">
        <f t="shared" si="48"/>
        <v>19.5</v>
      </c>
      <c r="P248" s="49" t="s">
        <v>1568</v>
      </c>
      <c r="Q248" s="48" t="s">
        <v>1560</v>
      </c>
      <c r="R248" s="49" t="s">
        <v>84</v>
      </c>
      <c r="S248" s="50" t="s">
        <v>1559</v>
      </c>
      <c r="T248" s="351" t="s">
        <v>1198</v>
      </c>
      <c r="U248" s="145">
        <f t="shared" si="49"/>
        <v>107</v>
      </c>
      <c r="V248" s="144" t="str">
        <f t="shared" si="50"/>
        <v/>
      </c>
      <c r="W248" s="144">
        <f t="shared" si="51"/>
        <v>56</v>
      </c>
      <c r="X248" s="143" t="str">
        <f t="shared" si="52"/>
        <v>★0.5</v>
      </c>
      <c r="Z248" s="27">
        <v>1960</v>
      </c>
      <c r="AA248" s="27"/>
      <c r="AB248" s="28">
        <f t="shared" si="53"/>
        <v>19.5</v>
      </c>
      <c r="AC248" s="142">
        <f t="shared" si="54"/>
        <v>56</v>
      </c>
      <c r="AD248" s="142" t="str">
        <f t="shared" si="55"/>
        <v>★0.5</v>
      </c>
      <c r="AE248" s="28" t="str">
        <f t="shared" si="56"/>
        <v/>
      </c>
      <c r="AF248" s="142" t="str">
        <f t="shared" si="57"/>
        <v/>
      </c>
      <c r="AG248" s="142" t="str">
        <f t="shared" si="58"/>
        <v/>
      </c>
      <c r="AH248" s="141"/>
    </row>
    <row r="249" spans="1:34" ht="24" customHeight="1">
      <c r="A249" s="365"/>
      <c r="B249" s="551"/>
      <c r="C249" s="375"/>
      <c r="D249" s="36" t="s">
        <v>1591</v>
      </c>
      <c r="E249" s="37" t="s">
        <v>1594</v>
      </c>
      <c r="F249" s="38" t="s">
        <v>1562</v>
      </c>
      <c r="G249" s="357">
        <v>1.968</v>
      </c>
      <c r="H249" s="38" t="s">
        <v>1561</v>
      </c>
      <c r="I249" s="40">
        <v>1980</v>
      </c>
      <c r="J249" s="41">
        <v>5</v>
      </c>
      <c r="K249" s="149">
        <v>11</v>
      </c>
      <c r="L249" s="150">
        <f t="shared" si="45"/>
        <v>211.05999999999997</v>
      </c>
      <c r="M249" s="149">
        <f t="shared" si="46"/>
        <v>10.199999999999999</v>
      </c>
      <c r="N249" s="148">
        <f t="shared" si="47"/>
        <v>13.5</v>
      </c>
      <c r="O249" s="147" t="str">
        <f t="shared" si="48"/>
        <v>19.3</v>
      </c>
      <c r="P249" s="49" t="s">
        <v>1568</v>
      </c>
      <c r="Q249" s="48" t="s">
        <v>1560</v>
      </c>
      <c r="R249" s="49" t="s">
        <v>84</v>
      </c>
      <c r="S249" s="50" t="s">
        <v>1559</v>
      </c>
      <c r="T249" s="351" t="s">
        <v>1198</v>
      </c>
      <c r="U249" s="145">
        <f t="shared" si="49"/>
        <v>107</v>
      </c>
      <c r="V249" s="144" t="str">
        <f t="shared" si="50"/>
        <v/>
      </c>
      <c r="W249" s="144">
        <f t="shared" si="51"/>
        <v>56</v>
      </c>
      <c r="X249" s="143" t="str">
        <f t="shared" si="52"/>
        <v>★0.5</v>
      </c>
      <c r="Z249" s="27">
        <v>1980</v>
      </c>
      <c r="AA249" s="27"/>
      <c r="AB249" s="28">
        <f t="shared" si="53"/>
        <v>19.3</v>
      </c>
      <c r="AC249" s="142">
        <f t="shared" si="54"/>
        <v>56</v>
      </c>
      <c r="AD249" s="142" t="str">
        <f t="shared" si="55"/>
        <v>★0.5</v>
      </c>
      <c r="AE249" s="28" t="str">
        <f t="shared" si="56"/>
        <v/>
      </c>
      <c r="AF249" s="142" t="str">
        <f t="shared" si="57"/>
        <v/>
      </c>
      <c r="AG249" s="142" t="str">
        <f t="shared" si="58"/>
        <v/>
      </c>
      <c r="AH249" s="141"/>
    </row>
    <row r="250" spans="1:34" ht="24" customHeight="1">
      <c r="A250" s="365"/>
      <c r="B250" s="551"/>
      <c r="C250" s="375"/>
      <c r="D250" s="36" t="s">
        <v>1593</v>
      </c>
      <c r="E250" s="37" t="s">
        <v>1592</v>
      </c>
      <c r="F250" s="38" t="s">
        <v>1562</v>
      </c>
      <c r="G250" s="357">
        <v>1.968</v>
      </c>
      <c r="H250" s="38" t="s">
        <v>1561</v>
      </c>
      <c r="I250" s="40">
        <v>1920</v>
      </c>
      <c r="J250" s="41">
        <v>5</v>
      </c>
      <c r="K250" s="149">
        <v>10.9</v>
      </c>
      <c r="L250" s="150">
        <f t="shared" si="45"/>
        <v>212.99633027522933</v>
      </c>
      <c r="M250" s="149">
        <f t="shared" si="46"/>
        <v>10.199999999999999</v>
      </c>
      <c r="N250" s="148">
        <f t="shared" si="47"/>
        <v>13.5</v>
      </c>
      <c r="O250" s="147" t="str">
        <f t="shared" si="48"/>
        <v>19.9</v>
      </c>
      <c r="P250" s="49" t="s">
        <v>1102</v>
      </c>
      <c r="Q250" s="48" t="s">
        <v>1560</v>
      </c>
      <c r="R250" s="49" t="s">
        <v>84</v>
      </c>
      <c r="S250" s="50" t="s">
        <v>1559</v>
      </c>
      <c r="T250" s="351" t="s">
        <v>1198</v>
      </c>
      <c r="U250" s="145">
        <f t="shared" si="49"/>
        <v>106</v>
      </c>
      <c r="V250" s="144" t="str">
        <f t="shared" si="50"/>
        <v/>
      </c>
      <c r="W250" s="144" t="str">
        <f t="shared" si="51"/>
        <v/>
      </c>
      <c r="X250" s="143" t="str">
        <f t="shared" si="52"/>
        <v/>
      </c>
      <c r="Z250" s="27">
        <v>1920</v>
      </c>
      <c r="AA250" s="27"/>
      <c r="AB250" s="28">
        <f t="shared" si="53"/>
        <v>19.899999999999999</v>
      </c>
      <c r="AC250" s="142">
        <f t="shared" si="54"/>
        <v>54</v>
      </c>
      <c r="AD250" s="142" t="str">
        <f t="shared" si="55"/>
        <v xml:space="preserve"> </v>
      </c>
      <c r="AE250" s="28" t="str">
        <f t="shared" si="56"/>
        <v/>
      </c>
      <c r="AF250" s="142" t="str">
        <f t="shared" si="57"/>
        <v/>
      </c>
      <c r="AG250" s="142" t="str">
        <f t="shared" si="58"/>
        <v/>
      </c>
      <c r="AH250" s="141"/>
    </row>
    <row r="251" spans="1:34" ht="24" customHeight="1">
      <c r="A251" s="365"/>
      <c r="B251" s="551"/>
      <c r="C251" s="375"/>
      <c r="D251" s="36" t="s">
        <v>1593</v>
      </c>
      <c r="E251" s="37" t="s">
        <v>1590</v>
      </c>
      <c r="F251" s="38" t="s">
        <v>1562</v>
      </c>
      <c r="G251" s="357">
        <v>1.968</v>
      </c>
      <c r="H251" s="38" t="s">
        <v>1561</v>
      </c>
      <c r="I251" s="40">
        <v>1940</v>
      </c>
      <c r="J251" s="41">
        <v>5</v>
      </c>
      <c r="K251" s="149">
        <v>10.9</v>
      </c>
      <c r="L251" s="150">
        <f t="shared" si="45"/>
        <v>212.99633027522933</v>
      </c>
      <c r="M251" s="149">
        <f t="shared" si="46"/>
        <v>10.199999999999999</v>
      </c>
      <c r="N251" s="148">
        <f t="shared" si="47"/>
        <v>13.5</v>
      </c>
      <c r="O251" s="147" t="str">
        <f t="shared" si="48"/>
        <v>19.7</v>
      </c>
      <c r="P251" s="49" t="s">
        <v>1102</v>
      </c>
      <c r="Q251" s="48" t="s">
        <v>1560</v>
      </c>
      <c r="R251" s="49" t="s">
        <v>84</v>
      </c>
      <c r="S251" s="50" t="s">
        <v>1559</v>
      </c>
      <c r="T251" s="351" t="s">
        <v>1198</v>
      </c>
      <c r="U251" s="145">
        <f t="shared" si="49"/>
        <v>106</v>
      </c>
      <c r="V251" s="144" t="str">
        <f t="shared" si="50"/>
        <v/>
      </c>
      <c r="W251" s="144">
        <f t="shared" si="51"/>
        <v>55</v>
      </c>
      <c r="X251" s="143" t="str">
        <f t="shared" si="52"/>
        <v>★0.5</v>
      </c>
      <c r="Z251" s="27">
        <v>1940</v>
      </c>
      <c r="AA251" s="27"/>
      <c r="AB251" s="28">
        <f t="shared" si="53"/>
        <v>19.7</v>
      </c>
      <c r="AC251" s="142">
        <f t="shared" si="54"/>
        <v>55</v>
      </c>
      <c r="AD251" s="142" t="str">
        <f t="shared" si="55"/>
        <v>★0.5</v>
      </c>
      <c r="AE251" s="28" t="str">
        <f t="shared" si="56"/>
        <v/>
      </c>
      <c r="AF251" s="142" t="str">
        <f t="shared" si="57"/>
        <v/>
      </c>
      <c r="AG251" s="142" t="str">
        <f t="shared" si="58"/>
        <v/>
      </c>
      <c r="AH251" s="141"/>
    </row>
    <row r="252" spans="1:34" ht="24" customHeight="1">
      <c r="A252" s="365"/>
      <c r="B252" s="551"/>
      <c r="C252" s="375"/>
      <c r="D252" s="36" t="s">
        <v>1591</v>
      </c>
      <c r="E252" s="37" t="s">
        <v>1592</v>
      </c>
      <c r="F252" s="38" t="s">
        <v>1562</v>
      </c>
      <c r="G252" s="357">
        <v>1.968</v>
      </c>
      <c r="H252" s="38" t="s">
        <v>1561</v>
      </c>
      <c r="I252" s="40">
        <v>1940</v>
      </c>
      <c r="J252" s="41">
        <v>5</v>
      </c>
      <c r="K252" s="149">
        <v>10.9</v>
      </c>
      <c r="L252" s="150">
        <f t="shared" si="45"/>
        <v>212.99633027522933</v>
      </c>
      <c r="M252" s="149">
        <f t="shared" si="46"/>
        <v>10.199999999999999</v>
      </c>
      <c r="N252" s="148">
        <f t="shared" si="47"/>
        <v>13.5</v>
      </c>
      <c r="O252" s="147" t="str">
        <f t="shared" si="48"/>
        <v>19.7</v>
      </c>
      <c r="P252" s="49" t="s">
        <v>1102</v>
      </c>
      <c r="Q252" s="48" t="s">
        <v>1560</v>
      </c>
      <c r="R252" s="49" t="s">
        <v>84</v>
      </c>
      <c r="S252" s="50" t="s">
        <v>1559</v>
      </c>
      <c r="T252" s="351" t="s">
        <v>1198</v>
      </c>
      <c r="U252" s="145">
        <f t="shared" si="49"/>
        <v>106</v>
      </c>
      <c r="V252" s="144" t="str">
        <f t="shared" si="50"/>
        <v/>
      </c>
      <c r="W252" s="144">
        <f t="shared" si="51"/>
        <v>55</v>
      </c>
      <c r="X252" s="143" t="str">
        <f t="shared" si="52"/>
        <v>★0.5</v>
      </c>
      <c r="Z252" s="27">
        <v>1940</v>
      </c>
      <c r="AA252" s="27"/>
      <c r="AB252" s="28">
        <f t="shared" si="53"/>
        <v>19.7</v>
      </c>
      <c r="AC252" s="142">
        <f t="shared" si="54"/>
        <v>55</v>
      </c>
      <c r="AD252" s="142" t="str">
        <f t="shared" si="55"/>
        <v>★0.5</v>
      </c>
      <c r="AE252" s="28" t="str">
        <f t="shared" si="56"/>
        <v/>
      </c>
      <c r="AF252" s="142" t="str">
        <f t="shared" si="57"/>
        <v/>
      </c>
      <c r="AG252" s="142" t="str">
        <f t="shared" si="58"/>
        <v/>
      </c>
      <c r="AH252" s="141"/>
    </row>
    <row r="253" spans="1:34" ht="24" customHeight="1">
      <c r="A253" s="365"/>
      <c r="B253" s="53"/>
      <c r="C253" s="54"/>
      <c r="D253" s="36" t="s">
        <v>1591</v>
      </c>
      <c r="E253" s="37" t="s">
        <v>1590</v>
      </c>
      <c r="F253" s="38" t="s">
        <v>1562</v>
      </c>
      <c r="G253" s="357">
        <v>1.968</v>
      </c>
      <c r="H253" s="38" t="s">
        <v>1561</v>
      </c>
      <c r="I253" s="40">
        <v>1960</v>
      </c>
      <c r="J253" s="41">
        <v>5</v>
      </c>
      <c r="K253" s="149">
        <v>10.9</v>
      </c>
      <c r="L253" s="150">
        <f t="shared" si="45"/>
        <v>212.99633027522933</v>
      </c>
      <c r="M253" s="149">
        <f t="shared" si="46"/>
        <v>10.199999999999999</v>
      </c>
      <c r="N253" s="148">
        <f t="shared" si="47"/>
        <v>13.5</v>
      </c>
      <c r="O253" s="147" t="str">
        <f t="shared" si="48"/>
        <v>19.5</v>
      </c>
      <c r="P253" s="49" t="s">
        <v>1102</v>
      </c>
      <c r="Q253" s="48" t="s">
        <v>1560</v>
      </c>
      <c r="R253" s="49" t="s">
        <v>84</v>
      </c>
      <c r="S253" s="50" t="s">
        <v>1559</v>
      </c>
      <c r="T253" s="351" t="s">
        <v>1198</v>
      </c>
      <c r="U253" s="145">
        <f t="shared" si="49"/>
        <v>106</v>
      </c>
      <c r="V253" s="144" t="str">
        <f t="shared" si="50"/>
        <v/>
      </c>
      <c r="W253" s="144">
        <f t="shared" si="51"/>
        <v>55</v>
      </c>
      <c r="X253" s="143" t="str">
        <f t="shared" si="52"/>
        <v>★0.5</v>
      </c>
      <c r="Z253" s="27">
        <v>1960</v>
      </c>
      <c r="AA253" s="27"/>
      <c r="AB253" s="28">
        <f t="shared" si="53"/>
        <v>19.5</v>
      </c>
      <c r="AC253" s="142">
        <f t="shared" si="54"/>
        <v>55</v>
      </c>
      <c r="AD253" s="142" t="str">
        <f t="shared" si="55"/>
        <v>★0.5</v>
      </c>
      <c r="AE253" s="28" t="str">
        <f t="shared" si="56"/>
        <v/>
      </c>
      <c r="AF253" s="142" t="str">
        <f t="shared" si="57"/>
        <v/>
      </c>
      <c r="AG253" s="142" t="str">
        <f t="shared" si="58"/>
        <v/>
      </c>
      <c r="AH253" s="141"/>
    </row>
    <row r="254" spans="1:34" ht="24" customHeight="1">
      <c r="A254" s="365"/>
      <c r="B254" s="551"/>
      <c r="C254" s="552" t="s">
        <v>1589</v>
      </c>
      <c r="D254" s="36" t="s">
        <v>1588</v>
      </c>
      <c r="E254" s="37" t="s">
        <v>1586</v>
      </c>
      <c r="F254" s="38" t="s">
        <v>1582</v>
      </c>
      <c r="G254" s="357">
        <v>1.968</v>
      </c>
      <c r="H254" s="38" t="s">
        <v>1561</v>
      </c>
      <c r="I254" s="40">
        <v>2090</v>
      </c>
      <c r="J254" s="41">
        <v>5</v>
      </c>
      <c r="K254" s="149">
        <v>11.4</v>
      </c>
      <c r="L254" s="150">
        <f t="shared" si="45"/>
        <v>203.65438596491228</v>
      </c>
      <c r="M254" s="149">
        <f t="shared" si="46"/>
        <v>9.4</v>
      </c>
      <c r="N254" s="148">
        <f t="shared" si="47"/>
        <v>12.7</v>
      </c>
      <c r="O254" s="147" t="str">
        <f t="shared" si="48"/>
        <v>18.1</v>
      </c>
      <c r="P254" s="49" t="s">
        <v>1102</v>
      </c>
      <c r="Q254" s="48" t="s">
        <v>60</v>
      </c>
      <c r="R254" s="49" t="s">
        <v>84</v>
      </c>
      <c r="S254" s="50"/>
      <c r="T254" s="351" t="s">
        <v>1198</v>
      </c>
      <c r="U254" s="145">
        <f t="shared" si="49"/>
        <v>121</v>
      </c>
      <c r="V254" s="144" t="str">
        <f t="shared" si="50"/>
        <v/>
      </c>
      <c r="W254" s="144">
        <f t="shared" si="51"/>
        <v>62</v>
      </c>
      <c r="X254" s="143" t="str">
        <f t="shared" si="52"/>
        <v>★1.0</v>
      </c>
      <c r="Z254" s="27">
        <v>2090</v>
      </c>
      <c r="AA254" s="27"/>
      <c r="AB254" s="28">
        <f t="shared" si="53"/>
        <v>18.100000000000001</v>
      </c>
      <c r="AC254" s="142">
        <f t="shared" si="54"/>
        <v>62</v>
      </c>
      <c r="AD254" s="142" t="str">
        <f t="shared" si="55"/>
        <v>★1.0</v>
      </c>
      <c r="AE254" s="28" t="str">
        <f t="shared" si="56"/>
        <v/>
      </c>
      <c r="AF254" s="142" t="str">
        <f t="shared" si="57"/>
        <v/>
      </c>
      <c r="AG254" s="142" t="str">
        <f t="shared" si="58"/>
        <v/>
      </c>
      <c r="AH254" s="141"/>
    </row>
    <row r="255" spans="1:34" ht="24" customHeight="1">
      <c r="A255" s="365"/>
      <c r="B255" s="551"/>
      <c r="C255" s="375"/>
      <c r="D255" s="36" t="s">
        <v>1588</v>
      </c>
      <c r="E255" s="37" t="s">
        <v>1585</v>
      </c>
      <c r="F255" s="38" t="s">
        <v>1582</v>
      </c>
      <c r="G255" s="357">
        <v>1.968</v>
      </c>
      <c r="H255" s="38" t="s">
        <v>1561</v>
      </c>
      <c r="I255" s="40">
        <v>2110</v>
      </c>
      <c r="J255" s="41">
        <v>5</v>
      </c>
      <c r="K255" s="149">
        <v>11.4</v>
      </c>
      <c r="L255" s="150">
        <f t="shared" si="45"/>
        <v>203.65438596491228</v>
      </c>
      <c r="M255" s="149">
        <f t="shared" si="46"/>
        <v>8.6999999999999993</v>
      </c>
      <c r="N255" s="148">
        <f t="shared" si="47"/>
        <v>11.9</v>
      </c>
      <c r="O255" s="147" t="str">
        <f t="shared" si="48"/>
        <v>17.9</v>
      </c>
      <c r="P255" s="49" t="s">
        <v>1102</v>
      </c>
      <c r="Q255" s="48" t="s">
        <v>60</v>
      </c>
      <c r="R255" s="49" t="s">
        <v>84</v>
      </c>
      <c r="S255" s="50"/>
      <c r="T255" s="351" t="s">
        <v>1198</v>
      </c>
      <c r="U255" s="145">
        <f t="shared" si="49"/>
        <v>131</v>
      </c>
      <c r="V255" s="144" t="str">
        <f t="shared" si="50"/>
        <v/>
      </c>
      <c r="W255" s="144">
        <f t="shared" si="51"/>
        <v>63</v>
      </c>
      <c r="X255" s="143" t="str">
        <f t="shared" si="52"/>
        <v>★1.0</v>
      </c>
      <c r="Z255" s="27">
        <v>2110</v>
      </c>
      <c r="AA255" s="27"/>
      <c r="AB255" s="28">
        <f t="shared" si="53"/>
        <v>17.899999999999999</v>
      </c>
      <c r="AC255" s="142">
        <f t="shared" si="54"/>
        <v>63</v>
      </c>
      <c r="AD255" s="142" t="str">
        <f t="shared" si="55"/>
        <v>★1.0</v>
      </c>
      <c r="AE255" s="28" t="str">
        <f t="shared" si="56"/>
        <v/>
      </c>
      <c r="AF255" s="142" t="str">
        <f t="shared" si="57"/>
        <v/>
      </c>
      <c r="AG255" s="142" t="str">
        <f t="shared" si="58"/>
        <v/>
      </c>
      <c r="AH255" s="141"/>
    </row>
    <row r="256" spans="1:34" ht="24" customHeight="1">
      <c r="A256" s="365"/>
      <c r="B256" s="551"/>
      <c r="C256" s="375"/>
      <c r="D256" s="36" t="s">
        <v>1588</v>
      </c>
      <c r="E256" s="37" t="s">
        <v>1583</v>
      </c>
      <c r="F256" s="38" t="s">
        <v>1582</v>
      </c>
      <c r="G256" s="357">
        <v>1.968</v>
      </c>
      <c r="H256" s="38" t="s">
        <v>1561</v>
      </c>
      <c r="I256" s="40">
        <v>2130</v>
      </c>
      <c r="J256" s="41">
        <v>5</v>
      </c>
      <c r="K256" s="149">
        <v>11.4</v>
      </c>
      <c r="L256" s="150">
        <f t="shared" si="45"/>
        <v>203.65438596491228</v>
      </c>
      <c r="M256" s="149">
        <f t="shared" si="46"/>
        <v>8.6999999999999993</v>
      </c>
      <c r="N256" s="148">
        <f t="shared" si="47"/>
        <v>11.9</v>
      </c>
      <c r="O256" s="147" t="str">
        <f t="shared" si="48"/>
        <v>17.6</v>
      </c>
      <c r="P256" s="49" t="s">
        <v>1102</v>
      </c>
      <c r="Q256" s="48" t="s">
        <v>60</v>
      </c>
      <c r="R256" s="49" t="s">
        <v>84</v>
      </c>
      <c r="S256" s="50"/>
      <c r="T256" s="351" t="s">
        <v>1198</v>
      </c>
      <c r="U256" s="145">
        <f t="shared" si="49"/>
        <v>131</v>
      </c>
      <c r="V256" s="144" t="str">
        <f t="shared" si="50"/>
        <v/>
      </c>
      <c r="W256" s="144">
        <f t="shared" si="51"/>
        <v>64</v>
      </c>
      <c r="X256" s="143" t="str">
        <f t="shared" si="52"/>
        <v>★1.0</v>
      </c>
      <c r="Z256" s="27">
        <v>2130</v>
      </c>
      <c r="AA256" s="27"/>
      <c r="AB256" s="28">
        <f t="shared" si="53"/>
        <v>17.600000000000001</v>
      </c>
      <c r="AC256" s="142">
        <f t="shared" si="54"/>
        <v>64</v>
      </c>
      <c r="AD256" s="142" t="str">
        <f t="shared" si="55"/>
        <v>★1.0</v>
      </c>
      <c r="AE256" s="28" t="str">
        <f t="shared" si="56"/>
        <v/>
      </c>
      <c r="AF256" s="142" t="str">
        <f t="shared" si="57"/>
        <v/>
      </c>
      <c r="AG256" s="142" t="str">
        <f t="shared" si="58"/>
        <v/>
      </c>
      <c r="AH256" s="141"/>
    </row>
    <row r="257" spans="1:34" ht="24" customHeight="1">
      <c r="A257" s="365"/>
      <c r="B257" s="551"/>
      <c r="C257" s="552"/>
      <c r="D257" s="36" t="s">
        <v>1587</v>
      </c>
      <c r="E257" s="37" t="s">
        <v>1581</v>
      </c>
      <c r="F257" s="38" t="s">
        <v>1573</v>
      </c>
      <c r="G257" s="357">
        <v>1.968</v>
      </c>
      <c r="H257" s="38" t="s">
        <v>1561</v>
      </c>
      <c r="I257" s="40">
        <v>2100</v>
      </c>
      <c r="J257" s="41">
        <v>5</v>
      </c>
      <c r="K257" s="149">
        <v>10.9</v>
      </c>
      <c r="L257" s="150">
        <f t="shared" si="45"/>
        <v>212.99633027522933</v>
      </c>
      <c r="M257" s="149">
        <f t="shared" si="46"/>
        <v>9.4</v>
      </c>
      <c r="N257" s="148">
        <f t="shared" si="47"/>
        <v>12.7</v>
      </c>
      <c r="O257" s="147" t="str">
        <f t="shared" si="48"/>
        <v>18.0</v>
      </c>
      <c r="P257" s="49" t="s">
        <v>1568</v>
      </c>
      <c r="Q257" s="48" t="s">
        <v>60</v>
      </c>
      <c r="R257" s="49" t="s">
        <v>84</v>
      </c>
      <c r="S257" s="50"/>
      <c r="T257" s="351" t="s">
        <v>1198</v>
      </c>
      <c r="U257" s="145">
        <f t="shared" si="49"/>
        <v>115</v>
      </c>
      <c r="V257" s="144" t="str">
        <f t="shared" si="50"/>
        <v/>
      </c>
      <c r="W257" s="144">
        <f t="shared" si="51"/>
        <v>60</v>
      </c>
      <c r="X257" s="143" t="str">
        <f t="shared" si="52"/>
        <v>★1.0</v>
      </c>
      <c r="Z257" s="27">
        <v>2100</v>
      </c>
      <c r="AA257" s="27"/>
      <c r="AB257" s="28">
        <f t="shared" si="53"/>
        <v>18</v>
      </c>
      <c r="AC257" s="142">
        <f t="shared" si="54"/>
        <v>60</v>
      </c>
      <c r="AD257" s="142" t="str">
        <f t="shared" si="55"/>
        <v>★1.0</v>
      </c>
      <c r="AE257" s="28" t="str">
        <f t="shared" si="56"/>
        <v/>
      </c>
      <c r="AF257" s="142" t="str">
        <f t="shared" si="57"/>
        <v/>
      </c>
      <c r="AG257" s="142" t="str">
        <f t="shared" si="58"/>
        <v/>
      </c>
      <c r="AH257" s="141"/>
    </row>
    <row r="258" spans="1:34" ht="24" customHeight="1">
      <c r="A258" s="365"/>
      <c r="B258" s="551"/>
      <c r="C258" s="375"/>
      <c r="D258" s="36" t="s">
        <v>1587</v>
      </c>
      <c r="E258" s="37" t="s">
        <v>1580</v>
      </c>
      <c r="F258" s="38" t="s">
        <v>1573</v>
      </c>
      <c r="G258" s="357">
        <v>1.968</v>
      </c>
      <c r="H258" s="38" t="s">
        <v>1561</v>
      </c>
      <c r="I258" s="40">
        <v>2120</v>
      </c>
      <c r="J258" s="41">
        <v>5</v>
      </c>
      <c r="K258" s="149">
        <v>10.9</v>
      </c>
      <c r="L258" s="150">
        <f t="shared" si="45"/>
        <v>212.99633027522933</v>
      </c>
      <c r="M258" s="149">
        <f t="shared" si="46"/>
        <v>8.6999999999999993</v>
      </c>
      <c r="N258" s="148">
        <f t="shared" si="47"/>
        <v>11.9</v>
      </c>
      <c r="O258" s="147" t="str">
        <f t="shared" si="48"/>
        <v>17.7</v>
      </c>
      <c r="P258" s="49" t="s">
        <v>1568</v>
      </c>
      <c r="Q258" s="48" t="s">
        <v>60</v>
      </c>
      <c r="R258" s="49" t="s">
        <v>84</v>
      </c>
      <c r="S258" s="50"/>
      <c r="T258" s="351" t="s">
        <v>1198</v>
      </c>
      <c r="U258" s="145">
        <f t="shared" si="49"/>
        <v>125</v>
      </c>
      <c r="V258" s="144" t="str">
        <f t="shared" si="50"/>
        <v/>
      </c>
      <c r="W258" s="144">
        <f t="shared" si="51"/>
        <v>61</v>
      </c>
      <c r="X258" s="143" t="str">
        <f t="shared" si="52"/>
        <v>★1.0</v>
      </c>
      <c r="Z258" s="27">
        <v>2120</v>
      </c>
      <c r="AA258" s="27"/>
      <c r="AB258" s="28">
        <f t="shared" si="53"/>
        <v>17.7</v>
      </c>
      <c r="AC258" s="142">
        <f t="shared" si="54"/>
        <v>61</v>
      </c>
      <c r="AD258" s="142" t="str">
        <f t="shared" si="55"/>
        <v>★1.0</v>
      </c>
      <c r="AE258" s="28" t="str">
        <f t="shared" si="56"/>
        <v/>
      </c>
      <c r="AF258" s="142" t="str">
        <f t="shared" si="57"/>
        <v/>
      </c>
      <c r="AG258" s="142" t="str">
        <f t="shared" si="58"/>
        <v/>
      </c>
      <c r="AH258" s="141"/>
    </row>
    <row r="259" spans="1:34" ht="24" customHeight="1">
      <c r="A259" s="365"/>
      <c r="B259" s="551"/>
      <c r="C259" s="375"/>
      <c r="D259" s="36" t="s">
        <v>1587</v>
      </c>
      <c r="E259" s="37" t="s">
        <v>1579</v>
      </c>
      <c r="F259" s="38" t="s">
        <v>1573</v>
      </c>
      <c r="G259" s="357">
        <v>1.968</v>
      </c>
      <c r="H259" s="38" t="s">
        <v>1561</v>
      </c>
      <c r="I259" s="40">
        <v>2100</v>
      </c>
      <c r="J259" s="41">
        <v>5</v>
      </c>
      <c r="K259" s="149">
        <v>10.8</v>
      </c>
      <c r="L259" s="150">
        <f t="shared" si="45"/>
        <v>214.96851851851849</v>
      </c>
      <c r="M259" s="149">
        <f t="shared" si="46"/>
        <v>9.4</v>
      </c>
      <c r="N259" s="148">
        <f t="shared" si="47"/>
        <v>12.7</v>
      </c>
      <c r="O259" s="147" t="str">
        <f t="shared" si="48"/>
        <v>18.0</v>
      </c>
      <c r="P259" s="49" t="s">
        <v>1568</v>
      </c>
      <c r="Q259" s="48" t="s">
        <v>60</v>
      </c>
      <c r="R259" s="49" t="s">
        <v>84</v>
      </c>
      <c r="S259" s="50" t="s">
        <v>1559</v>
      </c>
      <c r="T259" s="351" t="s">
        <v>1198</v>
      </c>
      <c r="U259" s="145">
        <f t="shared" si="49"/>
        <v>114</v>
      </c>
      <c r="V259" s="144" t="str">
        <f t="shared" si="50"/>
        <v/>
      </c>
      <c r="W259" s="144">
        <f t="shared" si="51"/>
        <v>60</v>
      </c>
      <c r="X259" s="143" t="str">
        <f t="shared" si="52"/>
        <v>★1.0</v>
      </c>
      <c r="Z259" s="27">
        <v>2100</v>
      </c>
      <c r="AA259" s="27"/>
      <c r="AB259" s="28">
        <f t="shared" si="53"/>
        <v>18</v>
      </c>
      <c r="AC259" s="142">
        <f t="shared" si="54"/>
        <v>60</v>
      </c>
      <c r="AD259" s="142" t="str">
        <f t="shared" si="55"/>
        <v>★1.0</v>
      </c>
      <c r="AE259" s="28" t="str">
        <f t="shared" si="56"/>
        <v/>
      </c>
      <c r="AF259" s="142" t="str">
        <f t="shared" si="57"/>
        <v/>
      </c>
      <c r="AG259" s="142" t="str">
        <f t="shared" si="58"/>
        <v/>
      </c>
      <c r="AH259" s="141"/>
    </row>
    <row r="260" spans="1:34" ht="24" customHeight="1">
      <c r="A260" s="365"/>
      <c r="B260" s="551"/>
      <c r="C260" s="375"/>
      <c r="D260" s="36" t="s">
        <v>1587</v>
      </c>
      <c r="E260" s="37" t="s">
        <v>1578</v>
      </c>
      <c r="F260" s="38" t="s">
        <v>1573</v>
      </c>
      <c r="G260" s="357">
        <v>1.968</v>
      </c>
      <c r="H260" s="38" t="s">
        <v>1561</v>
      </c>
      <c r="I260" s="40">
        <v>2120</v>
      </c>
      <c r="J260" s="41">
        <v>5</v>
      </c>
      <c r="K260" s="149">
        <v>10.8</v>
      </c>
      <c r="L260" s="150">
        <f t="shared" si="45"/>
        <v>214.96851851851849</v>
      </c>
      <c r="M260" s="149">
        <f t="shared" si="46"/>
        <v>8.6999999999999993</v>
      </c>
      <c r="N260" s="148">
        <f t="shared" si="47"/>
        <v>11.9</v>
      </c>
      <c r="O260" s="147" t="str">
        <f t="shared" si="48"/>
        <v>17.7</v>
      </c>
      <c r="P260" s="49" t="s">
        <v>1568</v>
      </c>
      <c r="Q260" s="48" t="s">
        <v>60</v>
      </c>
      <c r="R260" s="49" t="s">
        <v>84</v>
      </c>
      <c r="S260" s="50" t="s">
        <v>1559</v>
      </c>
      <c r="T260" s="351" t="s">
        <v>1198</v>
      </c>
      <c r="U260" s="145">
        <f t="shared" si="49"/>
        <v>124</v>
      </c>
      <c r="V260" s="144" t="str">
        <f t="shared" si="50"/>
        <v/>
      </c>
      <c r="W260" s="144">
        <f t="shared" si="51"/>
        <v>61</v>
      </c>
      <c r="X260" s="143" t="str">
        <f t="shared" si="52"/>
        <v>★1.0</v>
      </c>
      <c r="Z260" s="27">
        <v>2120</v>
      </c>
      <c r="AA260" s="27"/>
      <c r="AB260" s="28">
        <f t="shared" si="53"/>
        <v>17.7</v>
      </c>
      <c r="AC260" s="142">
        <f t="shared" si="54"/>
        <v>61</v>
      </c>
      <c r="AD260" s="142" t="str">
        <f t="shared" si="55"/>
        <v>★1.0</v>
      </c>
      <c r="AE260" s="28" t="str">
        <f t="shared" si="56"/>
        <v/>
      </c>
      <c r="AF260" s="142" t="str">
        <f t="shared" si="57"/>
        <v/>
      </c>
      <c r="AG260" s="142" t="str">
        <f t="shared" si="58"/>
        <v/>
      </c>
      <c r="AH260" s="141"/>
    </row>
    <row r="261" spans="1:34" ht="24" customHeight="1">
      <c r="A261" s="365"/>
      <c r="B261" s="551"/>
      <c r="C261" s="375"/>
      <c r="D261" s="36" t="s">
        <v>1587</v>
      </c>
      <c r="E261" s="37" t="s">
        <v>1577</v>
      </c>
      <c r="F261" s="38" t="s">
        <v>1573</v>
      </c>
      <c r="G261" s="357">
        <v>1.968</v>
      </c>
      <c r="H261" s="38" t="s">
        <v>1561</v>
      </c>
      <c r="I261" s="40">
        <v>2100</v>
      </c>
      <c r="J261" s="41">
        <v>5</v>
      </c>
      <c r="K261" s="149">
        <v>10.9</v>
      </c>
      <c r="L261" s="150">
        <f t="shared" si="45"/>
        <v>212.99633027522933</v>
      </c>
      <c r="M261" s="149">
        <f t="shared" si="46"/>
        <v>9.4</v>
      </c>
      <c r="N261" s="148">
        <f t="shared" si="47"/>
        <v>12.7</v>
      </c>
      <c r="O261" s="147" t="str">
        <f t="shared" si="48"/>
        <v>18.0</v>
      </c>
      <c r="P261" s="49" t="s">
        <v>1102</v>
      </c>
      <c r="Q261" s="48" t="s">
        <v>60</v>
      </c>
      <c r="R261" s="49" t="s">
        <v>84</v>
      </c>
      <c r="S261" s="50" t="s">
        <v>1559</v>
      </c>
      <c r="T261" s="351" t="s">
        <v>1198</v>
      </c>
      <c r="U261" s="145">
        <f t="shared" si="49"/>
        <v>115</v>
      </c>
      <c r="V261" s="144" t="str">
        <f t="shared" si="50"/>
        <v/>
      </c>
      <c r="W261" s="144">
        <f t="shared" si="51"/>
        <v>60</v>
      </c>
      <c r="X261" s="143" t="str">
        <f t="shared" si="52"/>
        <v>★1.0</v>
      </c>
      <c r="Z261" s="27">
        <v>2100</v>
      </c>
      <c r="AA261" s="27"/>
      <c r="AB261" s="28">
        <f t="shared" si="53"/>
        <v>18</v>
      </c>
      <c r="AC261" s="142">
        <f t="shared" si="54"/>
        <v>60</v>
      </c>
      <c r="AD261" s="142" t="str">
        <f t="shared" si="55"/>
        <v>★1.0</v>
      </c>
      <c r="AE261" s="28" t="str">
        <f t="shared" si="56"/>
        <v/>
      </c>
      <c r="AF261" s="142" t="str">
        <f t="shared" si="57"/>
        <v/>
      </c>
      <c r="AG261" s="142" t="str">
        <f t="shared" si="58"/>
        <v/>
      </c>
      <c r="AH261" s="141"/>
    </row>
    <row r="262" spans="1:34" ht="24" customHeight="1">
      <c r="A262" s="365"/>
      <c r="B262" s="551"/>
      <c r="C262" s="375"/>
      <c r="D262" s="36" t="s">
        <v>1587</v>
      </c>
      <c r="E262" s="37" t="s">
        <v>1576</v>
      </c>
      <c r="F262" s="38" t="s">
        <v>1573</v>
      </c>
      <c r="G262" s="357">
        <v>1.968</v>
      </c>
      <c r="H262" s="38" t="s">
        <v>1561</v>
      </c>
      <c r="I262" s="40">
        <v>2120</v>
      </c>
      <c r="J262" s="41">
        <v>5</v>
      </c>
      <c r="K262" s="149">
        <v>10.9</v>
      </c>
      <c r="L262" s="150">
        <f t="shared" si="45"/>
        <v>212.99633027522933</v>
      </c>
      <c r="M262" s="149">
        <f t="shared" si="46"/>
        <v>8.6999999999999993</v>
      </c>
      <c r="N262" s="148">
        <f t="shared" si="47"/>
        <v>11.9</v>
      </c>
      <c r="O262" s="147" t="str">
        <f t="shared" si="48"/>
        <v>17.7</v>
      </c>
      <c r="P262" s="49" t="s">
        <v>1102</v>
      </c>
      <c r="Q262" s="48" t="s">
        <v>60</v>
      </c>
      <c r="R262" s="49" t="s">
        <v>84</v>
      </c>
      <c r="S262" s="50" t="s">
        <v>1559</v>
      </c>
      <c r="T262" s="351" t="s">
        <v>1198</v>
      </c>
      <c r="U262" s="145">
        <f t="shared" si="49"/>
        <v>125</v>
      </c>
      <c r="V262" s="144" t="str">
        <f t="shared" si="50"/>
        <v/>
      </c>
      <c r="W262" s="144">
        <f t="shared" si="51"/>
        <v>61</v>
      </c>
      <c r="X262" s="143" t="str">
        <f t="shared" si="52"/>
        <v>★1.0</v>
      </c>
      <c r="Z262" s="27">
        <v>2120</v>
      </c>
      <c r="AA262" s="27"/>
      <c r="AB262" s="28">
        <f t="shared" si="53"/>
        <v>17.7</v>
      </c>
      <c r="AC262" s="142">
        <f t="shared" si="54"/>
        <v>61</v>
      </c>
      <c r="AD262" s="142" t="str">
        <f t="shared" si="55"/>
        <v>★1.0</v>
      </c>
      <c r="AE262" s="28" t="str">
        <f t="shared" si="56"/>
        <v/>
      </c>
      <c r="AF262" s="142" t="str">
        <f t="shared" si="57"/>
        <v/>
      </c>
      <c r="AG262" s="142" t="str">
        <f t="shared" si="58"/>
        <v/>
      </c>
      <c r="AH262" s="141"/>
    </row>
    <row r="263" spans="1:34" ht="24" customHeight="1">
      <c r="A263" s="365"/>
      <c r="B263" s="551"/>
      <c r="C263" s="375"/>
      <c r="D263" s="36" t="s">
        <v>1587</v>
      </c>
      <c r="E263" s="37" t="s">
        <v>1575</v>
      </c>
      <c r="F263" s="38" t="s">
        <v>1573</v>
      </c>
      <c r="G263" s="357">
        <v>1.968</v>
      </c>
      <c r="H263" s="38" t="s">
        <v>1561</v>
      </c>
      <c r="I263" s="40">
        <v>2100</v>
      </c>
      <c r="J263" s="41">
        <v>5</v>
      </c>
      <c r="K263" s="149">
        <v>10.8</v>
      </c>
      <c r="L263" s="150">
        <f t="shared" si="45"/>
        <v>214.96851851851849</v>
      </c>
      <c r="M263" s="149">
        <f t="shared" si="46"/>
        <v>9.4</v>
      </c>
      <c r="N263" s="148">
        <f t="shared" si="47"/>
        <v>12.7</v>
      </c>
      <c r="O263" s="147" t="str">
        <f t="shared" si="48"/>
        <v>18.0</v>
      </c>
      <c r="P263" s="49" t="s">
        <v>1102</v>
      </c>
      <c r="Q263" s="48" t="s">
        <v>60</v>
      </c>
      <c r="R263" s="49" t="s">
        <v>84</v>
      </c>
      <c r="S263" s="50" t="s">
        <v>1559</v>
      </c>
      <c r="T263" s="351" t="s">
        <v>1198</v>
      </c>
      <c r="U263" s="145">
        <f t="shared" si="49"/>
        <v>114</v>
      </c>
      <c r="V263" s="144" t="str">
        <f t="shared" si="50"/>
        <v/>
      </c>
      <c r="W263" s="144">
        <f t="shared" si="51"/>
        <v>60</v>
      </c>
      <c r="X263" s="143" t="str">
        <f t="shared" si="52"/>
        <v>★1.0</v>
      </c>
      <c r="Z263" s="27">
        <v>2100</v>
      </c>
      <c r="AA263" s="27"/>
      <c r="AB263" s="28">
        <f t="shared" si="53"/>
        <v>18</v>
      </c>
      <c r="AC263" s="142">
        <f t="shared" si="54"/>
        <v>60</v>
      </c>
      <c r="AD263" s="142" t="str">
        <f t="shared" si="55"/>
        <v>★1.0</v>
      </c>
      <c r="AE263" s="28" t="str">
        <f t="shared" si="56"/>
        <v/>
      </c>
      <c r="AF263" s="142" t="str">
        <f t="shared" si="57"/>
        <v/>
      </c>
      <c r="AG263" s="142" t="str">
        <f t="shared" si="58"/>
        <v/>
      </c>
      <c r="AH263" s="141"/>
    </row>
    <row r="264" spans="1:34" ht="24" customHeight="1">
      <c r="A264" s="365"/>
      <c r="B264" s="551"/>
      <c r="C264" s="375"/>
      <c r="D264" s="36" t="s">
        <v>1587</v>
      </c>
      <c r="E264" s="37" t="s">
        <v>1574</v>
      </c>
      <c r="F264" s="38" t="s">
        <v>1573</v>
      </c>
      <c r="G264" s="357">
        <v>1.968</v>
      </c>
      <c r="H264" s="38" t="s">
        <v>1561</v>
      </c>
      <c r="I264" s="40">
        <v>2120</v>
      </c>
      <c r="J264" s="41">
        <v>5</v>
      </c>
      <c r="K264" s="149">
        <v>10.8</v>
      </c>
      <c r="L264" s="150">
        <f t="shared" si="45"/>
        <v>214.96851851851849</v>
      </c>
      <c r="M264" s="149">
        <f t="shared" si="46"/>
        <v>8.6999999999999993</v>
      </c>
      <c r="N264" s="148">
        <f t="shared" si="47"/>
        <v>11.9</v>
      </c>
      <c r="O264" s="147" t="str">
        <f t="shared" si="48"/>
        <v>17.7</v>
      </c>
      <c r="P264" s="49" t="s">
        <v>1102</v>
      </c>
      <c r="Q264" s="48" t="s">
        <v>60</v>
      </c>
      <c r="R264" s="49" t="s">
        <v>84</v>
      </c>
      <c r="S264" s="50" t="s">
        <v>1559</v>
      </c>
      <c r="T264" s="351" t="s">
        <v>1198</v>
      </c>
      <c r="U264" s="145">
        <f t="shared" si="49"/>
        <v>124</v>
      </c>
      <c r="V264" s="144" t="str">
        <f t="shared" si="50"/>
        <v/>
      </c>
      <c r="W264" s="144">
        <f t="shared" si="51"/>
        <v>61</v>
      </c>
      <c r="X264" s="143" t="str">
        <f t="shared" si="52"/>
        <v>★1.0</v>
      </c>
      <c r="Z264" s="27">
        <v>2120</v>
      </c>
      <c r="AA264" s="27"/>
      <c r="AB264" s="28">
        <f t="shared" si="53"/>
        <v>17.7</v>
      </c>
      <c r="AC264" s="142">
        <f t="shared" si="54"/>
        <v>61</v>
      </c>
      <c r="AD264" s="142" t="str">
        <f t="shared" si="55"/>
        <v>★1.0</v>
      </c>
      <c r="AE264" s="28" t="str">
        <f t="shared" si="56"/>
        <v/>
      </c>
      <c r="AF264" s="142" t="str">
        <f t="shared" si="57"/>
        <v/>
      </c>
      <c r="AG264" s="142" t="str">
        <f t="shared" si="58"/>
        <v/>
      </c>
      <c r="AH264" s="141"/>
    </row>
    <row r="265" spans="1:34" ht="24" customHeight="1">
      <c r="A265" s="365"/>
      <c r="B265" s="551"/>
      <c r="C265" s="375"/>
      <c r="D265" s="36" t="s">
        <v>1587</v>
      </c>
      <c r="E265" s="37" t="s">
        <v>1572</v>
      </c>
      <c r="F265" s="38" t="s">
        <v>1562</v>
      </c>
      <c r="G265" s="357">
        <v>1.968</v>
      </c>
      <c r="H265" s="38" t="s">
        <v>1561</v>
      </c>
      <c r="I265" s="40">
        <v>2130</v>
      </c>
      <c r="J265" s="41">
        <v>5</v>
      </c>
      <c r="K265" s="149">
        <v>10.5</v>
      </c>
      <c r="L265" s="150">
        <f t="shared" ref="L265:L291" si="59">IF(K265&gt;0,1/K265*34.6*67.1,"")</f>
        <v>221.11047619047616</v>
      </c>
      <c r="M265" s="149">
        <f t="shared" ref="M265:M291" si="60">IFERROR(VALUE(IF(Z265="","",(IF(Z265&gt;=2271,"7.4",IF(Z265&gt;=2101,"8.7",IF(Z265&gt;=1991,"9.4",IF(Z265&gt;=1871,"10.2",IF(Z265&gt;=1761,"11.1",IF(Z265&gt;=1651,"12.2",IF(Z265&gt;=1531,"13.2",IF(Z265&gt;=1421,"14.4",IF(Z265&gt;=1311,"15.8",IF(Z265&gt;=1196,"17.2",IF(Z265&gt;=1081,"18.7",IF(Z265&gt;=971,"20.5",IF(Z265&gt;=856,"20.8",IF(Z265&gt;=741,"21.0",IF(Z265&gt;=601,"21.8","22.5")))))))))))))))))),"")</f>
        <v>8.6999999999999993</v>
      </c>
      <c r="N265" s="148">
        <f t="shared" ref="N265:N291" si="61">IFERROR(VALUE(IF(Z265="","",(IF(Z265&gt;=2271,"10.6",IF(Z265&gt;=2101,"11.9",IF(Z265&gt;=1991,"12.7",IF(Z265&gt;=1871,"13.5",IF(Z265&gt;=1761,"14.4",IF(Z265&gt;=1651,"15.4",IF(Z265&gt;=1531,"16.5",IF(Z265&gt;=1421,"17.6",IF(Z265&gt;=1311,"19.0",IF(Z265&gt;=1196,"20.3",IF(Z265&gt;=1081,"21.8",IF(Z265&gt;=971,"23.4",IF(Z265&gt;=856,"23.7",IF(Z265&gt;=741,"24.5","24.6"))))))))))))))))),"")</f>
        <v>11.9</v>
      </c>
      <c r="O265" s="147" t="str">
        <f t="shared" ref="O265:O291" si="62">IF(Z265="","",IF(AE265="",TEXT(AB265,"#,##0.0"),IF(AB265-AE265&gt;0,CONCATENATE(TEXT(AE265,"#,##0.0"),"~",TEXT(AB265,"#,##0.0")),TEXT(AB265,"#,##0.0"))))</f>
        <v>17.6</v>
      </c>
      <c r="P265" s="49" t="s">
        <v>1568</v>
      </c>
      <c r="Q265" s="48" t="s">
        <v>1560</v>
      </c>
      <c r="R265" s="49" t="s">
        <v>84</v>
      </c>
      <c r="S265" s="50"/>
      <c r="T265" s="351" t="s">
        <v>1198</v>
      </c>
      <c r="U265" s="145">
        <f t="shared" ref="U265:U291" si="63">IFERROR(IF(K265&lt;M265,"",(ROUNDDOWN(K265/M265*100,0))),"")</f>
        <v>120</v>
      </c>
      <c r="V265" s="144" t="str">
        <f t="shared" ref="V265:V291" si="64">IFERROR(IF(K265&lt;N265,"",(ROUNDDOWN(K265/N265*100,0))),"")</f>
        <v/>
      </c>
      <c r="W265" s="144">
        <f t="shared" ref="W265:W291" si="65">IF(AC265&lt;55,"",IF(AA265="",AC265,IF(AF265-AC265&gt;0,CONCATENATE(AC265,"~",AF265),AC265)))</f>
        <v>59</v>
      </c>
      <c r="X265" s="143" t="str">
        <f t="shared" ref="X265:X291" si="66">IF(AC265&lt;55,"",AD265)</f>
        <v>★0.5</v>
      </c>
      <c r="Z265" s="27">
        <v>2130</v>
      </c>
      <c r="AA265" s="27"/>
      <c r="AB265" s="28">
        <f t="shared" ref="AB265:AB291" si="67">IF(Z265="","",(ROUND(IF(Z265&gt;=2759,9.5,IF(Z265&lt;2759,(-2.47/1000000*Z265*Z265)-(8.52/10000*Z265)+30.65)),1)))</f>
        <v>17.600000000000001</v>
      </c>
      <c r="AC265" s="142">
        <f t="shared" ref="AC265:AC291" si="68">IF(K265="","",ROUNDDOWN(K265/AB265*100,0))</f>
        <v>59</v>
      </c>
      <c r="AD265" s="142" t="str">
        <f t="shared" ref="AD265:AD291" si="69">IF(AC265="","",IF(AC265&gt;=125,"★7.5",IF(AC265&gt;=120,"★7.0",IF(AC265&gt;=115,"★6.5",IF(AC265&gt;=110,"★6.0",IF(AC265&gt;=105,"★5.5",IF(AC265&gt;=100,"★5.0",IF(AC265&gt;=95,"★4.5",IF(AC265&gt;=90,"★4.0",IF(AC265&gt;=85,"★3.5",IF(AC265&gt;=80,"★3.0",IF(AC265&gt;=75,"★2.5",IF(AC265&gt;=70,"★2.0",IF(AC265&gt;=65,"★1.5",IF(AC265&gt;=60,"★1.0",IF(AC265&gt;=55,"★0.5"," "))))))))))))))))</f>
        <v>★0.5</v>
      </c>
      <c r="AE265" s="28" t="str">
        <f t="shared" si="56"/>
        <v/>
      </c>
      <c r="AF265" s="142" t="str">
        <f t="shared" si="57"/>
        <v/>
      </c>
      <c r="AG265" s="142" t="str">
        <f t="shared" si="58"/>
        <v/>
      </c>
      <c r="AH265" s="141"/>
    </row>
    <row r="266" spans="1:34" ht="24" customHeight="1">
      <c r="A266" s="365"/>
      <c r="B266" s="551"/>
      <c r="C266" s="375"/>
      <c r="D266" s="36" t="s">
        <v>1587</v>
      </c>
      <c r="E266" s="37" t="s">
        <v>1571</v>
      </c>
      <c r="F266" s="38" t="s">
        <v>1562</v>
      </c>
      <c r="G266" s="357">
        <v>1.968</v>
      </c>
      <c r="H266" s="38" t="s">
        <v>1561</v>
      </c>
      <c r="I266" s="40">
        <v>2150</v>
      </c>
      <c r="J266" s="41">
        <v>5</v>
      </c>
      <c r="K266" s="149">
        <v>10.5</v>
      </c>
      <c r="L266" s="150">
        <f t="shared" si="59"/>
        <v>221.11047619047616</v>
      </c>
      <c r="M266" s="149">
        <f t="shared" si="60"/>
        <v>8.6999999999999993</v>
      </c>
      <c r="N266" s="148">
        <f t="shared" si="61"/>
        <v>11.9</v>
      </c>
      <c r="O266" s="147" t="str">
        <f t="shared" si="62"/>
        <v>17.4</v>
      </c>
      <c r="P266" s="49" t="s">
        <v>1568</v>
      </c>
      <c r="Q266" s="48" t="s">
        <v>1560</v>
      </c>
      <c r="R266" s="49" t="s">
        <v>84</v>
      </c>
      <c r="S266" s="50"/>
      <c r="T266" s="351" t="s">
        <v>1198</v>
      </c>
      <c r="U266" s="145">
        <f t="shared" si="63"/>
        <v>120</v>
      </c>
      <c r="V266" s="144" t="str">
        <f t="shared" si="64"/>
        <v/>
      </c>
      <c r="W266" s="144">
        <f t="shared" si="65"/>
        <v>60</v>
      </c>
      <c r="X266" s="143" t="str">
        <f t="shared" si="66"/>
        <v>★1.0</v>
      </c>
      <c r="Z266" s="27">
        <v>2150</v>
      </c>
      <c r="AA266" s="27"/>
      <c r="AB266" s="28">
        <f t="shared" si="67"/>
        <v>17.399999999999999</v>
      </c>
      <c r="AC266" s="142">
        <f t="shared" si="68"/>
        <v>60</v>
      </c>
      <c r="AD266" s="142" t="str">
        <f t="shared" si="69"/>
        <v>★1.0</v>
      </c>
      <c r="AE266" s="28" t="str">
        <f t="shared" si="56"/>
        <v/>
      </c>
      <c r="AF266" s="142" t="str">
        <f t="shared" si="57"/>
        <v/>
      </c>
      <c r="AG266" s="142" t="str">
        <f t="shared" si="58"/>
        <v/>
      </c>
      <c r="AH266" s="141"/>
    </row>
    <row r="267" spans="1:34" ht="24" customHeight="1">
      <c r="A267" s="365"/>
      <c r="B267" s="551"/>
      <c r="C267" s="375"/>
      <c r="D267" s="36" t="s">
        <v>1587</v>
      </c>
      <c r="E267" s="37" t="s">
        <v>1570</v>
      </c>
      <c r="F267" s="38" t="s">
        <v>1562</v>
      </c>
      <c r="G267" s="357">
        <v>1.968</v>
      </c>
      <c r="H267" s="38" t="s">
        <v>1561</v>
      </c>
      <c r="I267" s="40">
        <v>2130</v>
      </c>
      <c r="J267" s="41">
        <v>5</v>
      </c>
      <c r="K267" s="149">
        <v>10.4</v>
      </c>
      <c r="L267" s="150">
        <f t="shared" si="59"/>
        <v>223.23653846153843</v>
      </c>
      <c r="M267" s="149">
        <f t="shared" si="60"/>
        <v>8.6999999999999993</v>
      </c>
      <c r="N267" s="148">
        <f t="shared" si="61"/>
        <v>11.9</v>
      </c>
      <c r="O267" s="147" t="str">
        <f t="shared" si="62"/>
        <v>17.6</v>
      </c>
      <c r="P267" s="49" t="s">
        <v>1568</v>
      </c>
      <c r="Q267" s="48" t="s">
        <v>1560</v>
      </c>
      <c r="R267" s="49" t="s">
        <v>84</v>
      </c>
      <c r="S267" s="50" t="s">
        <v>1559</v>
      </c>
      <c r="T267" s="351" t="s">
        <v>1198</v>
      </c>
      <c r="U267" s="145">
        <f t="shared" si="63"/>
        <v>119</v>
      </c>
      <c r="V267" s="144" t="str">
        <f t="shared" si="64"/>
        <v/>
      </c>
      <c r="W267" s="144">
        <f t="shared" si="65"/>
        <v>59</v>
      </c>
      <c r="X267" s="143" t="str">
        <f t="shared" si="66"/>
        <v>★0.5</v>
      </c>
      <c r="Z267" s="27">
        <v>2130</v>
      </c>
      <c r="AA267" s="27"/>
      <c r="AB267" s="28">
        <f t="shared" si="67"/>
        <v>17.600000000000001</v>
      </c>
      <c r="AC267" s="142">
        <f t="shared" si="68"/>
        <v>59</v>
      </c>
      <c r="AD267" s="142" t="str">
        <f t="shared" si="69"/>
        <v>★0.5</v>
      </c>
      <c r="AE267" s="28" t="str">
        <f t="shared" si="56"/>
        <v/>
      </c>
      <c r="AF267" s="142" t="str">
        <f t="shared" si="57"/>
        <v/>
      </c>
      <c r="AG267" s="142" t="str">
        <f t="shared" si="58"/>
        <v/>
      </c>
      <c r="AH267" s="141"/>
    </row>
    <row r="268" spans="1:34" ht="24" customHeight="1">
      <c r="A268" s="365"/>
      <c r="B268" s="551"/>
      <c r="C268" s="375"/>
      <c r="D268" s="36" t="s">
        <v>1587</v>
      </c>
      <c r="E268" s="37" t="s">
        <v>1569</v>
      </c>
      <c r="F268" s="38" t="s">
        <v>1562</v>
      </c>
      <c r="G268" s="357">
        <v>1.968</v>
      </c>
      <c r="H268" s="38" t="s">
        <v>1561</v>
      </c>
      <c r="I268" s="40">
        <v>2150</v>
      </c>
      <c r="J268" s="41">
        <v>5</v>
      </c>
      <c r="K268" s="149">
        <v>10.4</v>
      </c>
      <c r="L268" s="150">
        <f t="shared" si="59"/>
        <v>223.23653846153843</v>
      </c>
      <c r="M268" s="149">
        <f t="shared" si="60"/>
        <v>8.6999999999999993</v>
      </c>
      <c r="N268" s="148">
        <f t="shared" si="61"/>
        <v>11.9</v>
      </c>
      <c r="O268" s="147" t="str">
        <f t="shared" si="62"/>
        <v>17.4</v>
      </c>
      <c r="P268" s="49" t="s">
        <v>1568</v>
      </c>
      <c r="Q268" s="48" t="s">
        <v>1560</v>
      </c>
      <c r="R268" s="49" t="s">
        <v>84</v>
      </c>
      <c r="S268" s="50" t="s">
        <v>1559</v>
      </c>
      <c r="T268" s="351" t="s">
        <v>1198</v>
      </c>
      <c r="U268" s="145">
        <f t="shared" si="63"/>
        <v>119</v>
      </c>
      <c r="V268" s="144" t="str">
        <f t="shared" si="64"/>
        <v/>
      </c>
      <c r="W268" s="144">
        <f t="shared" si="65"/>
        <v>59</v>
      </c>
      <c r="X268" s="143" t="str">
        <f t="shared" si="66"/>
        <v>★0.5</v>
      </c>
      <c r="Z268" s="27">
        <v>2150</v>
      </c>
      <c r="AA268" s="27"/>
      <c r="AB268" s="28">
        <f t="shared" si="67"/>
        <v>17.399999999999999</v>
      </c>
      <c r="AC268" s="142">
        <f t="shared" si="68"/>
        <v>59</v>
      </c>
      <c r="AD268" s="142" t="str">
        <f t="shared" si="69"/>
        <v>★0.5</v>
      </c>
      <c r="AE268" s="28" t="str">
        <f t="shared" si="56"/>
        <v/>
      </c>
      <c r="AF268" s="142" t="str">
        <f t="shared" si="57"/>
        <v/>
      </c>
      <c r="AG268" s="142" t="str">
        <f t="shared" si="58"/>
        <v/>
      </c>
      <c r="AH268" s="141"/>
    </row>
    <row r="269" spans="1:34" ht="24" customHeight="1">
      <c r="A269" s="365"/>
      <c r="B269" s="551"/>
      <c r="C269" s="375"/>
      <c r="D269" s="36" t="s">
        <v>1587</v>
      </c>
      <c r="E269" s="37" t="s">
        <v>1567</v>
      </c>
      <c r="F269" s="38" t="s">
        <v>1562</v>
      </c>
      <c r="G269" s="357">
        <v>1.968</v>
      </c>
      <c r="H269" s="38" t="s">
        <v>1561</v>
      </c>
      <c r="I269" s="40">
        <v>2130</v>
      </c>
      <c r="J269" s="41">
        <v>5</v>
      </c>
      <c r="K269" s="149">
        <v>10.5</v>
      </c>
      <c r="L269" s="150">
        <f t="shared" si="59"/>
        <v>221.11047619047616</v>
      </c>
      <c r="M269" s="149">
        <f t="shared" si="60"/>
        <v>8.6999999999999993</v>
      </c>
      <c r="N269" s="148">
        <f t="shared" si="61"/>
        <v>11.9</v>
      </c>
      <c r="O269" s="147" t="str">
        <f t="shared" si="62"/>
        <v>17.6</v>
      </c>
      <c r="P269" s="49" t="s">
        <v>1102</v>
      </c>
      <c r="Q269" s="48" t="s">
        <v>1560</v>
      </c>
      <c r="R269" s="49" t="s">
        <v>84</v>
      </c>
      <c r="S269" s="50" t="s">
        <v>1559</v>
      </c>
      <c r="T269" s="351" t="s">
        <v>1198</v>
      </c>
      <c r="U269" s="145">
        <f t="shared" si="63"/>
        <v>120</v>
      </c>
      <c r="V269" s="144" t="str">
        <f t="shared" si="64"/>
        <v/>
      </c>
      <c r="W269" s="144">
        <f t="shared" si="65"/>
        <v>59</v>
      </c>
      <c r="X269" s="143" t="str">
        <f t="shared" si="66"/>
        <v>★0.5</v>
      </c>
      <c r="Z269" s="27">
        <v>2130</v>
      </c>
      <c r="AA269" s="27"/>
      <c r="AB269" s="28">
        <f t="shared" si="67"/>
        <v>17.600000000000001</v>
      </c>
      <c r="AC269" s="142">
        <f t="shared" si="68"/>
        <v>59</v>
      </c>
      <c r="AD269" s="142" t="str">
        <f t="shared" si="69"/>
        <v>★0.5</v>
      </c>
      <c r="AE269" s="28" t="str">
        <f t="shared" si="56"/>
        <v/>
      </c>
      <c r="AF269" s="142" t="str">
        <f t="shared" si="57"/>
        <v/>
      </c>
      <c r="AG269" s="142" t="str">
        <f t="shared" si="58"/>
        <v/>
      </c>
      <c r="AH269" s="141"/>
    </row>
    <row r="270" spans="1:34" ht="24" customHeight="1">
      <c r="A270" s="365"/>
      <c r="B270" s="551"/>
      <c r="C270" s="375"/>
      <c r="D270" s="36" t="s">
        <v>1587</v>
      </c>
      <c r="E270" s="37" t="s">
        <v>1566</v>
      </c>
      <c r="F270" s="38" t="s">
        <v>1562</v>
      </c>
      <c r="G270" s="357">
        <v>1.968</v>
      </c>
      <c r="H270" s="38" t="s">
        <v>1561</v>
      </c>
      <c r="I270" s="40">
        <v>2150</v>
      </c>
      <c r="J270" s="41">
        <v>5</v>
      </c>
      <c r="K270" s="149">
        <v>10.5</v>
      </c>
      <c r="L270" s="150">
        <f t="shared" si="59"/>
        <v>221.11047619047616</v>
      </c>
      <c r="M270" s="149">
        <f t="shared" si="60"/>
        <v>8.6999999999999993</v>
      </c>
      <c r="N270" s="148">
        <f t="shared" si="61"/>
        <v>11.9</v>
      </c>
      <c r="O270" s="147" t="str">
        <f t="shared" si="62"/>
        <v>17.4</v>
      </c>
      <c r="P270" s="49" t="s">
        <v>1102</v>
      </c>
      <c r="Q270" s="48" t="s">
        <v>1560</v>
      </c>
      <c r="R270" s="49" t="s">
        <v>84</v>
      </c>
      <c r="S270" s="50" t="s">
        <v>1559</v>
      </c>
      <c r="T270" s="351" t="s">
        <v>1198</v>
      </c>
      <c r="U270" s="145">
        <f t="shared" si="63"/>
        <v>120</v>
      </c>
      <c r="V270" s="144" t="str">
        <f t="shared" si="64"/>
        <v/>
      </c>
      <c r="W270" s="144">
        <f t="shared" si="65"/>
        <v>60</v>
      </c>
      <c r="X270" s="143" t="str">
        <f t="shared" si="66"/>
        <v>★1.0</v>
      </c>
      <c r="Z270" s="27">
        <v>2150</v>
      </c>
      <c r="AA270" s="27"/>
      <c r="AB270" s="28">
        <f t="shared" si="67"/>
        <v>17.399999999999999</v>
      </c>
      <c r="AC270" s="142">
        <f t="shared" si="68"/>
        <v>60</v>
      </c>
      <c r="AD270" s="142" t="str">
        <f t="shared" si="69"/>
        <v>★1.0</v>
      </c>
      <c r="AE270" s="28" t="str">
        <f t="shared" si="56"/>
        <v/>
      </c>
      <c r="AF270" s="142" t="str">
        <f t="shared" si="57"/>
        <v/>
      </c>
      <c r="AG270" s="142" t="str">
        <f t="shared" si="58"/>
        <v/>
      </c>
      <c r="AH270" s="141"/>
    </row>
    <row r="271" spans="1:34" ht="24" customHeight="1">
      <c r="A271" s="365"/>
      <c r="B271" s="551"/>
      <c r="C271" s="375"/>
      <c r="D271" s="36" t="s">
        <v>1587</v>
      </c>
      <c r="E271" s="37" t="s">
        <v>1565</v>
      </c>
      <c r="F271" s="38" t="s">
        <v>1562</v>
      </c>
      <c r="G271" s="357">
        <v>1.968</v>
      </c>
      <c r="H271" s="38" t="s">
        <v>1561</v>
      </c>
      <c r="I271" s="40">
        <v>2130</v>
      </c>
      <c r="J271" s="41">
        <v>5</v>
      </c>
      <c r="K271" s="149">
        <v>10.5</v>
      </c>
      <c r="L271" s="150">
        <f t="shared" si="59"/>
        <v>221.11047619047616</v>
      </c>
      <c r="M271" s="149">
        <f t="shared" si="60"/>
        <v>8.6999999999999993</v>
      </c>
      <c r="N271" s="148">
        <f t="shared" si="61"/>
        <v>11.9</v>
      </c>
      <c r="O271" s="147" t="str">
        <f t="shared" si="62"/>
        <v>17.6</v>
      </c>
      <c r="P271" s="49" t="s">
        <v>1102</v>
      </c>
      <c r="Q271" s="48" t="s">
        <v>1560</v>
      </c>
      <c r="R271" s="49" t="s">
        <v>84</v>
      </c>
      <c r="S271" s="50" t="s">
        <v>1559</v>
      </c>
      <c r="T271" s="351" t="s">
        <v>1198</v>
      </c>
      <c r="U271" s="145">
        <f t="shared" si="63"/>
        <v>120</v>
      </c>
      <c r="V271" s="144" t="str">
        <f t="shared" si="64"/>
        <v/>
      </c>
      <c r="W271" s="144">
        <f t="shared" si="65"/>
        <v>59</v>
      </c>
      <c r="X271" s="143" t="str">
        <f t="shared" si="66"/>
        <v>★0.5</v>
      </c>
      <c r="Z271" s="27">
        <v>2130</v>
      </c>
      <c r="AA271" s="27"/>
      <c r="AB271" s="28">
        <f t="shared" si="67"/>
        <v>17.600000000000001</v>
      </c>
      <c r="AC271" s="142">
        <f t="shared" si="68"/>
        <v>59</v>
      </c>
      <c r="AD271" s="142" t="str">
        <f t="shared" si="69"/>
        <v>★0.5</v>
      </c>
      <c r="AE271" s="28" t="str">
        <f t="shared" si="56"/>
        <v/>
      </c>
      <c r="AF271" s="142" t="str">
        <f t="shared" si="57"/>
        <v/>
      </c>
      <c r="AG271" s="142" t="str">
        <f t="shared" si="58"/>
        <v/>
      </c>
      <c r="AH271" s="141"/>
    </row>
    <row r="272" spans="1:34" ht="24" customHeight="1">
      <c r="A272" s="365"/>
      <c r="B272" s="551"/>
      <c r="C272" s="375"/>
      <c r="D272" s="36" t="s">
        <v>1587</v>
      </c>
      <c r="E272" s="37" t="s">
        <v>1563</v>
      </c>
      <c r="F272" s="38" t="s">
        <v>1562</v>
      </c>
      <c r="G272" s="357">
        <v>1.968</v>
      </c>
      <c r="H272" s="38" t="s">
        <v>1561</v>
      </c>
      <c r="I272" s="40">
        <v>2150</v>
      </c>
      <c r="J272" s="41">
        <v>5</v>
      </c>
      <c r="K272" s="149">
        <v>10.5</v>
      </c>
      <c r="L272" s="150">
        <f t="shared" si="59"/>
        <v>221.11047619047616</v>
      </c>
      <c r="M272" s="149">
        <f t="shared" si="60"/>
        <v>8.6999999999999993</v>
      </c>
      <c r="N272" s="148">
        <f t="shared" si="61"/>
        <v>11.9</v>
      </c>
      <c r="O272" s="147" t="str">
        <f t="shared" si="62"/>
        <v>17.4</v>
      </c>
      <c r="P272" s="49" t="s">
        <v>1102</v>
      </c>
      <c r="Q272" s="48" t="s">
        <v>1560</v>
      </c>
      <c r="R272" s="49" t="s">
        <v>84</v>
      </c>
      <c r="S272" s="50" t="s">
        <v>1559</v>
      </c>
      <c r="T272" s="351" t="s">
        <v>1198</v>
      </c>
      <c r="U272" s="145">
        <f t="shared" si="63"/>
        <v>120</v>
      </c>
      <c r="V272" s="144" t="str">
        <f t="shared" si="64"/>
        <v/>
      </c>
      <c r="W272" s="144">
        <f t="shared" si="65"/>
        <v>60</v>
      </c>
      <c r="X272" s="143" t="str">
        <f t="shared" si="66"/>
        <v>★1.0</v>
      </c>
      <c r="Z272" s="27">
        <v>2150</v>
      </c>
      <c r="AA272" s="27"/>
      <c r="AB272" s="28">
        <f t="shared" si="67"/>
        <v>17.399999999999999</v>
      </c>
      <c r="AC272" s="142">
        <f t="shared" si="68"/>
        <v>60</v>
      </c>
      <c r="AD272" s="142" t="str">
        <f t="shared" si="69"/>
        <v>★1.0</v>
      </c>
      <c r="AE272" s="28" t="str">
        <f t="shared" si="56"/>
        <v/>
      </c>
      <c r="AF272" s="142" t="str">
        <f t="shared" si="57"/>
        <v/>
      </c>
      <c r="AG272" s="142" t="str">
        <f t="shared" si="58"/>
        <v/>
      </c>
      <c r="AH272" s="141"/>
    </row>
    <row r="273" spans="1:34" ht="24" customHeight="1">
      <c r="A273" s="365"/>
      <c r="B273" s="551"/>
      <c r="C273" s="552"/>
      <c r="D273" s="36" t="s">
        <v>1584</v>
      </c>
      <c r="E273" s="37" t="s">
        <v>1586</v>
      </c>
      <c r="F273" s="38" t="s">
        <v>1582</v>
      </c>
      <c r="G273" s="357">
        <v>1.968</v>
      </c>
      <c r="H273" s="38" t="s">
        <v>1561</v>
      </c>
      <c r="I273" s="40">
        <v>2110</v>
      </c>
      <c r="J273" s="41">
        <v>5</v>
      </c>
      <c r="K273" s="149">
        <v>11.4</v>
      </c>
      <c r="L273" s="150">
        <f t="shared" si="59"/>
        <v>203.65438596491228</v>
      </c>
      <c r="M273" s="149">
        <f t="shared" si="60"/>
        <v>8.6999999999999993</v>
      </c>
      <c r="N273" s="148">
        <f t="shared" si="61"/>
        <v>11.9</v>
      </c>
      <c r="O273" s="147" t="str">
        <f t="shared" si="62"/>
        <v>17.9</v>
      </c>
      <c r="P273" s="49" t="s">
        <v>1102</v>
      </c>
      <c r="Q273" s="48" t="s">
        <v>60</v>
      </c>
      <c r="R273" s="49" t="s">
        <v>84</v>
      </c>
      <c r="S273" s="50"/>
      <c r="T273" s="351" t="s">
        <v>1198</v>
      </c>
      <c r="U273" s="145">
        <f t="shared" si="63"/>
        <v>131</v>
      </c>
      <c r="V273" s="144" t="str">
        <f t="shared" si="64"/>
        <v/>
      </c>
      <c r="W273" s="144">
        <f t="shared" si="65"/>
        <v>63</v>
      </c>
      <c r="X273" s="143" t="str">
        <f t="shared" si="66"/>
        <v>★1.0</v>
      </c>
      <c r="Z273" s="27">
        <v>2110</v>
      </c>
      <c r="AA273" s="27"/>
      <c r="AB273" s="28">
        <f t="shared" si="67"/>
        <v>17.899999999999999</v>
      </c>
      <c r="AC273" s="142">
        <f t="shared" si="68"/>
        <v>63</v>
      </c>
      <c r="AD273" s="142" t="str">
        <f t="shared" si="69"/>
        <v>★1.0</v>
      </c>
      <c r="AE273" s="28" t="str">
        <f t="shared" si="56"/>
        <v/>
      </c>
      <c r="AF273" s="142" t="str">
        <f t="shared" si="57"/>
        <v/>
      </c>
      <c r="AG273" s="142" t="str">
        <f t="shared" si="58"/>
        <v/>
      </c>
      <c r="AH273" s="141"/>
    </row>
    <row r="274" spans="1:34" ht="24" customHeight="1">
      <c r="A274" s="365"/>
      <c r="B274" s="551"/>
      <c r="C274" s="375"/>
      <c r="D274" s="36" t="s">
        <v>1584</v>
      </c>
      <c r="E274" s="37" t="s">
        <v>1585</v>
      </c>
      <c r="F274" s="38" t="s">
        <v>1582</v>
      </c>
      <c r="G274" s="357">
        <v>1.968</v>
      </c>
      <c r="H274" s="38" t="s">
        <v>1561</v>
      </c>
      <c r="I274" s="40">
        <v>2130</v>
      </c>
      <c r="J274" s="41">
        <v>5</v>
      </c>
      <c r="K274" s="149">
        <v>11.4</v>
      </c>
      <c r="L274" s="150">
        <f t="shared" si="59"/>
        <v>203.65438596491228</v>
      </c>
      <c r="M274" s="149">
        <f t="shared" si="60"/>
        <v>8.6999999999999993</v>
      </c>
      <c r="N274" s="148">
        <f t="shared" si="61"/>
        <v>11.9</v>
      </c>
      <c r="O274" s="147" t="str">
        <f t="shared" si="62"/>
        <v>17.6</v>
      </c>
      <c r="P274" s="49" t="s">
        <v>1102</v>
      </c>
      <c r="Q274" s="48" t="s">
        <v>60</v>
      </c>
      <c r="R274" s="49" t="s">
        <v>84</v>
      </c>
      <c r="S274" s="50"/>
      <c r="T274" s="351" t="s">
        <v>1198</v>
      </c>
      <c r="U274" s="145">
        <f t="shared" si="63"/>
        <v>131</v>
      </c>
      <c r="V274" s="144" t="str">
        <f t="shared" si="64"/>
        <v/>
      </c>
      <c r="W274" s="144">
        <f t="shared" si="65"/>
        <v>64</v>
      </c>
      <c r="X274" s="143" t="str">
        <f t="shared" si="66"/>
        <v>★1.0</v>
      </c>
      <c r="Z274" s="27">
        <v>2130</v>
      </c>
      <c r="AA274" s="27"/>
      <c r="AB274" s="28">
        <f t="shared" si="67"/>
        <v>17.600000000000001</v>
      </c>
      <c r="AC274" s="142">
        <f t="shared" si="68"/>
        <v>64</v>
      </c>
      <c r="AD274" s="142" t="str">
        <f t="shared" si="69"/>
        <v>★1.0</v>
      </c>
      <c r="AE274" s="28" t="str">
        <f t="shared" si="56"/>
        <v/>
      </c>
      <c r="AF274" s="142" t="str">
        <f t="shared" si="57"/>
        <v/>
      </c>
      <c r="AG274" s="142" t="str">
        <f t="shared" si="58"/>
        <v/>
      </c>
      <c r="AH274" s="141"/>
    </row>
    <row r="275" spans="1:34" ht="24" customHeight="1">
      <c r="A275" s="365"/>
      <c r="B275" s="551"/>
      <c r="C275" s="375"/>
      <c r="D275" s="36" t="s">
        <v>1584</v>
      </c>
      <c r="E275" s="37" t="s">
        <v>1583</v>
      </c>
      <c r="F275" s="38" t="s">
        <v>1582</v>
      </c>
      <c r="G275" s="357">
        <v>1.968</v>
      </c>
      <c r="H275" s="38" t="s">
        <v>1561</v>
      </c>
      <c r="I275" s="40">
        <v>2150</v>
      </c>
      <c r="J275" s="41">
        <v>5</v>
      </c>
      <c r="K275" s="149">
        <v>11.4</v>
      </c>
      <c r="L275" s="150">
        <f t="shared" si="59"/>
        <v>203.65438596491228</v>
      </c>
      <c r="M275" s="149">
        <f t="shared" si="60"/>
        <v>8.6999999999999993</v>
      </c>
      <c r="N275" s="148">
        <f t="shared" si="61"/>
        <v>11.9</v>
      </c>
      <c r="O275" s="147" t="str">
        <f t="shared" si="62"/>
        <v>17.4</v>
      </c>
      <c r="P275" s="49" t="s">
        <v>1102</v>
      </c>
      <c r="Q275" s="48" t="s">
        <v>60</v>
      </c>
      <c r="R275" s="49" t="s">
        <v>84</v>
      </c>
      <c r="S275" s="50"/>
      <c r="T275" s="351" t="s">
        <v>1198</v>
      </c>
      <c r="U275" s="145">
        <f t="shared" si="63"/>
        <v>131</v>
      </c>
      <c r="V275" s="144" t="str">
        <f t="shared" si="64"/>
        <v/>
      </c>
      <c r="W275" s="144">
        <f t="shared" si="65"/>
        <v>65</v>
      </c>
      <c r="X275" s="143" t="str">
        <f t="shared" si="66"/>
        <v>★1.5</v>
      </c>
      <c r="Z275" s="27">
        <v>2150</v>
      </c>
      <c r="AA275" s="27"/>
      <c r="AB275" s="28">
        <f t="shared" si="67"/>
        <v>17.399999999999999</v>
      </c>
      <c r="AC275" s="142">
        <f t="shared" si="68"/>
        <v>65</v>
      </c>
      <c r="AD275" s="142" t="str">
        <f t="shared" si="69"/>
        <v>★1.5</v>
      </c>
      <c r="AE275" s="28" t="str">
        <f t="shared" si="56"/>
        <v/>
      </c>
      <c r="AF275" s="142" t="str">
        <f t="shared" si="57"/>
        <v/>
      </c>
      <c r="AG275" s="142" t="str">
        <f t="shared" si="58"/>
        <v/>
      </c>
      <c r="AH275" s="141"/>
    </row>
    <row r="276" spans="1:34" ht="24" customHeight="1">
      <c r="A276" s="365"/>
      <c r="B276" s="551"/>
      <c r="C276" s="375"/>
      <c r="D276" s="36" t="s">
        <v>1564</v>
      </c>
      <c r="E276" s="37" t="s">
        <v>1581</v>
      </c>
      <c r="F276" s="38" t="s">
        <v>1573</v>
      </c>
      <c r="G276" s="357">
        <v>1.968</v>
      </c>
      <c r="H276" s="38" t="s">
        <v>1561</v>
      </c>
      <c r="I276" s="40">
        <v>2120</v>
      </c>
      <c r="J276" s="41">
        <v>5</v>
      </c>
      <c r="K276" s="149">
        <v>10.9</v>
      </c>
      <c r="L276" s="150">
        <f t="shared" si="59"/>
        <v>212.99633027522933</v>
      </c>
      <c r="M276" s="149">
        <f t="shared" si="60"/>
        <v>8.6999999999999993</v>
      </c>
      <c r="N276" s="148">
        <f t="shared" si="61"/>
        <v>11.9</v>
      </c>
      <c r="O276" s="147" t="str">
        <f t="shared" si="62"/>
        <v>17.7</v>
      </c>
      <c r="P276" s="49" t="s">
        <v>1568</v>
      </c>
      <c r="Q276" s="48" t="s">
        <v>60</v>
      </c>
      <c r="R276" s="49" t="s">
        <v>84</v>
      </c>
      <c r="S276" s="50"/>
      <c r="T276" s="351" t="s">
        <v>1198</v>
      </c>
      <c r="U276" s="145">
        <f t="shared" si="63"/>
        <v>125</v>
      </c>
      <c r="V276" s="144" t="str">
        <f t="shared" si="64"/>
        <v/>
      </c>
      <c r="W276" s="144">
        <f t="shared" si="65"/>
        <v>61</v>
      </c>
      <c r="X276" s="143" t="str">
        <f t="shared" si="66"/>
        <v>★1.0</v>
      </c>
      <c r="Z276" s="27">
        <v>2120</v>
      </c>
      <c r="AA276" s="27"/>
      <c r="AB276" s="28">
        <f t="shared" si="67"/>
        <v>17.7</v>
      </c>
      <c r="AC276" s="142">
        <f t="shared" si="68"/>
        <v>61</v>
      </c>
      <c r="AD276" s="142" t="str">
        <f t="shared" si="69"/>
        <v>★1.0</v>
      </c>
      <c r="AE276" s="28" t="str">
        <f t="shared" si="56"/>
        <v/>
      </c>
      <c r="AF276" s="142" t="str">
        <f t="shared" si="57"/>
        <v/>
      </c>
      <c r="AG276" s="142" t="str">
        <f t="shared" si="58"/>
        <v/>
      </c>
      <c r="AH276" s="141"/>
    </row>
    <row r="277" spans="1:34" ht="24" customHeight="1">
      <c r="A277" s="365"/>
      <c r="B277" s="551"/>
      <c r="C277" s="375"/>
      <c r="D277" s="36" t="s">
        <v>1564</v>
      </c>
      <c r="E277" s="37" t="s">
        <v>1580</v>
      </c>
      <c r="F277" s="38" t="s">
        <v>1573</v>
      </c>
      <c r="G277" s="357">
        <v>1.968</v>
      </c>
      <c r="H277" s="38" t="s">
        <v>1561</v>
      </c>
      <c r="I277" s="40">
        <v>2140</v>
      </c>
      <c r="J277" s="41">
        <v>5</v>
      </c>
      <c r="K277" s="149">
        <v>10.9</v>
      </c>
      <c r="L277" s="150">
        <f t="shared" si="59"/>
        <v>212.99633027522933</v>
      </c>
      <c r="M277" s="149">
        <f t="shared" si="60"/>
        <v>8.6999999999999993</v>
      </c>
      <c r="N277" s="148">
        <f t="shared" si="61"/>
        <v>11.9</v>
      </c>
      <c r="O277" s="147" t="str">
        <f t="shared" si="62"/>
        <v>17.5</v>
      </c>
      <c r="P277" s="49" t="s">
        <v>1568</v>
      </c>
      <c r="Q277" s="48" t="s">
        <v>60</v>
      </c>
      <c r="R277" s="49" t="s">
        <v>84</v>
      </c>
      <c r="S277" s="50"/>
      <c r="T277" s="351" t="s">
        <v>1198</v>
      </c>
      <c r="U277" s="145">
        <f t="shared" si="63"/>
        <v>125</v>
      </c>
      <c r="V277" s="144" t="str">
        <f t="shared" si="64"/>
        <v/>
      </c>
      <c r="W277" s="144">
        <f t="shared" si="65"/>
        <v>62</v>
      </c>
      <c r="X277" s="143" t="str">
        <f t="shared" si="66"/>
        <v>★1.0</v>
      </c>
      <c r="Z277" s="27">
        <v>2140</v>
      </c>
      <c r="AA277" s="27"/>
      <c r="AB277" s="28">
        <f t="shared" si="67"/>
        <v>17.5</v>
      </c>
      <c r="AC277" s="142">
        <f t="shared" si="68"/>
        <v>62</v>
      </c>
      <c r="AD277" s="142" t="str">
        <f t="shared" si="69"/>
        <v>★1.0</v>
      </c>
      <c r="AE277" s="28" t="str">
        <f t="shared" si="56"/>
        <v/>
      </c>
      <c r="AF277" s="142" t="str">
        <f t="shared" si="57"/>
        <v/>
      </c>
      <c r="AG277" s="142" t="str">
        <f t="shared" si="58"/>
        <v/>
      </c>
      <c r="AH277" s="141"/>
    </row>
    <row r="278" spans="1:34" ht="24" customHeight="1">
      <c r="A278" s="365"/>
      <c r="B278" s="551"/>
      <c r="C278" s="375"/>
      <c r="D278" s="36" t="s">
        <v>1564</v>
      </c>
      <c r="E278" s="37" t="s">
        <v>1579</v>
      </c>
      <c r="F278" s="38" t="s">
        <v>1573</v>
      </c>
      <c r="G278" s="357">
        <v>1.968</v>
      </c>
      <c r="H278" s="38" t="s">
        <v>1561</v>
      </c>
      <c r="I278" s="40">
        <v>2120</v>
      </c>
      <c r="J278" s="41">
        <v>5</v>
      </c>
      <c r="K278" s="149">
        <v>10.8</v>
      </c>
      <c r="L278" s="150">
        <f t="shared" si="59"/>
        <v>214.96851851851849</v>
      </c>
      <c r="M278" s="149">
        <f t="shared" si="60"/>
        <v>8.6999999999999993</v>
      </c>
      <c r="N278" s="148">
        <f t="shared" si="61"/>
        <v>11.9</v>
      </c>
      <c r="O278" s="147" t="str">
        <f t="shared" si="62"/>
        <v>17.7</v>
      </c>
      <c r="P278" s="49" t="s">
        <v>1568</v>
      </c>
      <c r="Q278" s="48" t="s">
        <v>60</v>
      </c>
      <c r="R278" s="49" t="s">
        <v>84</v>
      </c>
      <c r="S278" s="50" t="s">
        <v>1559</v>
      </c>
      <c r="T278" s="351" t="s">
        <v>1198</v>
      </c>
      <c r="U278" s="145">
        <f t="shared" si="63"/>
        <v>124</v>
      </c>
      <c r="V278" s="144" t="str">
        <f t="shared" si="64"/>
        <v/>
      </c>
      <c r="W278" s="144">
        <f t="shared" si="65"/>
        <v>61</v>
      </c>
      <c r="X278" s="143" t="str">
        <f t="shared" si="66"/>
        <v>★1.0</v>
      </c>
      <c r="Z278" s="27">
        <v>2120</v>
      </c>
      <c r="AA278" s="27"/>
      <c r="AB278" s="28">
        <f t="shared" si="67"/>
        <v>17.7</v>
      </c>
      <c r="AC278" s="142">
        <f t="shared" si="68"/>
        <v>61</v>
      </c>
      <c r="AD278" s="142" t="str">
        <f t="shared" si="69"/>
        <v>★1.0</v>
      </c>
      <c r="AE278" s="28" t="str">
        <f t="shared" si="56"/>
        <v/>
      </c>
      <c r="AF278" s="142" t="str">
        <f t="shared" si="57"/>
        <v/>
      </c>
      <c r="AG278" s="142" t="str">
        <f t="shared" si="58"/>
        <v/>
      </c>
      <c r="AH278" s="141"/>
    </row>
    <row r="279" spans="1:34" ht="24" customHeight="1">
      <c r="A279" s="365"/>
      <c r="B279" s="551"/>
      <c r="C279" s="375"/>
      <c r="D279" s="36" t="s">
        <v>1564</v>
      </c>
      <c r="E279" s="37" t="s">
        <v>1578</v>
      </c>
      <c r="F279" s="38" t="s">
        <v>1573</v>
      </c>
      <c r="G279" s="357">
        <v>1.968</v>
      </c>
      <c r="H279" s="38" t="s">
        <v>1561</v>
      </c>
      <c r="I279" s="40">
        <v>2140</v>
      </c>
      <c r="J279" s="41">
        <v>5</v>
      </c>
      <c r="K279" s="149">
        <v>10.8</v>
      </c>
      <c r="L279" s="150">
        <f t="shared" si="59"/>
        <v>214.96851851851849</v>
      </c>
      <c r="M279" s="149">
        <f t="shared" si="60"/>
        <v>8.6999999999999993</v>
      </c>
      <c r="N279" s="148">
        <f t="shared" si="61"/>
        <v>11.9</v>
      </c>
      <c r="O279" s="147" t="str">
        <f t="shared" si="62"/>
        <v>17.5</v>
      </c>
      <c r="P279" s="49" t="s">
        <v>1568</v>
      </c>
      <c r="Q279" s="48" t="s">
        <v>60</v>
      </c>
      <c r="R279" s="49" t="s">
        <v>84</v>
      </c>
      <c r="S279" s="50" t="s">
        <v>1559</v>
      </c>
      <c r="T279" s="351" t="s">
        <v>1198</v>
      </c>
      <c r="U279" s="145">
        <f t="shared" si="63"/>
        <v>124</v>
      </c>
      <c r="V279" s="144" t="str">
        <f t="shared" si="64"/>
        <v/>
      </c>
      <c r="W279" s="144">
        <f t="shared" si="65"/>
        <v>61</v>
      </c>
      <c r="X279" s="143" t="str">
        <f t="shared" si="66"/>
        <v>★1.0</v>
      </c>
      <c r="Z279" s="27">
        <v>2140</v>
      </c>
      <c r="AA279" s="27"/>
      <c r="AB279" s="28">
        <f t="shared" si="67"/>
        <v>17.5</v>
      </c>
      <c r="AC279" s="142">
        <f t="shared" si="68"/>
        <v>61</v>
      </c>
      <c r="AD279" s="142" t="str">
        <f t="shared" si="69"/>
        <v>★1.0</v>
      </c>
      <c r="AE279" s="28" t="str">
        <f t="shared" si="56"/>
        <v/>
      </c>
      <c r="AF279" s="142" t="str">
        <f t="shared" si="57"/>
        <v/>
      </c>
      <c r="AG279" s="142" t="str">
        <f t="shared" si="58"/>
        <v/>
      </c>
      <c r="AH279" s="141"/>
    </row>
    <row r="280" spans="1:34" ht="24" customHeight="1">
      <c r="A280" s="365"/>
      <c r="B280" s="551"/>
      <c r="C280" s="375"/>
      <c r="D280" s="36" t="s">
        <v>1564</v>
      </c>
      <c r="E280" s="37" t="s">
        <v>1577</v>
      </c>
      <c r="F280" s="38" t="s">
        <v>1573</v>
      </c>
      <c r="G280" s="357">
        <v>1.968</v>
      </c>
      <c r="H280" s="38" t="s">
        <v>1561</v>
      </c>
      <c r="I280" s="40">
        <v>2120</v>
      </c>
      <c r="J280" s="41">
        <v>5</v>
      </c>
      <c r="K280" s="149">
        <v>10.9</v>
      </c>
      <c r="L280" s="150">
        <f t="shared" si="59"/>
        <v>212.99633027522933</v>
      </c>
      <c r="M280" s="149">
        <f t="shared" si="60"/>
        <v>8.6999999999999993</v>
      </c>
      <c r="N280" s="148">
        <f t="shared" si="61"/>
        <v>11.9</v>
      </c>
      <c r="O280" s="147" t="str">
        <f t="shared" si="62"/>
        <v>17.7</v>
      </c>
      <c r="P280" s="49" t="s">
        <v>1102</v>
      </c>
      <c r="Q280" s="48" t="s">
        <v>60</v>
      </c>
      <c r="R280" s="49" t="s">
        <v>84</v>
      </c>
      <c r="S280" s="50" t="s">
        <v>1559</v>
      </c>
      <c r="T280" s="351" t="s">
        <v>1198</v>
      </c>
      <c r="U280" s="145">
        <f t="shared" si="63"/>
        <v>125</v>
      </c>
      <c r="V280" s="144" t="str">
        <f t="shared" si="64"/>
        <v/>
      </c>
      <c r="W280" s="144">
        <f t="shared" si="65"/>
        <v>61</v>
      </c>
      <c r="X280" s="143" t="str">
        <f t="shared" si="66"/>
        <v>★1.0</v>
      </c>
      <c r="Z280" s="27">
        <v>2120</v>
      </c>
      <c r="AA280" s="27"/>
      <c r="AB280" s="28">
        <f t="shared" si="67"/>
        <v>17.7</v>
      </c>
      <c r="AC280" s="142">
        <f t="shared" si="68"/>
        <v>61</v>
      </c>
      <c r="AD280" s="142" t="str">
        <f t="shared" si="69"/>
        <v>★1.0</v>
      </c>
      <c r="AE280" s="28" t="str">
        <f t="shared" si="56"/>
        <v/>
      </c>
      <c r="AF280" s="142" t="str">
        <f t="shared" si="57"/>
        <v/>
      </c>
      <c r="AG280" s="142" t="str">
        <f t="shared" si="58"/>
        <v/>
      </c>
      <c r="AH280" s="141"/>
    </row>
    <row r="281" spans="1:34" ht="24" customHeight="1">
      <c r="A281" s="365"/>
      <c r="B281" s="551"/>
      <c r="C281" s="375"/>
      <c r="D281" s="36" t="s">
        <v>1564</v>
      </c>
      <c r="E281" s="37" t="s">
        <v>1576</v>
      </c>
      <c r="F281" s="38" t="s">
        <v>1573</v>
      </c>
      <c r="G281" s="357">
        <v>1.968</v>
      </c>
      <c r="H281" s="38" t="s">
        <v>1561</v>
      </c>
      <c r="I281" s="40">
        <v>2140</v>
      </c>
      <c r="J281" s="41">
        <v>5</v>
      </c>
      <c r="K281" s="149">
        <v>10.9</v>
      </c>
      <c r="L281" s="150">
        <f t="shared" si="59"/>
        <v>212.99633027522933</v>
      </c>
      <c r="M281" s="149">
        <f t="shared" si="60"/>
        <v>8.6999999999999993</v>
      </c>
      <c r="N281" s="148">
        <f t="shared" si="61"/>
        <v>11.9</v>
      </c>
      <c r="O281" s="147" t="str">
        <f t="shared" si="62"/>
        <v>17.5</v>
      </c>
      <c r="P281" s="49" t="s">
        <v>1102</v>
      </c>
      <c r="Q281" s="48" t="s">
        <v>60</v>
      </c>
      <c r="R281" s="49" t="s">
        <v>84</v>
      </c>
      <c r="S281" s="50" t="s">
        <v>1559</v>
      </c>
      <c r="T281" s="351" t="s">
        <v>1198</v>
      </c>
      <c r="U281" s="145">
        <f t="shared" si="63"/>
        <v>125</v>
      </c>
      <c r="V281" s="144" t="str">
        <f t="shared" si="64"/>
        <v/>
      </c>
      <c r="W281" s="144">
        <f t="shared" si="65"/>
        <v>62</v>
      </c>
      <c r="X281" s="143" t="str">
        <f t="shared" si="66"/>
        <v>★1.0</v>
      </c>
      <c r="Z281" s="27">
        <v>2140</v>
      </c>
      <c r="AA281" s="27"/>
      <c r="AB281" s="28">
        <f t="shared" si="67"/>
        <v>17.5</v>
      </c>
      <c r="AC281" s="142">
        <f t="shared" si="68"/>
        <v>62</v>
      </c>
      <c r="AD281" s="142" t="str">
        <f t="shared" si="69"/>
        <v>★1.0</v>
      </c>
      <c r="AE281" s="28" t="str">
        <f t="shared" si="56"/>
        <v/>
      </c>
      <c r="AF281" s="142" t="str">
        <f t="shared" si="57"/>
        <v/>
      </c>
      <c r="AG281" s="142" t="str">
        <f t="shared" si="58"/>
        <v/>
      </c>
      <c r="AH281" s="141"/>
    </row>
    <row r="282" spans="1:34" ht="24" customHeight="1">
      <c r="A282" s="365"/>
      <c r="B282" s="551"/>
      <c r="C282" s="375"/>
      <c r="D282" s="36" t="s">
        <v>1564</v>
      </c>
      <c r="E282" s="37" t="s">
        <v>1575</v>
      </c>
      <c r="F282" s="38" t="s">
        <v>1573</v>
      </c>
      <c r="G282" s="357">
        <v>1.968</v>
      </c>
      <c r="H282" s="38" t="s">
        <v>1561</v>
      </c>
      <c r="I282" s="40">
        <v>2120</v>
      </c>
      <c r="J282" s="41">
        <v>5</v>
      </c>
      <c r="K282" s="149">
        <v>10.8</v>
      </c>
      <c r="L282" s="150">
        <f t="shared" si="59"/>
        <v>214.96851851851849</v>
      </c>
      <c r="M282" s="149">
        <f t="shared" si="60"/>
        <v>8.6999999999999993</v>
      </c>
      <c r="N282" s="148">
        <f t="shared" si="61"/>
        <v>11.9</v>
      </c>
      <c r="O282" s="147" t="str">
        <f t="shared" si="62"/>
        <v>17.7</v>
      </c>
      <c r="P282" s="49" t="s">
        <v>1102</v>
      </c>
      <c r="Q282" s="48" t="s">
        <v>60</v>
      </c>
      <c r="R282" s="49" t="s">
        <v>84</v>
      </c>
      <c r="S282" s="50" t="s">
        <v>1559</v>
      </c>
      <c r="T282" s="351" t="s">
        <v>1198</v>
      </c>
      <c r="U282" s="145">
        <f t="shared" si="63"/>
        <v>124</v>
      </c>
      <c r="V282" s="144" t="str">
        <f t="shared" si="64"/>
        <v/>
      </c>
      <c r="W282" s="144">
        <f t="shared" si="65"/>
        <v>61</v>
      </c>
      <c r="X282" s="143" t="str">
        <f t="shared" si="66"/>
        <v>★1.0</v>
      </c>
      <c r="Z282" s="27">
        <v>2120</v>
      </c>
      <c r="AA282" s="27"/>
      <c r="AB282" s="28">
        <f t="shared" si="67"/>
        <v>17.7</v>
      </c>
      <c r="AC282" s="142">
        <f t="shared" si="68"/>
        <v>61</v>
      </c>
      <c r="AD282" s="142" t="str">
        <f t="shared" si="69"/>
        <v>★1.0</v>
      </c>
      <c r="AE282" s="28" t="str">
        <f t="shared" si="56"/>
        <v/>
      </c>
      <c r="AF282" s="142" t="str">
        <f t="shared" si="57"/>
        <v/>
      </c>
      <c r="AG282" s="142" t="str">
        <f t="shared" si="58"/>
        <v/>
      </c>
      <c r="AH282" s="141"/>
    </row>
    <row r="283" spans="1:34" ht="24" customHeight="1">
      <c r="A283" s="365"/>
      <c r="B283" s="551"/>
      <c r="C283" s="375"/>
      <c r="D283" s="36" t="s">
        <v>1564</v>
      </c>
      <c r="E283" s="37" t="s">
        <v>1574</v>
      </c>
      <c r="F283" s="38" t="s">
        <v>1573</v>
      </c>
      <c r="G283" s="357">
        <v>1.968</v>
      </c>
      <c r="H283" s="38" t="s">
        <v>1561</v>
      </c>
      <c r="I283" s="40">
        <v>2140</v>
      </c>
      <c r="J283" s="41">
        <v>5</v>
      </c>
      <c r="K283" s="149">
        <v>10.8</v>
      </c>
      <c r="L283" s="150">
        <f t="shared" si="59"/>
        <v>214.96851851851849</v>
      </c>
      <c r="M283" s="149">
        <f t="shared" si="60"/>
        <v>8.6999999999999993</v>
      </c>
      <c r="N283" s="148">
        <f t="shared" si="61"/>
        <v>11.9</v>
      </c>
      <c r="O283" s="147" t="str">
        <f t="shared" si="62"/>
        <v>17.5</v>
      </c>
      <c r="P283" s="49" t="s">
        <v>1102</v>
      </c>
      <c r="Q283" s="48" t="s">
        <v>60</v>
      </c>
      <c r="R283" s="49" t="s">
        <v>84</v>
      </c>
      <c r="S283" s="50" t="s">
        <v>1559</v>
      </c>
      <c r="T283" s="351" t="s">
        <v>1198</v>
      </c>
      <c r="U283" s="145">
        <f t="shared" si="63"/>
        <v>124</v>
      </c>
      <c r="V283" s="144" t="str">
        <f t="shared" si="64"/>
        <v/>
      </c>
      <c r="W283" s="144">
        <f t="shared" si="65"/>
        <v>61</v>
      </c>
      <c r="X283" s="143" t="str">
        <f t="shared" si="66"/>
        <v>★1.0</v>
      </c>
      <c r="Z283" s="27">
        <v>2140</v>
      </c>
      <c r="AA283" s="27"/>
      <c r="AB283" s="28">
        <f t="shared" si="67"/>
        <v>17.5</v>
      </c>
      <c r="AC283" s="142">
        <f t="shared" si="68"/>
        <v>61</v>
      </c>
      <c r="AD283" s="142" t="str">
        <f t="shared" si="69"/>
        <v>★1.0</v>
      </c>
      <c r="AE283" s="28" t="str">
        <f t="shared" si="56"/>
        <v/>
      </c>
      <c r="AF283" s="142" t="str">
        <f t="shared" si="57"/>
        <v/>
      </c>
      <c r="AG283" s="142" t="str">
        <f t="shared" si="58"/>
        <v/>
      </c>
      <c r="AH283" s="141"/>
    </row>
    <row r="284" spans="1:34" ht="24" customHeight="1">
      <c r="A284" s="365"/>
      <c r="B284" s="551"/>
      <c r="C284" s="375"/>
      <c r="D284" s="36" t="s">
        <v>1564</v>
      </c>
      <c r="E284" s="37" t="s">
        <v>1572</v>
      </c>
      <c r="F284" s="38" t="s">
        <v>1562</v>
      </c>
      <c r="G284" s="357">
        <v>1.968</v>
      </c>
      <c r="H284" s="38" t="s">
        <v>1561</v>
      </c>
      <c r="I284" s="40">
        <v>2150</v>
      </c>
      <c r="J284" s="41">
        <v>5</v>
      </c>
      <c r="K284" s="149">
        <v>10.5</v>
      </c>
      <c r="L284" s="150">
        <f t="shared" si="59"/>
        <v>221.11047619047616</v>
      </c>
      <c r="M284" s="149">
        <f t="shared" si="60"/>
        <v>8.6999999999999993</v>
      </c>
      <c r="N284" s="148">
        <f t="shared" si="61"/>
        <v>11.9</v>
      </c>
      <c r="O284" s="147" t="str">
        <f t="shared" si="62"/>
        <v>17.4</v>
      </c>
      <c r="P284" s="49" t="s">
        <v>1568</v>
      </c>
      <c r="Q284" s="48" t="s">
        <v>1560</v>
      </c>
      <c r="R284" s="49" t="s">
        <v>84</v>
      </c>
      <c r="S284" s="50"/>
      <c r="T284" s="351" t="s">
        <v>1198</v>
      </c>
      <c r="U284" s="145">
        <f t="shared" si="63"/>
        <v>120</v>
      </c>
      <c r="V284" s="144" t="str">
        <f t="shared" si="64"/>
        <v/>
      </c>
      <c r="W284" s="144">
        <f t="shared" si="65"/>
        <v>60</v>
      </c>
      <c r="X284" s="143" t="str">
        <f t="shared" si="66"/>
        <v>★1.0</v>
      </c>
      <c r="Z284" s="27">
        <v>2150</v>
      </c>
      <c r="AA284" s="27"/>
      <c r="AB284" s="28">
        <f t="shared" si="67"/>
        <v>17.399999999999999</v>
      </c>
      <c r="AC284" s="142">
        <f t="shared" si="68"/>
        <v>60</v>
      </c>
      <c r="AD284" s="142" t="str">
        <f t="shared" si="69"/>
        <v>★1.0</v>
      </c>
      <c r="AE284" s="28" t="str">
        <f t="shared" si="56"/>
        <v/>
      </c>
      <c r="AF284" s="142" t="str">
        <f t="shared" si="57"/>
        <v/>
      </c>
      <c r="AG284" s="142" t="str">
        <f t="shared" si="58"/>
        <v/>
      </c>
      <c r="AH284" s="141"/>
    </row>
    <row r="285" spans="1:34" ht="24" customHeight="1">
      <c r="A285" s="365"/>
      <c r="B285" s="551"/>
      <c r="C285" s="375"/>
      <c r="D285" s="36" t="s">
        <v>1564</v>
      </c>
      <c r="E285" s="37" t="s">
        <v>1571</v>
      </c>
      <c r="F285" s="38" t="s">
        <v>1562</v>
      </c>
      <c r="G285" s="357">
        <v>1.968</v>
      </c>
      <c r="H285" s="38" t="s">
        <v>1561</v>
      </c>
      <c r="I285" s="40">
        <v>2170</v>
      </c>
      <c r="J285" s="41">
        <v>5</v>
      </c>
      <c r="K285" s="149">
        <v>10.5</v>
      </c>
      <c r="L285" s="150">
        <f t="shared" si="59"/>
        <v>221.11047619047616</v>
      </c>
      <c r="M285" s="149">
        <f t="shared" si="60"/>
        <v>8.6999999999999993</v>
      </c>
      <c r="N285" s="148">
        <f t="shared" si="61"/>
        <v>11.9</v>
      </c>
      <c r="O285" s="147" t="str">
        <f t="shared" si="62"/>
        <v>17.2</v>
      </c>
      <c r="P285" s="49" t="s">
        <v>1568</v>
      </c>
      <c r="Q285" s="48" t="s">
        <v>1560</v>
      </c>
      <c r="R285" s="49" t="s">
        <v>84</v>
      </c>
      <c r="S285" s="50"/>
      <c r="T285" s="351" t="s">
        <v>1198</v>
      </c>
      <c r="U285" s="145">
        <f t="shared" si="63"/>
        <v>120</v>
      </c>
      <c r="V285" s="144" t="str">
        <f t="shared" si="64"/>
        <v/>
      </c>
      <c r="W285" s="144">
        <f t="shared" si="65"/>
        <v>61</v>
      </c>
      <c r="X285" s="143" t="str">
        <f t="shared" si="66"/>
        <v>★1.0</v>
      </c>
      <c r="Z285" s="27">
        <v>2170</v>
      </c>
      <c r="AA285" s="27"/>
      <c r="AB285" s="28">
        <f t="shared" si="67"/>
        <v>17.2</v>
      </c>
      <c r="AC285" s="142">
        <f t="shared" si="68"/>
        <v>61</v>
      </c>
      <c r="AD285" s="142" t="str">
        <f t="shared" si="69"/>
        <v>★1.0</v>
      </c>
      <c r="AE285" s="28" t="str">
        <f t="shared" si="56"/>
        <v/>
      </c>
      <c r="AF285" s="142" t="str">
        <f t="shared" si="57"/>
        <v/>
      </c>
      <c r="AG285" s="142" t="str">
        <f t="shared" si="58"/>
        <v/>
      </c>
      <c r="AH285" s="141"/>
    </row>
    <row r="286" spans="1:34" ht="24" customHeight="1">
      <c r="A286" s="365"/>
      <c r="B286" s="551"/>
      <c r="C286" s="375"/>
      <c r="D286" s="36" t="s">
        <v>1564</v>
      </c>
      <c r="E286" s="37" t="s">
        <v>1570</v>
      </c>
      <c r="F286" s="38" t="s">
        <v>1562</v>
      </c>
      <c r="G286" s="357">
        <v>1.968</v>
      </c>
      <c r="H286" s="38" t="s">
        <v>1561</v>
      </c>
      <c r="I286" s="40">
        <v>2150</v>
      </c>
      <c r="J286" s="41">
        <v>5</v>
      </c>
      <c r="K286" s="149">
        <v>10.4</v>
      </c>
      <c r="L286" s="150">
        <f t="shared" si="59"/>
        <v>223.23653846153843</v>
      </c>
      <c r="M286" s="149">
        <f t="shared" si="60"/>
        <v>8.6999999999999993</v>
      </c>
      <c r="N286" s="148">
        <f t="shared" si="61"/>
        <v>11.9</v>
      </c>
      <c r="O286" s="147" t="str">
        <f t="shared" si="62"/>
        <v>17.4</v>
      </c>
      <c r="P286" s="49" t="s">
        <v>1568</v>
      </c>
      <c r="Q286" s="48" t="s">
        <v>1560</v>
      </c>
      <c r="R286" s="49" t="s">
        <v>84</v>
      </c>
      <c r="S286" s="50" t="s">
        <v>1559</v>
      </c>
      <c r="T286" s="351" t="s">
        <v>1198</v>
      </c>
      <c r="U286" s="145">
        <f t="shared" si="63"/>
        <v>119</v>
      </c>
      <c r="V286" s="144" t="str">
        <f t="shared" si="64"/>
        <v/>
      </c>
      <c r="W286" s="144">
        <f t="shared" si="65"/>
        <v>59</v>
      </c>
      <c r="X286" s="143" t="str">
        <f t="shared" si="66"/>
        <v>★0.5</v>
      </c>
      <c r="Z286" s="27">
        <v>2150</v>
      </c>
      <c r="AA286" s="27"/>
      <c r="AB286" s="28">
        <f t="shared" si="67"/>
        <v>17.399999999999999</v>
      </c>
      <c r="AC286" s="142">
        <f t="shared" si="68"/>
        <v>59</v>
      </c>
      <c r="AD286" s="142" t="str">
        <f t="shared" si="69"/>
        <v>★0.5</v>
      </c>
      <c r="AE286" s="28" t="str">
        <f t="shared" si="56"/>
        <v/>
      </c>
      <c r="AF286" s="142" t="str">
        <f t="shared" si="57"/>
        <v/>
      </c>
      <c r="AG286" s="142" t="str">
        <f t="shared" si="58"/>
        <v/>
      </c>
      <c r="AH286" s="141"/>
    </row>
    <row r="287" spans="1:34" ht="24" customHeight="1">
      <c r="A287" s="365"/>
      <c r="B287" s="551"/>
      <c r="C287" s="375"/>
      <c r="D287" s="36" t="s">
        <v>1564</v>
      </c>
      <c r="E287" s="37" t="s">
        <v>1569</v>
      </c>
      <c r="F287" s="38" t="s">
        <v>1562</v>
      </c>
      <c r="G287" s="357">
        <v>1.968</v>
      </c>
      <c r="H287" s="38" t="s">
        <v>1561</v>
      </c>
      <c r="I287" s="40">
        <v>2170</v>
      </c>
      <c r="J287" s="41">
        <v>5</v>
      </c>
      <c r="K287" s="149">
        <v>10.4</v>
      </c>
      <c r="L287" s="150">
        <f t="shared" si="59"/>
        <v>223.23653846153843</v>
      </c>
      <c r="M287" s="149">
        <f t="shared" si="60"/>
        <v>8.6999999999999993</v>
      </c>
      <c r="N287" s="148">
        <f t="shared" si="61"/>
        <v>11.9</v>
      </c>
      <c r="O287" s="147" t="str">
        <f t="shared" si="62"/>
        <v>17.2</v>
      </c>
      <c r="P287" s="49" t="s">
        <v>1568</v>
      </c>
      <c r="Q287" s="48" t="s">
        <v>1560</v>
      </c>
      <c r="R287" s="49" t="s">
        <v>84</v>
      </c>
      <c r="S287" s="50" t="s">
        <v>1559</v>
      </c>
      <c r="T287" s="351" t="s">
        <v>1198</v>
      </c>
      <c r="U287" s="145">
        <f t="shared" si="63"/>
        <v>119</v>
      </c>
      <c r="V287" s="144" t="str">
        <f t="shared" si="64"/>
        <v/>
      </c>
      <c r="W287" s="144">
        <f t="shared" si="65"/>
        <v>60</v>
      </c>
      <c r="X287" s="143" t="str">
        <f t="shared" si="66"/>
        <v>★1.0</v>
      </c>
      <c r="Z287" s="27">
        <v>2170</v>
      </c>
      <c r="AA287" s="27"/>
      <c r="AB287" s="28">
        <f t="shared" si="67"/>
        <v>17.2</v>
      </c>
      <c r="AC287" s="142">
        <f t="shared" si="68"/>
        <v>60</v>
      </c>
      <c r="AD287" s="142" t="str">
        <f t="shared" si="69"/>
        <v>★1.0</v>
      </c>
      <c r="AE287" s="28" t="str">
        <f t="shared" si="56"/>
        <v/>
      </c>
      <c r="AF287" s="142" t="str">
        <f t="shared" si="57"/>
        <v/>
      </c>
      <c r="AG287" s="142" t="str">
        <f t="shared" si="58"/>
        <v/>
      </c>
      <c r="AH287" s="141"/>
    </row>
    <row r="288" spans="1:34" ht="24" customHeight="1">
      <c r="A288" s="365"/>
      <c r="B288" s="551"/>
      <c r="C288" s="375"/>
      <c r="D288" s="36" t="s">
        <v>1564</v>
      </c>
      <c r="E288" s="37" t="s">
        <v>1567</v>
      </c>
      <c r="F288" s="38" t="s">
        <v>1562</v>
      </c>
      <c r="G288" s="357">
        <v>1.968</v>
      </c>
      <c r="H288" s="38" t="s">
        <v>1561</v>
      </c>
      <c r="I288" s="40">
        <v>2150</v>
      </c>
      <c r="J288" s="41">
        <v>5</v>
      </c>
      <c r="K288" s="149">
        <v>10.5</v>
      </c>
      <c r="L288" s="150">
        <f t="shared" si="59"/>
        <v>221.11047619047616</v>
      </c>
      <c r="M288" s="149">
        <f t="shared" si="60"/>
        <v>8.6999999999999993</v>
      </c>
      <c r="N288" s="148">
        <f t="shared" si="61"/>
        <v>11.9</v>
      </c>
      <c r="O288" s="147" t="str">
        <f t="shared" si="62"/>
        <v>17.4</v>
      </c>
      <c r="P288" s="49" t="s">
        <v>1102</v>
      </c>
      <c r="Q288" s="48" t="s">
        <v>1560</v>
      </c>
      <c r="R288" s="49" t="s">
        <v>84</v>
      </c>
      <c r="S288" s="50" t="s">
        <v>1559</v>
      </c>
      <c r="T288" s="351" t="s">
        <v>1198</v>
      </c>
      <c r="U288" s="145">
        <f t="shared" si="63"/>
        <v>120</v>
      </c>
      <c r="V288" s="144" t="str">
        <f t="shared" si="64"/>
        <v/>
      </c>
      <c r="W288" s="144">
        <f t="shared" si="65"/>
        <v>60</v>
      </c>
      <c r="X288" s="143" t="str">
        <f t="shared" si="66"/>
        <v>★1.0</v>
      </c>
      <c r="Z288" s="27">
        <v>2150</v>
      </c>
      <c r="AA288" s="27"/>
      <c r="AB288" s="28">
        <f t="shared" si="67"/>
        <v>17.399999999999999</v>
      </c>
      <c r="AC288" s="142">
        <f t="shared" si="68"/>
        <v>60</v>
      </c>
      <c r="AD288" s="142" t="str">
        <f t="shared" si="69"/>
        <v>★1.0</v>
      </c>
      <c r="AE288" s="28" t="str">
        <f t="shared" si="56"/>
        <v/>
      </c>
      <c r="AF288" s="142" t="str">
        <f t="shared" si="57"/>
        <v/>
      </c>
      <c r="AG288" s="142" t="str">
        <f t="shared" si="58"/>
        <v/>
      </c>
      <c r="AH288" s="141"/>
    </row>
    <row r="289" spans="1:34" ht="24" customHeight="1">
      <c r="A289" s="365"/>
      <c r="B289" s="551"/>
      <c r="C289" s="375"/>
      <c r="D289" s="36" t="s">
        <v>1564</v>
      </c>
      <c r="E289" s="37" t="s">
        <v>1566</v>
      </c>
      <c r="F289" s="38" t="s">
        <v>1562</v>
      </c>
      <c r="G289" s="357">
        <v>1.968</v>
      </c>
      <c r="H289" s="38" t="s">
        <v>1561</v>
      </c>
      <c r="I289" s="40">
        <v>2170</v>
      </c>
      <c r="J289" s="41">
        <v>5</v>
      </c>
      <c r="K289" s="149">
        <v>10.5</v>
      </c>
      <c r="L289" s="150">
        <f t="shared" si="59"/>
        <v>221.11047619047616</v>
      </c>
      <c r="M289" s="149">
        <f t="shared" si="60"/>
        <v>8.6999999999999993</v>
      </c>
      <c r="N289" s="148">
        <f t="shared" si="61"/>
        <v>11.9</v>
      </c>
      <c r="O289" s="147" t="str">
        <f t="shared" si="62"/>
        <v>17.2</v>
      </c>
      <c r="P289" s="49" t="s">
        <v>1102</v>
      </c>
      <c r="Q289" s="48" t="s">
        <v>1560</v>
      </c>
      <c r="R289" s="49" t="s">
        <v>84</v>
      </c>
      <c r="S289" s="50" t="s">
        <v>1559</v>
      </c>
      <c r="T289" s="351" t="s">
        <v>1198</v>
      </c>
      <c r="U289" s="145">
        <f t="shared" si="63"/>
        <v>120</v>
      </c>
      <c r="V289" s="144" t="str">
        <f t="shared" si="64"/>
        <v/>
      </c>
      <c r="W289" s="144">
        <f t="shared" si="65"/>
        <v>61</v>
      </c>
      <c r="X289" s="143" t="str">
        <f t="shared" si="66"/>
        <v>★1.0</v>
      </c>
      <c r="Z289" s="27">
        <v>2170</v>
      </c>
      <c r="AA289" s="27"/>
      <c r="AB289" s="28">
        <f t="shared" si="67"/>
        <v>17.2</v>
      </c>
      <c r="AC289" s="142">
        <f t="shared" si="68"/>
        <v>61</v>
      </c>
      <c r="AD289" s="142" t="str">
        <f t="shared" si="69"/>
        <v>★1.0</v>
      </c>
      <c r="AE289" s="28" t="str">
        <f t="shared" si="56"/>
        <v/>
      </c>
      <c r="AF289" s="142" t="str">
        <f t="shared" si="57"/>
        <v/>
      </c>
      <c r="AG289" s="142" t="str">
        <f t="shared" si="58"/>
        <v/>
      </c>
      <c r="AH289" s="141"/>
    </row>
    <row r="290" spans="1:34" ht="24" customHeight="1">
      <c r="A290" s="365"/>
      <c r="B290" s="551"/>
      <c r="C290" s="375"/>
      <c r="D290" s="36" t="s">
        <v>1564</v>
      </c>
      <c r="E290" s="37" t="s">
        <v>1565</v>
      </c>
      <c r="F290" s="38" t="s">
        <v>1562</v>
      </c>
      <c r="G290" s="357">
        <v>1.968</v>
      </c>
      <c r="H290" s="38" t="s">
        <v>1561</v>
      </c>
      <c r="I290" s="40">
        <v>2150</v>
      </c>
      <c r="J290" s="41">
        <v>5</v>
      </c>
      <c r="K290" s="149">
        <v>10.5</v>
      </c>
      <c r="L290" s="150">
        <f t="shared" si="59"/>
        <v>221.11047619047616</v>
      </c>
      <c r="M290" s="149">
        <f t="shared" si="60"/>
        <v>8.6999999999999993</v>
      </c>
      <c r="N290" s="148">
        <f t="shared" si="61"/>
        <v>11.9</v>
      </c>
      <c r="O290" s="147" t="str">
        <f t="shared" si="62"/>
        <v>17.4</v>
      </c>
      <c r="P290" s="49" t="s">
        <v>1102</v>
      </c>
      <c r="Q290" s="48" t="s">
        <v>1560</v>
      </c>
      <c r="R290" s="49" t="s">
        <v>84</v>
      </c>
      <c r="S290" s="50" t="s">
        <v>1559</v>
      </c>
      <c r="T290" s="351" t="s">
        <v>1198</v>
      </c>
      <c r="U290" s="145">
        <f t="shared" si="63"/>
        <v>120</v>
      </c>
      <c r="V290" s="144" t="str">
        <f t="shared" si="64"/>
        <v/>
      </c>
      <c r="W290" s="144">
        <f t="shared" si="65"/>
        <v>60</v>
      </c>
      <c r="X290" s="143" t="str">
        <f t="shared" si="66"/>
        <v>★1.0</v>
      </c>
      <c r="Z290" s="27">
        <v>2150</v>
      </c>
      <c r="AA290" s="27"/>
      <c r="AB290" s="28">
        <f t="shared" si="67"/>
        <v>17.399999999999999</v>
      </c>
      <c r="AC290" s="142">
        <f t="shared" si="68"/>
        <v>60</v>
      </c>
      <c r="AD290" s="142" t="str">
        <f t="shared" si="69"/>
        <v>★1.0</v>
      </c>
      <c r="AE290" s="28" t="str">
        <f t="shared" si="56"/>
        <v/>
      </c>
      <c r="AF290" s="142" t="str">
        <f t="shared" si="57"/>
        <v/>
      </c>
      <c r="AG290" s="142" t="str">
        <f t="shared" si="58"/>
        <v/>
      </c>
      <c r="AH290" s="141"/>
    </row>
    <row r="291" spans="1:34" ht="24" customHeight="1">
      <c r="A291" s="52"/>
      <c r="B291" s="53"/>
      <c r="C291" s="54"/>
      <c r="D291" s="36" t="s">
        <v>1564</v>
      </c>
      <c r="E291" s="37" t="s">
        <v>1563</v>
      </c>
      <c r="F291" s="38" t="s">
        <v>1562</v>
      </c>
      <c r="G291" s="357">
        <v>1.968</v>
      </c>
      <c r="H291" s="38" t="s">
        <v>1561</v>
      </c>
      <c r="I291" s="40">
        <v>2170</v>
      </c>
      <c r="J291" s="41">
        <v>5</v>
      </c>
      <c r="K291" s="149">
        <v>10.5</v>
      </c>
      <c r="L291" s="150">
        <f t="shared" si="59"/>
        <v>221.11047619047616</v>
      </c>
      <c r="M291" s="149">
        <f t="shared" si="60"/>
        <v>8.6999999999999993</v>
      </c>
      <c r="N291" s="148">
        <f t="shared" si="61"/>
        <v>11.9</v>
      </c>
      <c r="O291" s="147" t="str">
        <f t="shared" si="62"/>
        <v>17.2</v>
      </c>
      <c r="P291" s="49" t="s">
        <v>1102</v>
      </c>
      <c r="Q291" s="48" t="s">
        <v>1560</v>
      </c>
      <c r="R291" s="49" t="s">
        <v>84</v>
      </c>
      <c r="S291" s="50" t="s">
        <v>1559</v>
      </c>
      <c r="T291" s="351" t="s">
        <v>1198</v>
      </c>
      <c r="U291" s="145">
        <f t="shared" si="63"/>
        <v>120</v>
      </c>
      <c r="V291" s="144" t="str">
        <f t="shared" si="64"/>
        <v/>
      </c>
      <c r="W291" s="144">
        <f t="shared" si="65"/>
        <v>61</v>
      </c>
      <c r="X291" s="143" t="str">
        <f t="shared" si="66"/>
        <v>★1.0</v>
      </c>
      <c r="Z291" s="27">
        <v>2170</v>
      </c>
      <c r="AA291" s="27"/>
      <c r="AB291" s="28">
        <f t="shared" si="67"/>
        <v>17.2</v>
      </c>
      <c r="AC291" s="142">
        <f t="shared" si="68"/>
        <v>61</v>
      </c>
      <c r="AD291" s="142" t="str">
        <f t="shared" si="69"/>
        <v>★1.0</v>
      </c>
      <c r="AE291" s="28" t="str">
        <f t="shared" si="56"/>
        <v/>
      </c>
      <c r="AF291" s="142" t="str">
        <f t="shared" si="57"/>
        <v/>
      </c>
      <c r="AG291" s="142" t="str">
        <f t="shared" si="58"/>
        <v/>
      </c>
      <c r="AH291" s="141"/>
    </row>
    <row r="292" spans="1:34">
      <c r="B292" s="2" t="s">
        <v>47</v>
      </c>
      <c r="E292" s="2"/>
    </row>
    <row r="293" spans="1:34">
      <c r="B293" s="2" t="s">
        <v>48</v>
      </c>
      <c r="E293" s="2"/>
    </row>
    <row r="294" spans="1:34">
      <c r="B294" s="2" t="s">
        <v>49</v>
      </c>
      <c r="E294" s="2"/>
    </row>
    <row r="295" spans="1:34">
      <c r="B295" s="2" t="s">
        <v>50</v>
      </c>
      <c r="E295" s="2"/>
    </row>
    <row r="296" spans="1:34">
      <c r="B296" s="2" t="s">
        <v>51</v>
      </c>
      <c r="E296" s="2"/>
    </row>
    <row r="297" spans="1:34">
      <c r="B297" s="2" t="s">
        <v>52</v>
      </c>
      <c r="E297" s="2"/>
    </row>
    <row r="298" spans="1:34">
      <c r="B298" s="2" t="s">
        <v>53</v>
      </c>
      <c r="E298" s="2"/>
    </row>
  </sheetData>
  <sheetProtection formatCells="0" formatColumns="0" formatRows="0" insertColumns="0" insertRows="0" insertHyperlinks="0" deleteColumns="0" deleteRows="0" sort="0" autoFilter="0" pivotTables="0"/>
  <autoFilter ref="A1:AI298" xr:uid="{00000000-0001-0000-0100-000000000000}"/>
  <mergeCells count="42">
    <mergeCell ref="AE4:AE8"/>
    <mergeCell ref="AF4:AF8"/>
    <mergeCell ref="AG4:AG8"/>
    <mergeCell ref="K5:K8"/>
    <mergeCell ref="L5:L8"/>
    <mergeCell ref="M5:M8"/>
    <mergeCell ref="W5:W8"/>
    <mergeCell ref="V4:V8"/>
    <mergeCell ref="W4:X4"/>
    <mergeCell ref="U4:U8"/>
    <mergeCell ref="Z4:Z8"/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AA4:AA8"/>
    <mergeCell ref="AB4:AB8"/>
    <mergeCell ref="AC4:AC8"/>
    <mergeCell ref="X5:X8"/>
    <mergeCell ref="N5:N8"/>
    <mergeCell ref="O5:O8"/>
    <mergeCell ref="J2:P2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J4:J8"/>
    <mergeCell ref="K4:O4"/>
    <mergeCell ref="P4:P8"/>
    <mergeCell ref="Q4:S5"/>
    <mergeCell ref="T4:T5"/>
  </mergeCells>
  <phoneticPr fontId="2"/>
  <pageMargins left="0.70866141732283472" right="0.70866141732283472" top="0.74803149606299213" bottom="0.74803149606299213" header="0.31496062992125984" footer="0.31496062992125984"/>
  <pageSetup paperSize="9" scale="31" fitToHeight="0" orientation="portrait" r:id="rId1"/>
  <headerFooter>
    <oddHeader>&amp;L&amp;10
発出元 → 発出先&amp;R&amp;10【機密性２】 
作成日_作成担当課_用途_保存期間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" id="{553DA864-DE5A-4635-BE16-E77E5D6649D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</xm:sqref>
        </x14:conditionalFormatting>
        <x14:conditionalFormatting xmlns:xm="http://schemas.microsoft.com/office/excel/2006/main">
          <x14:cfRule type="iconSet" priority="24" id="{06EBDDF3-D094-49E1-9419-A44A3FE8B50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</xm:sqref>
        </x14:conditionalFormatting>
        <x14:conditionalFormatting xmlns:xm="http://schemas.microsoft.com/office/excel/2006/main">
          <x14:cfRule type="iconSet" priority="279" id="{592C79B2-910C-454B-B98F-8DFACD91EC4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</xm:sqref>
        </x14:conditionalFormatting>
        <x14:conditionalFormatting xmlns:xm="http://schemas.microsoft.com/office/excel/2006/main">
          <x14:cfRule type="iconSet" priority="226" id="{F09C2821-6515-4418-88F6-8D7FBE7406C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</xm:sqref>
        </x14:conditionalFormatting>
        <x14:conditionalFormatting xmlns:xm="http://schemas.microsoft.com/office/excel/2006/main">
          <x14:cfRule type="iconSet" priority="225" id="{36AF6A02-AA1E-423C-B8C3-71625384D68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</xm:sqref>
        </x14:conditionalFormatting>
        <x14:conditionalFormatting xmlns:xm="http://schemas.microsoft.com/office/excel/2006/main">
          <x14:cfRule type="iconSet" priority="227" id="{DD993B03-6D8E-4BBD-983F-36C915B8B64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</xm:sqref>
        </x14:conditionalFormatting>
        <x14:conditionalFormatting xmlns:xm="http://schemas.microsoft.com/office/excel/2006/main">
          <x14:cfRule type="iconSet" priority="229" id="{800335CA-4BEA-4A83-ABBB-CAEDB5E0B6B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</xm:sqref>
        </x14:conditionalFormatting>
        <x14:conditionalFormatting xmlns:xm="http://schemas.microsoft.com/office/excel/2006/main">
          <x14:cfRule type="iconSet" priority="228" id="{32CC1CA1-AAD1-43FA-AD80-1E49F35632B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</xm:sqref>
        </x14:conditionalFormatting>
        <x14:conditionalFormatting xmlns:xm="http://schemas.microsoft.com/office/excel/2006/main">
          <x14:cfRule type="iconSet" priority="231" id="{E37B37B1-2B52-459D-BC85-5F9049D8331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</xm:sqref>
        </x14:conditionalFormatting>
        <x14:conditionalFormatting xmlns:xm="http://schemas.microsoft.com/office/excel/2006/main">
          <x14:cfRule type="iconSet" priority="230" id="{0F777CC6-E435-43E0-83C4-2916D018F90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</xm:sqref>
        </x14:conditionalFormatting>
        <x14:conditionalFormatting xmlns:xm="http://schemas.microsoft.com/office/excel/2006/main">
          <x14:cfRule type="iconSet" priority="233" id="{B55269EB-B345-4E74-BA92-1C34F9949DC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</xm:sqref>
        </x14:conditionalFormatting>
        <x14:conditionalFormatting xmlns:xm="http://schemas.microsoft.com/office/excel/2006/main">
          <x14:cfRule type="iconSet" priority="232" id="{4C7D4F98-BD8D-4CEF-860A-E6E8E792CE2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</xm:sqref>
        </x14:conditionalFormatting>
        <x14:conditionalFormatting xmlns:xm="http://schemas.microsoft.com/office/excel/2006/main">
          <x14:cfRule type="iconSet" priority="234" id="{E24F8B4B-42F2-425D-8DBC-33BC627967C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</xm:sqref>
        </x14:conditionalFormatting>
        <x14:conditionalFormatting xmlns:xm="http://schemas.microsoft.com/office/excel/2006/main">
          <x14:cfRule type="iconSet" priority="236" id="{218B3A74-93BC-44E7-9034-14E19F8CF64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</xm:sqref>
        </x14:conditionalFormatting>
        <x14:conditionalFormatting xmlns:xm="http://schemas.microsoft.com/office/excel/2006/main">
          <x14:cfRule type="iconSet" priority="235" id="{8EBDDBA3-D3C6-4F4C-9190-FFD37D27EB8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</xm:sqref>
        </x14:conditionalFormatting>
        <x14:conditionalFormatting xmlns:xm="http://schemas.microsoft.com/office/excel/2006/main">
          <x14:cfRule type="iconSet" priority="238" id="{15BFC71F-DA14-4DBB-A03E-423DD7EE13F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</xm:sqref>
        </x14:conditionalFormatting>
        <x14:conditionalFormatting xmlns:xm="http://schemas.microsoft.com/office/excel/2006/main">
          <x14:cfRule type="iconSet" priority="237" id="{71D556AE-1A5D-4AC9-963A-78BF0E69618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AH25</xm:sqref>
        </x14:conditionalFormatting>
        <x14:conditionalFormatting xmlns:xm="http://schemas.microsoft.com/office/excel/2006/main">
          <x14:cfRule type="iconSet" priority="240" id="{62B1B88A-A16A-463F-BF27-C219DC4D7EF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</xm:sqref>
        </x14:conditionalFormatting>
        <x14:conditionalFormatting xmlns:xm="http://schemas.microsoft.com/office/excel/2006/main">
          <x14:cfRule type="iconSet" priority="239" id="{CD967EFC-B872-4FD1-B097-A1350AE2165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AH27</xm:sqref>
        </x14:conditionalFormatting>
        <x14:conditionalFormatting xmlns:xm="http://schemas.microsoft.com/office/excel/2006/main">
          <x14:cfRule type="iconSet" priority="241" id="{1FD90022-B9A8-4A7E-9956-A2BC08884DE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AH28</xm:sqref>
        </x14:conditionalFormatting>
        <x14:conditionalFormatting xmlns:xm="http://schemas.microsoft.com/office/excel/2006/main">
          <x14:cfRule type="iconSet" priority="243" id="{1DBF77B9-2108-4F42-A53B-BCE5B2EB881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AH29</xm:sqref>
        </x14:conditionalFormatting>
        <x14:conditionalFormatting xmlns:xm="http://schemas.microsoft.com/office/excel/2006/main">
          <x14:cfRule type="iconSet" priority="242" id="{1B9B577F-FF82-4A5F-A5A3-6AD7393BE77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AH30</xm:sqref>
        </x14:conditionalFormatting>
        <x14:conditionalFormatting xmlns:xm="http://schemas.microsoft.com/office/excel/2006/main">
          <x14:cfRule type="iconSet" priority="245" id="{8929FEC5-BD1F-47F8-BB9E-B2869645320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AH31</xm:sqref>
        </x14:conditionalFormatting>
        <x14:conditionalFormatting xmlns:xm="http://schemas.microsoft.com/office/excel/2006/main">
          <x14:cfRule type="iconSet" priority="244" id="{BB2DA04F-B7A8-4131-A568-B1293BC55AC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AH32</xm:sqref>
        </x14:conditionalFormatting>
        <x14:conditionalFormatting xmlns:xm="http://schemas.microsoft.com/office/excel/2006/main">
          <x14:cfRule type="iconSet" priority="247" id="{289DDD05-44F3-42A9-84B2-FAFA1120292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AH33</xm:sqref>
        </x14:conditionalFormatting>
        <x14:conditionalFormatting xmlns:xm="http://schemas.microsoft.com/office/excel/2006/main">
          <x14:cfRule type="iconSet" priority="23" id="{715942F0-FC2B-4B5A-9F61-65623FB7C3F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AH34</xm:sqref>
        </x14:conditionalFormatting>
        <x14:conditionalFormatting xmlns:xm="http://schemas.microsoft.com/office/excel/2006/main">
          <x14:cfRule type="iconSet" priority="22" id="{4CBA6CEE-AE16-4A17-8771-13EE33CF72D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AH35</xm:sqref>
        </x14:conditionalFormatting>
        <x14:conditionalFormatting xmlns:xm="http://schemas.microsoft.com/office/excel/2006/main">
          <x14:cfRule type="iconSet" priority="280" id="{9D83C0B7-8AD1-4356-96E8-0DE09BBB40A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AH36:AH39</xm:sqref>
        </x14:conditionalFormatting>
        <x14:conditionalFormatting xmlns:xm="http://schemas.microsoft.com/office/excel/2006/main">
          <x14:cfRule type="iconSet" priority="246" id="{4BD85F60-869C-44D7-AB3A-9069B61547E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AH40</xm:sqref>
        </x14:conditionalFormatting>
        <x14:conditionalFormatting xmlns:xm="http://schemas.microsoft.com/office/excel/2006/main">
          <x14:cfRule type="iconSet" priority="248" id="{59A23AED-ECB4-4117-B918-C358015B84B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AH41</xm:sqref>
        </x14:conditionalFormatting>
        <x14:conditionalFormatting xmlns:xm="http://schemas.microsoft.com/office/excel/2006/main">
          <x14:cfRule type="iconSet" priority="250" id="{324C8D68-BD70-446C-A7FA-585528F84F1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AH42</xm:sqref>
        </x14:conditionalFormatting>
        <x14:conditionalFormatting xmlns:xm="http://schemas.microsoft.com/office/excel/2006/main">
          <x14:cfRule type="iconSet" priority="249" id="{F77052FD-3713-4629-B491-9B9DD25B54E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AH43</xm:sqref>
        </x14:conditionalFormatting>
        <x14:conditionalFormatting xmlns:xm="http://schemas.microsoft.com/office/excel/2006/main">
          <x14:cfRule type="iconSet" priority="252" id="{B79BABC7-6441-4D38-A3C8-98FDB6C545C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AH44</xm:sqref>
        </x14:conditionalFormatting>
        <x14:conditionalFormatting xmlns:xm="http://schemas.microsoft.com/office/excel/2006/main">
          <x14:cfRule type="iconSet" priority="251" id="{F29D49F9-910F-4516-A25B-27AE042E193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AH45</xm:sqref>
        </x14:conditionalFormatting>
        <x14:conditionalFormatting xmlns:xm="http://schemas.microsoft.com/office/excel/2006/main">
          <x14:cfRule type="iconSet" priority="254" id="{F30DFAC1-37B3-4CB2-B25C-042522D83DF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AH46</xm:sqref>
        </x14:conditionalFormatting>
        <x14:conditionalFormatting xmlns:xm="http://schemas.microsoft.com/office/excel/2006/main">
          <x14:cfRule type="iconSet" priority="253" id="{899436CC-FAB5-4C51-9A3D-A80CA0647DC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AH47</xm:sqref>
        </x14:conditionalFormatting>
        <x14:conditionalFormatting xmlns:xm="http://schemas.microsoft.com/office/excel/2006/main">
          <x14:cfRule type="iconSet" priority="255" id="{487F96E0-C455-42E3-94DD-18F9B2749F3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AH48</xm:sqref>
        </x14:conditionalFormatting>
        <x14:conditionalFormatting xmlns:xm="http://schemas.microsoft.com/office/excel/2006/main">
          <x14:cfRule type="iconSet" priority="257" id="{61156AFB-566A-4A98-87EF-0A2C0153B57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AH49</xm:sqref>
        </x14:conditionalFormatting>
        <x14:conditionalFormatting xmlns:xm="http://schemas.microsoft.com/office/excel/2006/main">
          <x14:cfRule type="iconSet" priority="256" id="{13A9F19B-45DA-44E3-B1EA-14608E74D34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AH50</xm:sqref>
        </x14:conditionalFormatting>
        <x14:conditionalFormatting xmlns:xm="http://schemas.microsoft.com/office/excel/2006/main">
          <x14:cfRule type="iconSet" priority="259" id="{331E622F-B04B-4892-8E6E-E96C02B6B42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AH51</xm:sqref>
        </x14:conditionalFormatting>
        <x14:conditionalFormatting xmlns:xm="http://schemas.microsoft.com/office/excel/2006/main">
          <x14:cfRule type="iconSet" priority="258" id="{C2CC387E-5A19-4C7B-9F3F-6EC5FE3D71E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AH52</xm:sqref>
        </x14:conditionalFormatting>
        <x14:conditionalFormatting xmlns:xm="http://schemas.microsoft.com/office/excel/2006/main">
          <x14:cfRule type="iconSet" priority="261" id="{446A138D-B05B-4A53-9EFE-76075DBBB93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AH53</xm:sqref>
        </x14:conditionalFormatting>
        <x14:conditionalFormatting xmlns:xm="http://schemas.microsoft.com/office/excel/2006/main">
          <x14:cfRule type="iconSet" priority="260" id="{DE77BE76-C884-41D2-81E1-E32527367F0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AH54</xm:sqref>
        </x14:conditionalFormatting>
        <x14:conditionalFormatting xmlns:xm="http://schemas.microsoft.com/office/excel/2006/main">
          <x14:cfRule type="iconSet" priority="262" id="{46F2E423-F448-4534-8A3C-9B951F49541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AH55</xm:sqref>
        </x14:conditionalFormatting>
        <x14:conditionalFormatting xmlns:xm="http://schemas.microsoft.com/office/excel/2006/main">
          <x14:cfRule type="iconSet" priority="264" id="{53E6BA44-F389-41C9-8689-5617EB5B4D4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AH56</xm:sqref>
        </x14:conditionalFormatting>
        <x14:conditionalFormatting xmlns:xm="http://schemas.microsoft.com/office/excel/2006/main">
          <x14:cfRule type="iconSet" priority="263" id="{642EEF39-2AC4-47BD-A6D9-13FF027E418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AH57</xm:sqref>
        </x14:conditionalFormatting>
        <x14:conditionalFormatting xmlns:xm="http://schemas.microsoft.com/office/excel/2006/main">
          <x14:cfRule type="iconSet" priority="266" id="{8E2E1C80-FAF9-4271-AD89-E603E6253F1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AH58</xm:sqref>
        </x14:conditionalFormatting>
        <x14:conditionalFormatting xmlns:xm="http://schemas.microsoft.com/office/excel/2006/main">
          <x14:cfRule type="iconSet" priority="265" id="{7D4E3D4A-30A8-421D-85A1-872E60FFE5A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AH59</xm:sqref>
        </x14:conditionalFormatting>
        <x14:conditionalFormatting xmlns:xm="http://schemas.microsoft.com/office/excel/2006/main">
          <x14:cfRule type="iconSet" priority="268" id="{35EB97E9-40DE-49E1-ADB0-369CB318357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AH60</xm:sqref>
        </x14:conditionalFormatting>
        <x14:conditionalFormatting xmlns:xm="http://schemas.microsoft.com/office/excel/2006/main">
          <x14:cfRule type="iconSet" priority="267" id="{094EB027-A531-4B63-BC4B-D29B45AAEB5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AH61</xm:sqref>
        </x14:conditionalFormatting>
        <x14:conditionalFormatting xmlns:xm="http://schemas.microsoft.com/office/excel/2006/main">
          <x14:cfRule type="iconSet" priority="269" id="{805EEAF2-96AB-4AD9-BD12-CA3C5986984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AH62</xm:sqref>
        </x14:conditionalFormatting>
        <x14:conditionalFormatting xmlns:xm="http://schemas.microsoft.com/office/excel/2006/main">
          <x14:cfRule type="iconSet" priority="271" id="{CEC86ECF-48E3-4CAB-87F2-68D112FFE0B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AH63</xm:sqref>
        </x14:conditionalFormatting>
        <x14:conditionalFormatting xmlns:xm="http://schemas.microsoft.com/office/excel/2006/main">
          <x14:cfRule type="iconSet" priority="270" id="{DA56926F-D519-4E72-AD3D-C597790EA25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AH64</xm:sqref>
        </x14:conditionalFormatting>
        <x14:conditionalFormatting xmlns:xm="http://schemas.microsoft.com/office/excel/2006/main">
          <x14:cfRule type="iconSet" priority="273" id="{461EA4F0-2EFF-4983-8153-E5F1EB2C27D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AH65</xm:sqref>
        </x14:conditionalFormatting>
        <x14:conditionalFormatting xmlns:xm="http://schemas.microsoft.com/office/excel/2006/main">
          <x14:cfRule type="iconSet" priority="272" id="{436C7783-64DD-45A2-A774-D1EA01E14D0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AH66</xm:sqref>
        </x14:conditionalFormatting>
        <x14:conditionalFormatting xmlns:xm="http://schemas.microsoft.com/office/excel/2006/main">
          <x14:cfRule type="iconSet" priority="275" id="{FA2E9775-8A51-44F7-835D-A5A8D27965A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AH67</xm:sqref>
        </x14:conditionalFormatting>
        <x14:conditionalFormatting xmlns:xm="http://schemas.microsoft.com/office/excel/2006/main">
          <x14:cfRule type="iconSet" priority="274" id="{3844B607-1430-47B7-8054-7FE173F09F2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AH68</xm:sqref>
        </x14:conditionalFormatting>
        <x14:conditionalFormatting xmlns:xm="http://schemas.microsoft.com/office/excel/2006/main">
          <x14:cfRule type="iconSet" priority="276" id="{B7B2BEDC-D870-4E37-B24F-DD5714B1978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AH69</xm:sqref>
        </x14:conditionalFormatting>
        <x14:conditionalFormatting xmlns:xm="http://schemas.microsoft.com/office/excel/2006/main">
          <x14:cfRule type="iconSet" priority="278" id="{62B04D02-70D5-4C6C-887A-64969822F73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AH70</xm:sqref>
        </x14:conditionalFormatting>
        <x14:conditionalFormatting xmlns:xm="http://schemas.microsoft.com/office/excel/2006/main">
          <x14:cfRule type="iconSet" priority="277" id="{91A1AE96-EC24-412C-84BE-D63F3FC1F8D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AH71</xm:sqref>
        </x14:conditionalFormatting>
        <x14:conditionalFormatting xmlns:xm="http://schemas.microsoft.com/office/excel/2006/main">
          <x14:cfRule type="iconSet" priority="21" id="{4FBCEE6B-C210-4372-8C85-75F6ED70DCE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AH72</xm:sqref>
        </x14:conditionalFormatting>
        <x14:conditionalFormatting xmlns:xm="http://schemas.microsoft.com/office/excel/2006/main">
          <x14:cfRule type="iconSet" priority="20" id="{D32C6509-AF62-45BF-87E7-5E7467A4269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AH73</xm:sqref>
        </x14:conditionalFormatting>
        <x14:conditionalFormatting xmlns:xm="http://schemas.microsoft.com/office/excel/2006/main">
          <x14:cfRule type="iconSet" priority="19" id="{7491ED64-A69F-4BF7-BCDC-840528C9FA1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AH74</xm:sqref>
        </x14:conditionalFormatting>
        <x14:conditionalFormatting xmlns:xm="http://schemas.microsoft.com/office/excel/2006/main">
          <x14:cfRule type="iconSet" priority="18" id="{64251FE6-D898-48C0-8340-D0AFC509BE7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AH75</xm:sqref>
        </x14:conditionalFormatting>
        <x14:conditionalFormatting xmlns:xm="http://schemas.microsoft.com/office/excel/2006/main">
          <x14:cfRule type="iconSet" priority="33" id="{E5DAF723-5666-44AB-93EA-88935646ECA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AH76</xm:sqref>
        </x14:conditionalFormatting>
        <x14:conditionalFormatting xmlns:xm="http://schemas.microsoft.com/office/excel/2006/main">
          <x14:cfRule type="iconSet" priority="32" id="{01CEE4BD-88BF-4FA6-838F-8CDC31C6B52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AH77</xm:sqref>
        </x14:conditionalFormatting>
        <x14:conditionalFormatting xmlns:xm="http://schemas.microsoft.com/office/excel/2006/main">
          <x14:cfRule type="iconSet" priority="35" id="{D688D44C-F985-4DBE-889E-2D1697B49DE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AH78</xm:sqref>
        </x14:conditionalFormatting>
        <x14:conditionalFormatting xmlns:xm="http://schemas.microsoft.com/office/excel/2006/main">
          <x14:cfRule type="iconSet" priority="34" id="{6C40280C-E7C9-4FE4-BCB6-CC406A4C5E4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AH79</xm:sqref>
        </x14:conditionalFormatting>
        <x14:conditionalFormatting xmlns:xm="http://schemas.microsoft.com/office/excel/2006/main">
          <x14:cfRule type="iconSet" priority="36" id="{EEA920CB-3CE1-4004-9433-1E5ECBC7DF1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AH80</xm:sqref>
        </x14:conditionalFormatting>
        <x14:conditionalFormatting xmlns:xm="http://schemas.microsoft.com/office/excel/2006/main">
          <x14:cfRule type="iconSet" priority="38" id="{AD3E8648-AA65-402F-ADD1-1402B9106BB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AH81</xm:sqref>
        </x14:conditionalFormatting>
        <x14:conditionalFormatting xmlns:xm="http://schemas.microsoft.com/office/excel/2006/main">
          <x14:cfRule type="iconSet" priority="37" id="{02720375-868E-481D-A2CC-7CAB4036251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AH82</xm:sqref>
        </x14:conditionalFormatting>
        <x14:conditionalFormatting xmlns:xm="http://schemas.microsoft.com/office/excel/2006/main">
          <x14:cfRule type="iconSet" priority="40" id="{C7A036A7-1702-41BB-A6AC-F93A5AC7CDF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AH83</xm:sqref>
        </x14:conditionalFormatting>
        <x14:conditionalFormatting xmlns:xm="http://schemas.microsoft.com/office/excel/2006/main">
          <x14:cfRule type="iconSet" priority="39" id="{4C10D5F6-9AA5-4957-B54B-BF0D865915E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AH84</xm:sqref>
        </x14:conditionalFormatting>
        <x14:conditionalFormatting xmlns:xm="http://schemas.microsoft.com/office/excel/2006/main">
          <x14:cfRule type="iconSet" priority="42" id="{0E4184ED-1973-4973-B529-5A5E80101F7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AH85</xm:sqref>
        </x14:conditionalFormatting>
        <x14:conditionalFormatting xmlns:xm="http://schemas.microsoft.com/office/excel/2006/main">
          <x14:cfRule type="iconSet" priority="41" id="{306DDA29-3A37-4D8F-AA91-E96047171E8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AH86</xm:sqref>
        </x14:conditionalFormatting>
        <x14:conditionalFormatting xmlns:xm="http://schemas.microsoft.com/office/excel/2006/main">
          <x14:cfRule type="iconSet" priority="43" id="{5E8A68F0-0E9E-48D2-B8AF-86CBDD45093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AH87</xm:sqref>
        </x14:conditionalFormatting>
        <x14:conditionalFormatting xmlns:xm="http://schemas.microsoft.com/office/excel/2006/main">
          <x14:cfRule type="iconSet" priority="45" id="{62D112D2-2244-4349-A41D-44FFD344797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AH88</xm:sqref>
        </x14:conditionalFormatting>
        <x14:conditionalFormatting xmlns:xm="http://schemas.microsoft.com/office/excel/2006/main">
          <x14:cfRule type="iconSet" priority="44" id="{56392A17-0E37-4EA6-83E5-EF51088FE7F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AH89</xm:sqref>
        </x14:conditionalFormatting>
        <x14:conditionalFormatting xmlns:xm="http://schemas.microsoft.com/office/excel/2006/main">
          <x14:cfRule type="iconSet" priority="47" id="{B218A543-AA07-4809-A566-97871BC41D9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AH90</xm:sqref>
        </x14:conditionalFormatting>
        <x14:conditionalFormatting xmlns:xm="http://schemas.microsoft.com/office/excel/2006/main">
          <x14:cfRule type="iconSet" priority="17" id="{6F2DE15B-163D-47F8-A105-B8AACA73C17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AH91</xm:sqref>
        </x14:conditionalFormatting>
        <x14:conditionalFormatting xmlns:xm="http://schemas.microsoft.com/office/excel/2006/main">
          <x14:cfRule type="iconSet" priority="16" id="{6E86664D-3406-4863-A2BA-0F31F1A6688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AH92</xm:sqref>
        </x14:conditionalFormatting>
        <x14:conditionalFormatting xmlns:xm="http://schemas.microsoft.com/office/excel/2006/main">
          <x14:cfRule type="iconSet" priority="46" id="{B9C858E3-58A1-49A3-B48F-E9F7E65B2E7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AH93</xm:sqref>
        </x14:conditionalFormatting>
        <x14:conditionalFormatting xmlns:xm="http://schemas.microsoft.com/office/excel/2006/main">
          <x14:cfRule type="iconSet" priority="49" id="{7D9F21BE-62C0-4319-BA76-B54A25B3D2C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AH94</xm:sqref>
        </x14:conditionalFormatting>
        <x14:conditionalFormatting xmlns:xm="http://schemas.microsoft.com/office/excel/2006/main">
          <x14:cfRule type="iconSet" priority="48" id="{4F9E2F65-5892-4C62-B7EF-B0F8C0BD86F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AH95</xm:sqref>
        </x14:conditionalFormatting>
        <x14:conditionalFormatting xmlns:xm="http://schemas.microsoft.com/office/excel/2006/main">
          <x14:cfRule type="iconSet" priority="50" id="{7DC86A2F-8852-4D04-9803-E24F2A14FC9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AH96</xm:sqref>
        </x14:conditionalFormatting>
        <x14:conditionalFormatting xmlns:xm="http://schemas.microsoft.com/office/excel/2006/main">
          <x14:cfRule type="iconSet" priority="52" id="{73E8A151-86EE-46B2-A198-C5D8FDC60D1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AH97</xm:sqref>
        </x14:conditionalFormatting>
        <x14:conditionalFormatting xmlns:xm="http://schemas.microsoft.com/office/excel/2006/main">
          <x14:cfRule type="iconSet" priority="51" id="{00BE7887-CB00-4A22-89AD-9A7350D2FA6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AH98</xm:sqref>
        </x14:conditionalFormatting>
        <x14:conditionalFormatting xmlns:xm="http://schemas.microsoft.com/office/excel/2006/main">
          <x14:cfRule type="iconSet" priority="54" id="{B5F4F787-6F10-4700-B7F2-582F2B2B62E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AH99</xm:sqref>
        </x14:conditionalFormatting>
        <x14:conditionalFormatting xmlns:xm="http://schemas.microsoft.com/office/excel/2006/main">
          <x14:cfRule type="iconSet" priority="53" id="{CE55D183-3184-439E-A47B-3D843D4EF98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AH100</xm:sqref>
        </x14:conditionalFormatting>
        <x14:conditionalFormatting xmlns:xm="http://schemas.microsoft.com/office/excel/2006/main">
          <x14:cfRule type="iconSet" priority="56" id="{C7E038D4-6CFF-40FE-B70C-984C1ECB4AF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AH101</xm:sqref>
        </x14:conditionalFormatting>
        <x14:conditionalFormatting xmlns:xm="http://schemas.microsoft.com/office/excel/2006/main">
          <x14:cfRule type="iconSet" priority="55" id="{CD1AD908-C7B1-4FD0-B3BF-315AC93C167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AH102</xm:sqref>
        </x14:conditionalFormatting>
        <x14:conditionalFormatting xmlns:xm="http://schemas.microsoft.com/office/excel/2006/main">
          <x14:cfRule type="iconSet" priority="57" id="{D5EACE5A-B9DD-4B9E-84E0-78F403E37CC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AH103</xm:sqref>
        </x14:conditionalFormatting>
        <x14:conditionalFormatting xmlns:xm="http://schemas.microsoft.com/office/excel/2006/main">
          <x14:cfRule type="iconSet" priority="59" id="{1A0DEC53-2432-4F77-B6A6-082FB70BA02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AH104</xm:sqref>
        </x14:conditionalFormatting>
        <x14:conditionalFormatting xmlns:xm="http://schemas.microsoft.com/office/excel/2006/main">
          <x14:cfRule type="iconSet" priority="58" id="{E6611ADB-E2C8-4343-9A65-5ACD6C0E005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AH105</xm:sqref>
        </x14:conditionalFormatting>
        <x14:conditionalFormatting xmlns:xm="http://schemas.microsoft.com/office/excel/2006/main">
          <x14:cfRule type="iconSet" priority="61" id="{80F0D357-4E77-49D3-BA3C-CFCB4F5C130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AH106</xm:sqref>
        </x14:conditionalFormatting>
        <x14:conditionalFormatting xmlns:xm="http://schemas.microsoft.com/office/excel/2006/main">
          <x14:cfRule type="iconSet" priority="60" id="{750491AC-16F4-4303-A85D-F007498E4D0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AH107</xm:sqref>
        </x14:conditionalFormatting>
        <x14:conditionalFormatting xmlns:xm="http://schemas.microsoft.com/office/excel/2006/main">
          <x14:cfRule type="iconSet" priority="63" id="{2DED448F-2944-4B40-9B8C-88520C78701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AH108</xm:sqref>
        </x14:conditionalFormatting>
        <x14:conditionalFormatting xmlns:xm="http://schemas.microsoft.com/office/excel/2006/main">
          <x14:cfRule type="iconSet" priority="62" id="{DE0FE551-008D-4C68-818C-FFB5F27C969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AH109</xm:sqref>
        </x14:conditionalFormatting>
        <x14:conditionalFormatting xmlns:xm="http://schemas.microsoft.com/office/excel/2006/main">
          <x14:cfRule type="iconSet" priority="64" id="{FFC4D440-AB47-488C-98AD-1F48A872C3F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AH110</xm:sqref>
        </x14:conditionalFormatting>
        <x14:conditionalFormatting xmlns:xm="http://schemas.microsoft.com/office/excel/2006/main">
          <x14:cfRule type="iconSet" priority="66" id="{A745A3C2-366B-42A4-85B8-4BA7F4FE7D8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AH111</xm:sqref>
        </x14:conditionalFormatting>
        <x14:conditionalFormatting xmlns:xm="http://schemas.microsoft.com/office/excel/2006/main">
          <x14:cfRule type="iconSet" priority="65" id="{F0F88398-E8E2-4C6A-B25A-054AC8F2A23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AH112</xm:sqref>
        </x14:conditionalFormatting>
        <x14:conditionalFormatting xmlns:xm="http://schemas.microsoft.com/office/excel/2006/main">
          <x14:cfRule type="iconSet" priority="68" id="{B707A19B-ECDF-415F-9C1F-C7A60CFF330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AH113</xm:sqref>
        </x14:conditionalFormatting>
        <x14:conditionalFormatting xmlns:xm="http://schemas.microsoft.com/office/excel/2006/main">
          <x14:cfRule type="iconSet" priority="15" id="{880FCC4A-BA1D-4E78-B65A-3FCC6BE4A4B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AH114</xm:sqref>
        </x14:conditionalFormatting>
        <x14:conditionalFormatting xmlns:xm="http://schemas.microsoft.com/office/excel/2006/main">
          <x14:cfRule type="iconSet" priority="14" id="{66538FEE-1318-404E-888E-24D709B5F1C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AH115</xm:sqref>
        </x14:conditionalFormatting>
        <x14:conditionalFormatting xmlns:xm="http://schemas.microsoft.com/office/excel/2006/main">
          <x14:cfRule type="iconSet" priority="67" id="{3F846E67-4C42-4448-B042-BAC7700FD60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AH116</xm:sqref>
        </x14:conditionalFormatting>
        <x14:conditionalFormatting xmlns:xm="http://schemas.microsoft.com/office/excel/2006/main">
          <x14:cfRule type="iconSet" priority="70" id="{02A29A63-15BC-45A6-A4BB-3513040F59B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AH117</xm:sqref>
        </x14:conditionalFormatting>
        <x14:conditionalFormatting xmlns:xm="http://schemas.microsoft.com/office/excel/2006/main">
          <x14:cfRule type="iconSet" priority="69" id="{2ADB278C-D86C-4353-80FE-029F1C94178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AH118</xm:sqref>
        </x14:conditionalFormatting>
        <x14:conditionalFormatting xmlns:xm="http://schemas.microsoft.com/office/excel/2006/main">
          <x14:cfRule type="iconSet" priority="71" id="{FEB8F89C-6157-4FE1-A6EA-ACEF87F6674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AH119</xm:sqref>
        </x14:conditionalFormatting>
        <x14:conditionalFormatting xmlns:xm="http://schemas.microsoft.com/office/excel/2006/main">
          <x14:cfRule type="iconSet" priority="73" id="{52CEDD22-F706-4957-9BD9-B37D612A67C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AH120</xm:sqref>
        </x14:conditionalFormatting>
        <x14:conditionalFormatting xmlns:xm="http://schemas.microsoft.com/office/excel/2006/main">
          <x14:cfRule type="iconSet" priority="72" id="{6F104D0A-ECA0-4BAC-B673-D1AC45231D4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AH121</xm:sqref>
        </x14:conditionalFormatting>
        <x14:conditionalFormatting xmlns:xm="http://schemas.microsoft.com/office/excel/2006/main">
          <x14:cfRule type="iconSet" priority="75" id="{26516E0D-8FF0-4917-836B-D1F06AB0950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AH122</xm:sqref>
        </x14:conditionalFormatting>
        <x14:conditionalFormatting xmlns:xm="http://schemas.microsoft.com/office/excel/2006/main">
          <x14:cfRule type="iconSet" priority="74" id="{F9B5BCB2-96AD-4A98-B050-5753D8FC9EB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AH123</xm:sqref>
        </x14:conditionalFormatting>
        <x14:conditionalFormatting xmlns:xm="http://schemas.microsoft.com/office/excel/2006/main">
          <x14:cfRule type="iconSet" priority="77" id="{4195BFB7-5718-44E6-AE46-F9252666BDC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AH124</xm:sqref>
        </x14:conditionalFormatting>
        <x14:conditionalFormatting xmlns:xm="http://schemas.microsoft.com/office/excel/2006/main">
          <x14:cfRule type="iconSet" priority="76" id="{B4C22CCA-0757-4CE8-ABA8-22AD89B22A3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AH125</xm:sqref>
        </x14:conditionalFormatting>
        <x14:conditionalFormatting xmlns:xm="http://schemas.microsoft.com/office/excel/2006/main">
          <x14:cfRule type="iconSet" priority="78" id="{135D0DF7-B48D-4C19-A39B-0979425EFF6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AH126</xm:sqref>
        </x14:conditionalFormatting>
        <x14:conditionalFormatting xmlns:xm="http://schemas.microsoft.com/office/excel/2006/main">
          <x14:cfRule type="iconSet" priority="80" id="{3B357969-FD6A-4587-81DF-7DC03A8EC6F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AH127</xm:sqref>
        </x14:conditionalFormatting>
        <x14:conditionalFormatting xmlns:xm="http://schemas.microsoft.com/office/excel/2006/main">
          <x14:cfRule type="iconSet" priority="79" id="{226B55FC-0D96-4134-8D5E-E4DEBDAB150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AH128</xm:sqref>
        </x14:conditionalFormatting>
        <x14:conditionalFormatting xmlns:xm="http://schemas.microsoft.com/office/excel/2006/main">
          <x14:cfRule type="iconSet" priority="82" id="{A5106A9B-87FA-49AB-9FCC-1FDA207C515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AH129</xm:sqref>
        </x14:conditionalFormatting>
        <x14:conditionalFormatting xmlns:xm="http://schemas.microsoft.com/office/excel/2006/main">
          <x14:cfRule type="iconSet" priority="81" id="{66A0EFDF-8C97-4497-844C-15A3D100318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AH130</xm:sqref>
        </x14:conditionalFormatting>
        <x14:conditionalFormatting xmlns:xm="http://schemas.microsoft.com/office/excel/2006/main">
          <x14:cfRule type="iconSet" priority="84" id="{7C80BDD9-2932-4DBC-A744-D11494DE442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AH131</xm:sqref>
        </x14:conditionalFormatting>
        <x14:conditionalFormatting xmlns:xm="http://schemas.microsoft.com/office/excel/2006/main">
          <x14:cfRule type="iconSet" priority="83" id="{53632D0D-A369-4E55-AB7B-B9645A1833C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AH132</xm:sqref>
        </x14:conditionalFormatting>
        <x14:conditionalFormatting xmlns:xm="http://schemas.microsoft.com/office/excel/2006/main">
          <x14:cfRule type="iconSet" priority="85" id="{AC795899-E188-46CF-A704-5A456790965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AH133</xm:sqref>
        </x14:conditionalFormatting>
        <x14:conditionalFormatting xmlns:xm="http://schemas.microsoft.com/office/excel/2006/main">
          <x14:cfRule type="iconSet" priority="87" id="{75D19DB6-E4E7-4B12-99CA-E7A74E77763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AH134</xm:sqref>
        </x14:conditionalFormatting>
        <x14:conditionalFormatting xmlns:xm="http://schemas.microsoft.com/office/excel/2006/main">
          <x14:cfRule type="iconSet" priority="86" id="{B174FC7A-9ED2-4E0E-84CA-F474352E797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AH135</xm:sqref>
        </x14:conditionalFormatting>
        <x14:conditionalFormatting xmlns:xm="http://schemas.microsoft.com/office/excel/2006/main">
          <x14:cfRule type="iconSet" priority="89" id="{2AB5855F-6E6D-47E3-BB13-1AB41E063BA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AH136</xm:sqref>
        </x14:conditionalFormatting>
        <x14:conditionalFormatting xmlns:xm="http://schemas.microsoft.com/office/excel/2006/main">
          <x14:cfRule type="iconSet" priority="88" id="{27DBC516-8F73-4ABD-A6E8-612B3C7487F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AH137</xm:sqref>
        </x14:conditionalFormatting>
        <x14:conditionalFormatting xmlns:xm="http://schemas.microsoft.com/office/excel/2006/main">
          <x14:cfRule type="iconSet" priority="91" id="{3B447EF1-DC8B-40A8-85AB-E290033F433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AH138</xm:sqref>
        </x14:conditionalFormatting>
        <x14:conditionalFormatting xmlns:xm="http://schemas.microsoft.com/office/excel/2006/main">
          <x14:cfRule type="iconSet" priority="90" id="{1F3408E1-C501-4C9E-A002-26AFD9557A0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AH139</xm:sqref>
        </x14:conditionalFormatting>
        <x14:conditionalFormatting xmlns:xm="http://schemas.microsoft.com/office/excel/2006/main">
          <x14:cfRule type="iconSet" priority="92" id="{0FB08F1D-7437-4862-862F-559BD964C2F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AH140</xm:sqref>
        </x14:conditionalFormatting>
        <x14:conditionalFormatting xmlns:xm="http://schemas.microsoft.com/office/excel/2006/main">
          <x14:cfRule type="iconSet" priority="94" id="{90A33852-3B63-405B-AB89-80D54DCBD3A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AH141</xm:sqref>
        </x14:conditionalFormatting>
        <x14:conditionalFormatting xmlns:xm="http://schemas.microsoft.com/office/excel/2006/main">
          <x14:cfRule type="iconSet" priority="93" id="{B78CA4A6-EF04-4196-875C-DD2BFC55AB3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AH142</xm:sqref>
        </x14:conditionalFormatting>
        <x14:conditionalFormatting xmlns:xm="http://schemas.microsoft.com/office/excel/2006/main">
          <x14:cfRule type="iconSet" priority="96" id="{A14BE577-6773-49D0-AE75-79851403886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AH143</xm:sqref>
        </x14:conditionalFormatting>
        <x14:conditionalFormatting xmlns:xm="http://schemas.microsoft.com/office/excel/2006/main">
          <x14:cfRule type="iconSet" priority="95" id="{18A315A8-4580-4B7B-AEE6-40754A35179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AH144</xm:sqref>
        </x14:conditionalFormatting>
        <x14:conditionalFormatting xmlns:xm="http://schemas.microsoft.com/office/excel/2006/main">
          <x14:cfRule type="iconSet" priority="98" id="{09AC313E-C849-4521-99AC-26843616852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AH145</xm:sqref>
        </x14:conditionalFormatting>
        <x14:conditionalFormatting xmlns:xm="http://schemas.microsoft.com/office/excel/2006/main">
          <x14:cfRule type="iconSet" priority="97" id="{2255380D-601F-45E2-BBD7-4AADA5FAD98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AH146</xm:sqref>
        </x14:conditionalFormatting>
        <x14:conditionalFormatting xmlns:xm="http://schemas.microsoft.com/office/excel/2006/main">
          <x14:cfRule type="iconSet" priority="99" id="{46156815-64C3-4F56-9AE2-F62843743BE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AH147</xm:sqref>
        </x14:conditionalFormatting>
        <x14:conditionalFormatting xmlns:xm="http://schemas.microsoft.com/office/excel/2006/main">
          <x14:cfRule type="iconSet" priority="101" id="{6863ED78-2A3D-42A9-9834-0FA98BE5ED2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AH148</xm:sqref>
        </x14:conditionalFormatting>
        <x14:conditionalFormatting xmlns:xm="http://schemas.microsoft.com/office/excel/2006/main">
          <x14:cfRule type="iconSet" priority="100" id="{3B90D1D2-C5CC-40AE-9E7C-45712661C65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AH149</xm:sqref>
        </x14:conditionalFormatting>
        <x14:conditionalFormatting xmlns:xm="http://schemas.microsoft.com/office/excel/2006/main">
          <x14:cfRule type="iconSet" priority="103" id="{2118932A-76F4-426F-B54A-96456591A71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AH150</xm:sqref>
        </x14:conditionalFormatting>
        <x14:conditionalFormatting xmlns:xm="http://schemas.microsoft.com/office/excel/2006/main">
          <x14:cfRule type="iconSet" priority="102" id="{53D16D30-F8B6-4FAB-BD8A-AD34DBD80C0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AH151</xm:sqref>
        </x14:conditionalFormatting>
        <x14:conditionalFormatting xmlns:xm="http://schemas.microsoft.com/office/excel/2006/main">
          <x14:cfRule type="iconSet" priority="105" id="{D21C8174-B000-4FFD-8A10-3D6336AB61C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AH152</xm:sqref>
        </x14:conditionalFormatting>
        <x14:conditionalFormatting xmlns:xm="http://schemas.microsoft.com/office/excel/2006/main">
          <x14:cfRule type="iconSet" priority="104" id="{FC2DB78F-565A-4CC9-9FCA-7D94F738522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AH153</xm:sqref>
        </x14:conditionalFormatting>
        <x14:conditionalFormatting xmlns:xm="http://schemas.microsoft.com/office/excel/2006/main">
          <x14:cfRule type="iconSet" priority="106" id="{613188A7-4912-488C-835D-4834B12E404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AH154</xm:sqref>
        </x14:conditionalFormatting>
        <x14:conditionalFormatting xmlns:xm="http://schemas.microsoft.com/office/excel/2006/main">
          <x14:cfRule type="iconSet" priority="108" id="{BBF478DC-1989-4040-8693-43BD9D67576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AH155</xm:sqref>
        </x14:conditionalFormatting>
        <x14:conditionalFormatting xmlns:xm="http://schemas.microsoft.com/office/excel/2006/main">
          <x14:cfRule type="iconSet" priority="107" id="{AA50CF67-3F00-4E0E-BF70-83884CC1F51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AH156</xm:sqref>
        </x14:conditionalFormatting>
        <x14:conditionalFormatting xmlns:xm="http://schemas.microsoft.com/office/excel/2006/main">
          <x14:cfRule type="iconSet" priority="110" id="{B38BB0A1-2E1D-4074-847E-241B63D6DD2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AH157</xm:sqref>
        </x14:conditionalFormatting>
        <x14:conditionalFormatting xmlns:xm="http://schemas.microsoft.com/office/excel/2006/main">
          <x14:cfRule type="iconSet" priority="109" id="{C39FE513-0A1F-4456-AB83-A05DB1499CB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AH158</xm:sqref>
        </x14:conditionalFormatting>
        <x14:conditionalFormatting xmlns:xm="http://schemas.microsoft.com/office/excel/2006/main">
          <x14:cfRule type="iconSet" priority="112" id="{3CB1E1FD-6B6F-40B8-B958-4116F23A083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AH159</xm:sqref>
        </x14:conditionalFormatting>
        <x14:conditionalFormatting xmlns:xm="http://schemas.microsoft.com/office/excel/2006/main">
          <x14:cfRule type="iconSet" priority="111" id="{CD1BC978-6982-4464-8CAC-DE9D8163EEB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AH160</xm:sqref>
        </x14:conditionalFormatting>
        <x14:conditionalFormatting xmlns:xm="http://schemas.microsoft.com/office/excel/2006/main">
          <x14:cfRule type="iconSet" priority="113" id="{BED8E26B-95EC-4DBB-84B3-DD262B9FE11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AH161</xm:sqref>
        </x14:conditionalFormatting>
        <x14:conditionalFormatting xmlns:xm="http://schemas.microsoft.com/office/excel/2006/main">
          <x14:cfRule type="iconSet" priority="115" id="{FD2927E4-E814-41F7-B9DE-6C8AA8FAAFC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AH162</xm:sqref>
        </x14:conditionalFormatting>
        <x14:conditionalFormatting xmlns:xm="http://schemas.microsoft.com/office/excel/2006/main">
          <x14:cfRule type="iconSet" priority="114" id="{0C054AA1-B31D-4FC8-9A60-890DDD71D41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AH163</xm:sqref>
        </x14:conditionalFormatting>
        <x14:conditionalFormatting xmlns:xm="http://schemas.microsoft.com/office/excel/2006/main">
          <x14:cfRule type="iconSet" priority="117" id="{8BBCA404-72E1-495C-845E-9F192BA7DEB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AH164</xm:sqref>
        </x14:conditionalFormatting>
        <x14:conditionalFormatting xmlns:xm="http://schemas.microsoft.com/office/excel/2006/main">
          <x14:cfRule type="iconSet" priority="116" id="{015EDE66-CF48-4DFF-A995-C8E83E25709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AH165</xm:sqref>
        </x14:conditionalFormatting>
        <x14:conditionalFormatting xmlns:xm="http://schemas.microsoft.com/office/excel/2006/main">
          <x14:cfRule type="iconSet" priority="119" id="{44A21B94-A9ED-4182-BF40-6ADE03A9A0C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AH166</xm:sqref>
        </x14:conditionalFormatting>
        <x14:conditionalFormatting xmlns:xm="http://schemas.microsoft.com/office/excel/2006/main">
          <x14:cfRule type="iconSet" priority="118" id="{8D9B70CA-A83E-4D92-BA0C-8D3728025BE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AH167</xm:sqref>
        </x14:conditionalFormatting>
        <x14:conditionalFormatting xmlns:xm="http://schemas.microsoft.com/office/excel/2006/main">
          <x14:cfRule type="iconSet" priority="120" id="{3F3D6850-7B11-498A-BEAF-2B448076C31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AH168</xm:sqref>
        </x14:conditionalFormatting>
        <x14:conditionalFormatting xmlns:xm="http://schemas.microsoft.com/office/excel/2006/main">
          <x14:cfRule type="iconSet" priority="27" id="{43837606-1491-4125-9746-B18E5667337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AH169</xm:sqref>
        </x14:conditionalFormatting>
        <x14:conditionalFormatting xmlns:xm="http://schemas.microsoft.com/office/excel/2006/main">
          <x14:cfRule type="iconSet" priority="26" id="{18D4DEFB-9882-43F3-BB85-7884B887CAB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AH170</xm:sqref>
        </x14:conditionalFormatting>
        <x14:conditionalFormatting xmlns:xm="http://schemas.microsoft.com/office/excel/2006/main">
          <x14:cfRule type="iconSet" priority="29" id="{B874C331-B2DE-46D4-86DC-F6B4881D755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AH171</xm:sqref>
        </x14:conditionalFormatting>
        <x14:conditionalFormatting xmlns:xm="http://schemas.microsoft.com/office/excel/2006/main">
          <x14:cfRule type="iconSet" priority="28" id="{0C9A7806-CD82-4860-B29F-F4A7AC86190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AH172</xm:sqref>
        </x14:conditionalFormatting>
        <x14:conditionalFormatting xmlns:xm="http://schemas.microsoft.com/office/excel/2006/main">
          <x14:cfRule type="iconSet" priority="31" id="{A1DD9EB6-D44F-4E81-AFB4-A11BAE589FE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AH173</xm:sqref>
        </x14:conditionalFormatting>
        <x14:conditionalFormatting xmlns:xm="http://schemas.microsoft.com/office/excel/2006/main">
          <x14:cfRule type="iconSet" priority="30" id="{1CDF0BBD-5439-47E2-BA75-3FFE961D449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AH174</xm:sqref>
        </x14:conditionalFormatting>
        <x14:conditionalFormatting xmlns:xm="http://schemas.microsoft.com/office/excel/2006/main">
          <x14:cfRule type="iconSet" priority="122" id="{07789A76-0B50-4CE0-BA7D-C088D243D71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AH175</xm:sqref>
        </x14:conditionalFormatting>
        <x14:conditionalFormatting xmlns:xm="http://schemas.microsoft.com/office/excel/2006/main">
          <x14:cfRule type="iconSet" priority="121" id="{5474ECFE-1993-40FF-A35C-0547B9AF880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AH176</xm:sqref>
        </x14:conditionalFormatting>
        <x14:conditionalFormatting xmlns:xm="http://schemas.microsoft.com/office/excel/2006/main">
          <x14:cfRule type="iconSet" priority="124" id="{D3FD3BFD-5584-4CDF-8F29-1B19D8B12B2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AH177</xm:sqref>
        </x14:conditionalFormatting>
        <x14:conditionalFormatting xmlns:xm="http://schemas.microsoft.com/office/excel/2006/main">
          <x14:cfRule type="iconSet" priority="123" id="{2B31701F-90CF-4C56-8D21-892DFB4F92E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AH178</xm:sqref>
        </x14:conditionalFormatting>
        <x14:conditionalFormatting xmlns:xm="http://schemas.microsoft.com/office/excel/2006/main">
          <x14:cfRule type="iconSet" priority="126" id="{FFEEFD33-DC45-46BE-A7BB-BE6F7E59894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AH179</xm:sqref>
        </x14:conditionalFormatting>
        <x14:conditionalFormatting xmlns:xm="http://schemas.microsoft.com/office/excel/2006/main">
          <x14:cfRule type="iconSet" priority="125" id="{5EA660C2-9EEF-492B-B19B-24C1D74BAF0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AH180</xm:sqref>
        </x14:conditionalFormatting>
        <x14:conditionalFormatting xmlns:xm="http://schemas.microsoft.com/office/excel/2006/main">
          <x14:cfRule type="iconSet" priority="127" id="{40FCAA8D-8E06-4898-B5FB-ABCD6528AA5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AH181</xm:sqref>
        </x14:conditionalFormatting>
        <x14:conditionalFormatting xmlns:xm="http://schemas.microsoft.com/office/excel/2006/main">
          <x14:cfRule type="iconSet" priority="129" id="{A997445B-F4CB-47D7-AA5B-AD4CC055E6B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AH182</xm:sqref>
        </x14:conditionalFormatting>
        <x14:conditionalFormatting xmlns:xm="http://schemas.microsoft.com/office/excel/2006/main">
          <x14:cfRule type="iconSet" priority="128" id="{25072DD6-5D6A-4064-B7EF-9EEBD3AE092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AH183</xm:sqref>
        </x14:conditionalFormatting>
        <x14:conditionalFormatting xmlns:xm="http://schemas.microsoft.com/office/excel/2006/main">
          <x14:cfRule type="iconSet" priority="131" id="{9EC1A318-A926-4A1F-B310-E1BF352C9E1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AH184</xm:sqref>
        </x14:conditionalFormatting>
        <x14:conditionalFormatting xmlns:xm="http://schemas.microsoft.com/office/excel/2006/main">
          <x14:cfRule type="iconSet" priority="130" id="{C2B3B9DF-A79E-4525-AC3F-F2F625E9D7F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AH185</xm:sqref>
        </x14:conditionalFormatting>
        <x14:conditionalFormatting xmlns:xm="http://schemas.microsoft.com/office/excel/2006/main">
          <x14:cfRule type="iconSet" priority="133" id="{EC912ADB-59F0-4433-AF74-C8AE0644CC8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AH186</xm:sqref>
        </x14:conditionalFormatting>
        <x14:conditionalFormatting xmlns:xm="http://schemas.microsoft.com/office/excel/2006/main">
          <x14:cfRule type="iconSet" priority="132" id="{1CF7865F-AE8D-44EC-9A02-641C30EF721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AH187</xm:sqref>
        </x14:conditionalFormatting>
        <x14:conditionalFormatting xmlns:xm="http://schemas.microsoft.com/office/excel/2006/main">
          <x14:cfRule type="iconSet" priority="134" id="{DCA2A27C-478F-453C-AD30-4998EA3BC87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AH188</xm:sqref>
        </x14:conditionalFormatting>
        <x14:conditionalFormatting xmlns:xm="http://schemas.microsoft.com/office/excel/2006/main">
          <x14:cfRule type="iconSet" priority="136" id="{4A4F59B6-71BF-40CA-80B8-948DF85AB1C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AH189</xm:sqref>
        </x14:conditionalFormatting>
        <x14:conditionalFormatting xmlns:xm="http://schemas.microsoft.com/office/excel/2006/main">
          <x14:cfRule type="iconSet" priority="135" id="{FEDE3514-6A57-4D21-92FC-0F829342FAD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AH190</xm:sqref>
        </x14:conditionalFormatting>
        <x14:conditionalFormatting xmlns:xm="http://schemas.microsoft.com/office/excel/2006/main">
          <x14:cfRule type="iconSet" priority="138" id="{5521B6C8-7E47-4760-8613-65878DC71A1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AH191</xm:sqref>
        </x14:conditionalFormatting>
        <x14:conditionalFormatting xmlns:xm="http://schemas.microsoft.com/office/excel/2006/main">
          <x14:cfRule type="iconSet" priority="137" id="{795ECAFD-C0C6-4F4C-9FA7-87223A7A718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AH192</xm:sqref>
        </x14:conditionalFormatting>
        <x14:conditionalFormatting xmlns:xm="http://schemas.microsoft.com/office/excel/2006/main">
          <x14:cfRule type="iconSet" priority="140" id="{4278CBE9-15D8-4115-98D6-0F24EF2FAD4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AH193</xm:sqref>
        </x14:conditionalFormatting>
        <x14:conditionalFormatting xmlns:xm="http://schemas.microsoft.com/office/excel/2006/main">
          <x14:cfRule type="iconSet" priority="139" id="{A436D66F-CCD1-4EF0-AD7A-CC2AF1C02C0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AH194</xm:sqref>
        </x14:conditionalFormatting>
        <x14:conditionalFormatting xmlns:xm="http://schemas.microsoft.com/office/excel/2006/main">
          <x14:cfRule type="iconSet" priority="141" id="{FB0F3EB3-5864-4E1B-8A9B-223DDEAF377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AH195</xm:sqref>
        </x14:conditionalFormatting>
        <x14:conditionalFormatting xmlns:xm="http://schemas.microsoft.com/office/excel/2006/main">
          <x14:cfRule type="iconSet" priority="143" id="{80274113-9DEF-41B4-A618-2E5416A549C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AH196</xm:sqref>
        </x14:conditionalFormatting>
        <x14:conditionalFormatting xmlns:xm="http://schemas.microsoft.com/office/excel/2006/main">
          <x14:cfRule type="iconSet" priority="142" id="{2F026227-D59A-44D9-ADAA-E6F91847EE8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AH197</xm:sqref>
        </x14:conditionalFormatting>
        <x14:conditionalFormatting xmlns:xm="http://schemas.microsoft.com/office/excel/2006/main">
          <x14:cfRule type="iconSet" priority="145" id="{F3F1788F-3072-4294-91B4-A540870E507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AH198</xm:sqref>
        </x14:conditionalFormatting>
        <x14:conditionalFormatting xmlns:xm="http://schemas.microsoft.com/office/excel/2006/main">
          <x14:cfRule type="iconSet" priority="144" id="{36045D7A-DE40-4A4F-90E1-F4F481A1E5E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AH199</xm:sqref>
        </x14:conditionalFormatting>
        <x14:conditionalFormatting xmlns:xm="http://schemas.microsoft.com/office/excel/2006/main">
          <x14:cfRule type="iconSet" priority="147" id="{378B737B-80C1-4CC8-AEFD-EE07C4D6431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AH200</xm:sqref>
        </x14:conditionalFormatting>
        <x14:conditionalFormatting xmlns:xm="http://schemas.microsoft.com/office/excel/2006/main">
          <x14:cfRule type="iconSet" priority="146" id="{A5F3C0AC-F669-40EB-9DBD-1AFC7D681BB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AH201</xm:sqref>
        </x14:conditionalFormatting>
        <x14:conditionalFormatting xmlns:xm="http://schemas.microsoft.com/office/excel/2006/main">
          <x14:cfRule type="iconSet" priority="148" id="{D978C5F9-2295-4C02-8CEA-B9DFF616002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AH202</xm:sqref>
        </x14:conditionalFormatting>
        <x14:conditionalFormatting xmlns:xm="http://schemas.microsoft.com/office/excel/2006/main">
          <x14:cfRule type="iconSet" priority="150" id="{2EA7A2B9-6AAB-4045-B18A-B0FE5535D94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AH203</xm:sqref>
        </x14:conditionalFormatting>
        <x14:conditionalFormatting xmlns:xm="http://schemas.microsoft.com/office/excel/2006/main">
          <x14:cfRule type="iconSet" priority="149" id="{69A0A026-C22C-460F-928C-793C1060218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AH204</xm:sqref>
        </x14:conditionalFormatting>
        <x14:conditionalFormatting xmlns:xm="http://schemas.microsoft.com/office/excel/2006/main">
          <x14:cfRule type="iconSet" priority="152" id="{CBB4A142-1BA9-4977-91BF-1572D37E524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AH205</xm:sqref>
        </x14:conditionalFormatting>
        <x14:conditionalFormatting xmlns:xm="http://schemas.microsoft.com/office/excel/2006/main">
          <x14:cfRule type="iconSet" priority="151" id="{1BD2EA0E-7B16-487F-AD82-8EB3CEB8428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AH206</xm:sqref>
        </x14:conditionalFormatting>
        <x14:conditionalFormatting xmlns:xm="http://schemas.microsoft.com/office/excel/2006/main">
          <x14:cfRule type="iconSet" priority="154" id="{5ADAAC20-9360-428D-887A-A1B95EB4998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AH207</xm:sqref>
        </x14:conditionalFormatting>
        <x14:conditionalFormatting xmlns:xm="http://schemas.microsoft.com/office/excel/2006/main">
          <x14:cfRule type="iconSet" priority="153" id="{BBEFF900-A598-46C9-8110-C763B086F3B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AH208</xm:sqref>
        </x14:conditionalFormatting>
        <x14:conditionalFormatting xmlns:xm="http://schemas.microsoft.com/office/excel/2006/main">
          <x14:cfRule type="iconSet" priority="155" id="{3612D87A-A9DF-4BC4-B19E-67C7471A61B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AH209</xm:sqref>
        </x14:conditionalFormatting>
        <x14:conditionalFormatting xmlns:xm="http://schemas.microsoft.com/office/excel/2006/main">
          <x14:cfRule type="iconSet" priority="157" id="{CAE0279D-F70F-477B-908B-59BA763A7A1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AH210</xm:sqref>
        </x14:conditionalFormatting>
        <x14:conditionalFormatting xmlns:xm="http://schemas.microsoft.com/office/excel/2006/main">
          <x14:cfRule type="iconSet" priority="156" id="{BE665197-1FD4-4645-9CB8-0CEC0662221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AH211</xm:sqref>
        </x14:conditionalFormatting>
        <x14:conditionalFormatting xmlns:xm="http://schemas.microsoft.com/office/excel/2006/main">
          <x14:cfRule type="iconSet" priority="159" id="{EE997C59-FA3F-4E4F-AB1F-C419F5E8D18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AH212</xm:sqref>
        </x14:conditionalFormatting>
        <x14:conditionalFormatting xmlns:xm="http://schemas.microsoft.com/office/excel/2006/main">
          <x14:cfRule type="iconSet" priority="158" id="{8E2D588A-7CA8-4774-9FEF-60CEC28A700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AH213</xm:sqref>
        </x14:conditionalFormatting>
        <x14:conditionalFormatting xmlns:xm="http://schemas.microsoft.com/office/excel/2006/main">
          <x14:cfRule type="iconSet" priority="161" id="{04A4126C-C734-4952-966E-BB4F76DF372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AH214</xm:sqref>
        </x14:conditionalFormatting>
        <x14:conditionalFormatting xmlns:xm="http://schemas.microsoft.com/office/excel/2006/main">
          <x14:cfRule type="iconSet" priority="171" id="{996053E3-0913-45D1-9BF5-038A8BFBD90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AH215</xm:sqref>
        </x14:conditionalFormatting>
        <x14:conditionalFormatting xmlns:xm="http://schemas.microsoft.com/office/excel/2006/main">
          <x14:cfRule type="iconSet" priority="13" id="{75DB87A5-220E-40A2-B6F4-92F8F357DA4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AH216</xm:sqref>
        </x14:conditionalFormatting>
        <x14:conditionalFormatting xmlns:xm="http://schemas.microsoft.com/office/excel/2006/main">
          <x14:cfRule type="iconSet" priority="12" id="{48A55BC2-D3B3-4D0D-8F1E-49945B80254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AH217</xm:sqref>
        </x14:conditionalFormatting>
        <x14:conditionalFormatting xmlns:xm="http://schemas.microsoft.com/office/excel/2006/main">
          <x14:cfRule type="iconSet" priority="11" id="{F89AB948-9373-449B-9F58-B616E177028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AH218</xm:sqref>
        </x14:conditionalFormatting>
        <x14:conditionalFormatting xmlns:xm="http://schemas.microsoft.com/office/excel/2006/main">
          <x14:cfRule type="iconSet" priority="160" id="{4D1D43C2-D54B-4317-A9AF-08CD4AB8A3C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AH219</xm:sqref>
        </x14:conditionalFormatting>
        <x14:conditionalFormatting xmlns:xm="http://schemas.microsoft.com/office/excel/2006/main">
          <x14:cfRule type="iconSet" priority="162" id="{C9C619D6-065A-4E06-BA3A-B05FBE4754D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AH220</xm:sqref>
        </x14:conditionalFormatting>
        <x14:conditionalFormatting xmlns:xm="http://schemas.microsoft.com/office/excel/2006/main">
          <x14:cfRule type="iconSet" priority="164" id="{F01A9E5B-0AB9-4AB3-864D-DCCA4262695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AH221</xm:sqref>
        </x14:conditionalFormatting>
        <x14:conditionalFormatting xmlns:xm="http://schemas.microsoft.com/office/excel/2006/main">
          <x14:cfRule type="iconSet" priority="163" id="{EA0F0FC5-B124-4F2C-9311-0735597E9BA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AH222</xm:sqref>
        </x14:conditionalFormatting>
        <x14:conditionalFormatting xmlns:xm="http://schemas.microsoft.com/office/excel/2006/main">
          <x14:cfRule type="iconSet" priority="166" id="{B6A67C14-A3E8-4144-9CF3-24BEF676D08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AH223</xm:sqref>
        </x14:conditionalFormatting>
        <x14:conditionalFormatting xmlns:xm="http://schemas.microsoft.com/office/excel/2006/main">
          <x14:cfRule type="iconSet" priority="165" id="{96BB96C3-3616-44F0-A940-38CFD9CD50B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AH224</xm:sqref>
        </x14:conditionalFormatting>
        <x14:conditionalFormatting xmlns:xm="http://schemas.microsoft.com/office/excel/2006/main">
          <x14:cfRule type="iconSet" priority="168" id="{E9CA1EE8-1026-4B8D-8CAF-86408034978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AH225</xm:sqref>
        </x14:conditionalFormatting>
        <x14:conditionalFormatting xmlns:xm="http://schemas.microsoft.com/office/excel/2006/main">
          <x14:cfRule type="iconSet" priority="167" id="{22306102-67B0-44B7-AB9B-ABB139A4135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AH226</xm:sqref>
        </x14:conditionalFormatting>
        <x14:conditionalFormatting xmlns:xm="http://schemas.microsoft.com/office/excel/2006/main">
          <x14:cfRule type="iconSet" priority="169" id="{C67151F3-B4D2-4992-968C-F2D1B24CC01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AH227</xm:sqref>
        </x14:conditionalFormatting>
        <x14:conditionalFormatting xmlns:xm="http://schemas.microsoft.com/office/excel/2006/main">
          <x14:cfRule type="iconSet" priority="170" id="{861136D4-F0BA-468D-8CE9-95563454378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AH228</xm:sqref>
        </x14:conditionalFormatting>
        <x14:conditionalFormatting xmlns:xm="http://schemas.microsoft.com/office/excel/2006/main">
          <x14:cfRule type="iconSet" priority="173" id="{86AE539C-6BDF-408F-8C45-6A5B8A8C469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AH229</xm:sqref>
        </x14:conditionalFormatting>
        <x14:conditionalFormatting xmlns:xm="http://schemas.microsoft.com/office/excel/2006/main">
          <x14:cfRule type="iconSet" priority="172" id="{E96CE6FF-A988-40AD-A01C-B16D70417BE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AH230</xm:sqref>
        </x14:conditionalFormatting>
        <x14:conditionalFormatting xmlns:xm="http://schemas.microsoft.com/office/excel/2006/main">
          <x14:cfRule type="iconSet" priority="175" id="{04B488F6-8500-4B7C-AB0A-74284927AE0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AH231</xm:sqref>
        </x14:conditionalFormatting>
        <x14:conditionalFormatting xmlns:xm="http://schemas.microsoft.com/office/excel/2006/main">
          <x14:cfRule type="iconSet" priority="10" id="{D95C0F43-B4D6-4B30-8EAB-B82282C7543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AH232</xm:sqref>
        </x14:conditionalFormatting>
        <x14:conditionalFormatting xmlns:xm="http://schemas.microsoft.com/office/excel/2006/main">
          <x14:cfRule type="iconSet" priority="9" id="{96682B2C-BB73-4E9B-A41E-F954EE987FE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AH233</xm:sqref>
        </x14:conditionalFormatting>
        <x14:conditionalFormatting xmlns:xm="http://schemas.microsoft.com/office/excel/2006/main">
          <x14:cfRule type="iconSet" priority="8" id="{C163EE80-AE80-4B15-9CD3-76E7E99665F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AH234</xm:sqref>
        </x14:conditionalFormatting>
        <x14:conditionalFormatting xmlns:xm="http://schemas.microsoft.com/office/excel/2006/main">
          <x14:cfRule type="iconSet" priority="7" id="{7F9C436A-0893-452E-B50C-C9CCC7016FF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AH235</xm:sqref>
        </x14:conditionalFormatting>
        <x14:conditionalFormatting xmlns:xm="http://schemas.microsoft.com/office/excel/2006/main">
          <x14:cfRule type="iconSet" priority="174" id="{B31C8796-AE36-428F-B054-29467AB4F36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AH236</xm:sqref>
        </x14:conditionalFormatting>
        <x14:conditionalFormatting xmlns:xm="http://schemas.microsoft.com/office/excel/2006/main">
          <x14:cfRule type="iconSet" priority="176" id="{0811D7EB-7646-4664-92BE-DE6FA3B8CD0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AH237</xm:sqref>
        </x14:conditionalFormatting>
        <x14:conditionalFormatting xmlns:xm="http://schemas.microsoft.com/office/excel/2006/main">
          <x14:cfRule type="iconSet" priority="178" id="{674880B5-AF7B-47C9-A9BC-26627779918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AH238</xm:sqref>
        </x14:conditionalFormatting>
        <x14:conditionalFormatting xmlns:xm="http://schemas.microsoft.com/office/excel/2006/main">
          <x14:cfRule type="iconSet" priority="177" id="{FAB39589-42F3-4F92-A9E5-1A6FA8997F0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AH239</xm:sqref>
        </x14:conditionalFormatting>
        <x14:conditionalFormatting xmlns:xm="http://schemas.microsoft.com/office/excel/2006/main">
          <x14:cfRule type="iconSet" priority="180" id="{A62F51E0-6EE4-4DD5-BD25-FC7EFDE8641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AH240</xm:sqref>
        </x14:conditionalFormatting>
        <x14:conditionalFormatting xmlns:xm="http://schemas.microsoft.com/office/excel/2006/main">
          <x14:cfRule type="iconSet" priority="179" id="{54D72E09-0440-443A-B5F1-D49B9C90102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AH241</xm:sqref>
        </x14:conditionalFormatting>
        <x14:conditionalFormatting xmlns:xm="http://schemas.microsoft.com/office/excel/2006/main">
          <x14:cfRule type="iconSet" priority="182" id="{AECBC4D4-223C-40C4-AD06-80545964FD0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AH242</xm:sqref>
        </x14:conditionalFormatting>
        <x14:conditionalFormatting xmlns:xm="http://schemas.microsoft.com/office/excel/2006/main">
          <x14:cfRule type="iconSet" priority="181" id="{1DF4E5A5-42C1-43CE-A792-EDAFED09B9F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AH243</xm:sqref>
        </x14:conditionalFormatting>
        <x14:conditionalFormatting xmlns:xm="http://schemas.microsoft.com/office/excel/2006/main">
          <x14:cfRule type="iconSet" priority="183" id="{82FB65F5-E965-4902-AB10-38F5902015E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AH244</xm:sqref>
        </x14:conditionalFormatting>
        <x14:conditionalFormatting xmlns:xm="http://schemas.microsoft.com/office/excel/2006/main">
          <x14:cfRule type="iconSet" priority="185" id="{585E5306-1F0A-4E99-B05F-93BD4CAAF32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AH245</xm:sqref>
        </x14:conditionalFormatting>
        <x14:conditionalFormatting xmlns:xm="http://schemas.microsoft.com/office/excel/2006/main">
          <x14:cfRule type="iconSet" priority="184" id="{6B84CFE8-5BE0-4EA4-ABF3-086B0C81D99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AH246</xm:sqref>
        </x14:conditionalFormatting>
        <x14:conditionalFormatting xmlns:xm="http://schemas.microsoft.com/office/excel/2006/main">
          <x14:cfRule type="iconSet" priority="187" id="{1056209B-8AE0-41FD-B97D-E8486224105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AH247</xm:sqref>
        </x14:conditionalFormatting>
        <x14:conditionalFormatting xmlns:xm="http://schemas.microsoft.com/office/excel/2006/main">
          <x14:cfRule type="iconSet" priority="186" id="{A8DEE7BC-4D46-4324-AE61-AD094E84402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AH248</xm:sqref>
        </x14:conditionalFormatting>
        <x14:conditionalFormatting xmlns:xm="http://schemas.microsoft.com/office/excel/2006/main">
          <x14:cfRule type="iconSet" priority="189" id="{B83EF72D-3A78-44B6-9933-60A1C21EBEA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AH249</xm:sqref>
        </x14:conditionalFormatting>
        <x14:conditionalFormatting xmlns:xm="http://schemas.microsoft.com/office/excel/2006/main">
          <x14:cfRule type="iconSet" priority="188" id="{5695125F-B2B6-4524-BC25-65FF75ADEDB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AH250</xm:sqref>
        </x14:conditionalFormatting>
        <x14:conditionalFormatting xmlns:xm="http://schemas.microsoft.com/office/excel/2006/main">
          <x14:cfRule type="iconSet" priority="190" id="{2EC50C4B-AC4E-49BD-9680-73295CC4E0E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AH251</xm:sqref>
        </x14:conditionalFormatting>
        <x14:conditionalFormatting xmlns:xm="http://schemas.microsoft.com/office/excel/2006/main">
          <x14:cfRule type="iconSet" priority="192" id="{39F1CF51-6FA1-4238-B120-7C4968C7114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AH252</xm:sqref>
        </x14:conditionalFormatting>
        <x14:conditionalFormatting xmlns:xm="http://schemas.microsoft.com/office/excel/2006/main">
          <x14:cfRule type="iconSet" priority="191" id="{D92F3178-C063-47FB-9432-62C4AA8708A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AH253</xm:sqref>
        </x14:conditionalFormatting>
        <x14:conditionalFormatting xmlns:xm="http://schemas.microsoft.com/office/excel/2006/main">
          <x14:cfRule type="iconSet" priority="6" id="{97D92415-EF6D-4CF3-A456-D418C3BD2FA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AH254</xm:sqref>
        </x14:conditionalFormatting>
        <x14:conditionalFormatting xmlns:xm="http://schemas.microsoft.com/office/excel/2006/main">
          <x14:cfRule type="iconSet" priority="5" id="{CCFD05A9-8812-4874-8603-C1CE464BCD66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AH255</xm:sqref>
        </x14:conditionalFormatting>
        <x14:conditionalFormatting xmlns:xm="http://schemas.microsoft.com/office/excel/2006/main">
          <x14:cfRule type="iconSet" priority="4" id="{1C270BE4-8620-4F6A-B8D1-C20D856323E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AH256</xm:sqref>
        </x14:conditionalFormatting>
        <x14:conditionalFormatting xmlns:xm="http://schemas.microsoft.com/office/excel/2006/main">
          <x14:cfRule type="iconSet" priority="194" id="{5D91A4D6-14CF-4372-818E-717945CE67F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AH257</xm:sqref>
        </x14:conditionalFormatting>
        <x14:conditionalFormatting xmlns:xm="http://schemas.microsoft.com/office/excel/2006/main">
          <x14:cfRule type="iconSet" priority="193" id="{C07563C7-EF0F-4E4C-859E-77CE412819B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AH258</xm:sqref>
        </x14:conditionalFormatting>
        <x14:conditionalFormatting xmlns:xm="http://schemas.microsoft.com/office/excel/2006/main">
          <x14:cfRule type="iconSet" priority="196" id="{2FFDDEA8-3417-4D5E-9548-17FBB6AE3AC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AH259</xm:sqref>
        </x14:conditionalFormatting>
        <x14:conditionalFormatting xmlns:xm="http://schemas.microsoft.com/office/excel/2006/main">
          <x14:cfRule type="iconSet" priority="195" id="{23860268-4B2A-40B8-B191-BB6E20E96BA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AH260</xm:sqref>
        </x14:conditionalFormatting>
        <x14:conditionalFormatting xmlns:xm="http://schemas.microsoft.com/office/excel/2006/main">
          <x14:cfRule type="iconSet" priority="197" id="{59684178-7975-4781-9A78-4180543E656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AH261</xm:sqref>
        </x14:conditionalFormatting>
        <x14:conditionalFormatting xmlns:xm="http://schemas.microsoft.com/office/excel/2006/main">
          <x14:cfRule type="iconSet" priority="199" id="{ECB898B7-B3E8-49EC-94D4-6FEE5E30B36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AH262</xm:sqref>
        </x14:conditionalFormatting>
        <x14:conditionalFormatting xmlns:xm="http://schemas.microsoft.com/office/excel/2006/main">
          <x14:cfRule type="iconSet" priority="198" id="{2A60F979-2D11-4EF0-9B29-D9412AF44A8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AH263</xm:sqref>
        </x14:conditionalFormatting>
        <x14:conditionalFormatting xmlns:xm="http://schemas.microsoft.com/office/excel/2006/main">
          <x14:cfRule type="iconSet" priority="201" id="{D4510298-B4A9-43A5-B946-79901D9138F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AH264</xm:sqref>
        </x14:conditionalFormatting>
        <x14:conditionalFormatting xmlns:xm="http://schemas.microsoft.com/office/excel/2006/main">
          <x14:cfRule type="iconSet" priority="200" id="{52660346-E166-4B42-85E0-B01BD3A8EFC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AH265</xm:sqref>
        </x14:conditionalFormatting>
        <x14:conditionalFormatting xmlns:xm="http://schemas.microsoft.com/office/excel/2006/main">
          <x14:cfRule type="iconSet" priority="203" id="{9E708990-F99E-41E2-AF39-553C7686147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AH266</xm:sqref>
        </x14:conditionalFormatting>
        <x14:conditionalFormatting xmlns:xm="http://schemas.microsoft.com/office/excel/2006/main">
          <x14:cfRule type="iconSet" priority="202" id="{53585AD7-40E0-4983-B1C5-8C3B9C49207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AH267</xm:sqref>
        </x14:conditionalFormatting>
        <x14:conditionalFormatting xmlns:xm="http://schemas.microsoft.com/office/excel/2006/main">
          <x14:cfRule type="iconSet" priority="205" id="{2EC13FB2-101B-4707-B3BD-CB06E2DDA41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AH268</xm:sqref>
        </x14:conditionalFormatting>
        <x14:conditionalFormatting xmlns:xm="http://schemas.microsoft.com/office/excel/2006/main">
          <x14:cfRule type="iconSet" priority="204" id="{00AA2FC5-1547-4942-ACC1-E42EC3FCDCB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AH269</xm:sqref>
        </x14:conditionalFormatting>
        <x14:conditionalFormatting xmlns:xm="http://schemas.microsoft.com/office/excel/2006/main">
          <x14:cfRule type="iconSet" priority="206" id="{CAA7675D-2C85-46BF-A65E-4D990C9899E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AH270</xm:sqref>
        </x14:conditionalFormatting>
        <x14:conditionalFormatting xmlns:xm="http://schemas.microsoft.com/office/excel/2006/main">
          <x14:cfRule type="iconSet" priority="208" id="{626373AC-F806-4BB9-B389-5BF71429692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AH271</xm:sqref>
        </x14:conditionalFormatting>
        <x14:conditionalFormatting xmlns:xm="http://schemas.microsoft.com/office/excel/2006/main">
          <x14:cfRule type="iconSet" priority="207" id="{8A9F2E7C-6C34-4EAF-809D-DDA6A51B657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AH272</xm:sqref>
        </x14:conditionalFormatting>
        <x14:conditionalFormatting xmlns:xm="http://schemas.microsoft.com/office/excel/2006/main">
          <x14:cfRule type="iconSet" priority="3" id="{9B993CCC-9428-4319-8A77-1DAFE4FF3CC7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AH273</xm:sqref>
        </x14:conditionalFormatting>
        <x14:conditionalFormatting xmlns:xm="http://schemas.microsoft.com/office/excel/2006/main">
          <x14:cfRule type="iconSet" priority="2" id="{8B352D5F-E4CA-46ED-9FFC-E9CFDACB8A2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AH274</xm:sqref>
        </x14:conditionalFormatting>
        <x14:conditionalFormatting xmlns:xm="http://schemas.microsoft.com/office/excel/2006/main">
          <x14:cfRule type="iconSet" priority="1" id="{45AF7225-E647-45F9-8CFB-A69E6C874A6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AH275</xm:sqref>
        </x14:conditionalFormatting>
        <x14:conditionalFormatting xmlns:xm="http://schemas.microsoft.com/office/excel/2006/main">
          <x14:cfRule type="iconSet" priority="210" id="{B9728F05-D063-498F-9F36-2FC9FFB4971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AH276</xm:sqref>
        </x14:conditionalFormatting>
        <x14:conditionalFormatting xmlns:xm="http://schemas.microsoft.com/office/excel/2006/main">
          <x14:cfRule type="iconSet" priority="209" id="{6F5421B2-C113-438B-A1D8-CB79D156394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AH277</xm:sqref>
        </x14:conditionalFormatting>
        <x14:conditionalFormatting xmlns:xm="http://schemas.microsoft.com/office/excel/2006/main">
          <x14:cfRule type="iconSet" priority="212" id="{CBFA8DFD-0650-4183-A51E-4BD681CB9E4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AH278</xm:sqref>
        </x14:conditionalFormatting>
        <x14:conditionalFormatting xmlns:xm="http://schemas.microsoft.com/office/excel/2006/main">
          <x14:cfRule type="iconSet" priority="211" id="{3A3C25C8-D3D1-4AF0-92A5-30D597435FF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AH279</xm:sqref>
        </x14:conditionalFormatting>
        <x14:conditionalFormatting xmlns:xm="http://schemas.microsoft.com/office/excel/2006/main">
          <x14:cfRule type="iconSet" priority="213" id="{8165934A-9225-415C-8504-8E850BEBEFF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AH280</xm:sqref>
        </x14:conditionalFormatting>
        <x14:conditionalFormatting xmlns:xm="http://schemas.microsoft.com/office/excel/2006/main">
          <x14:cfRule type="iconSet" priority="215" id="{8C253899-68C9-4E19-9EA2-4B6C7614A7EF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AH281</xm:sqref>
        </x14:conditionalFormatting>
        <x14:conditionalFormatting xmlns:xm="http://schemas.microsoft.com/office/excel/2006/main">
          <x14:cfRule type="iconSet" priority="214" id="{CF479E4C-F7C2-45CA-A794-B8027FAC436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AH282</xm:sqref>
        </x14:conditionalFormatting>
        <x14:conditionalFormatting xmlns:xm="http://schemas.microsoft.com/office/excel/2006/main">
          <x14:cfRule type="iconSet" priority="217" id="{4CBC848B-C491-4DBB-A4BD-808C03D4170D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AH283</xm:sqref>
        </x14:conditionalFormatting>
        <x14:conditionalFormatting xmlns:xm="http://schemas.microsoft.com/office/excel/2006/main">
          <x14:cfRule type="iconSet" priority="216" id="{3BF317E5-902B-4683-AE04-FF4D3B983224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AH284</xm:sqref>
        </x14:conditionalFormatting>
        <x14:conditionalFormatting xmlns:xm="http://schemas.microsoft.com/office/excel/2006/main">
          <x14:cfRule type="iconSet" priority="219" id="{E7BF37E0-6ACA-453A-8D0E-99FC73D498F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AH285</xm:sqref>
        </x14:conditionalFormatting>
        <x14:conditionalFormatting xmlns:xm="http://schemas.microsoft.com/office/excel/2006/main">
          <x14:cfRule type="iconSet" priority="218" id="{E66D26DB-2B3C-4321-9446-F36ED92C52D9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AH286</xm:sqref>
        </x14:conditionalFormatting>
        <x14:conditionalFormatting xmlns:xm="http://schemas.microsoft.com/office/excel/2006/main">
          <x14:cfRule type="iconSet" priority="220" id="{4C8C5211-6227-440F-95F2-5989B0346C0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AH287</xm:sqref>
        </x14:conditionalFormatting>
        <x14:conditionalFormatting xmlns:xm="http://schemas.microsoft.com/office/excel/2006/main">
          <x14:cfRule type="iconSet" priority="222" id="{58FFB318-2CBD-47D5-9EF8-93F38BDD4E7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AH288</xm:sqref>
        </x14:conditionalFormatting>
        <x14:conditionalFormatting xmlns:xm="http://schemas.microsoft.com/office/excel/2006/main">
          <x14:cfRule type="iconSet" priority="221" id="{3ADD8EB9-8860-4351-8921-FA9CC29EE67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AH289</xm:sqref>
        </x14:conditionalFormatting>
        <x14:conditionalFormatting xmlns:xm="http://schemas.microsoft.com/office/excel/2006/main">
          <x14:cfRule type="iconSet" priority="224" id="{4CAD6AE2-7C59-44F9-BB7F-9B0AFA3E198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AH290</xm:sqref>
        </x14:conditionalFormatting>
        <x14:conditionalFormatting xmlns:xm="http://schemas.microsoft.com/office/excel/2006/main">
          <x14:cfRule type="iconSet" priority="223" id="{7C9C1B6F-BD2B-453C-BF64-42AEB54A8A9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AH291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9B2D0-7AA4-4516-B243-8CAC321FD80F}">
  <sheetPr>
    <tabColor indexed="13"/>
    <pageSetUpPr fitToPage="1"/>
  </sheetPr>
  <dimension ref="A1:AA34"/>
  <sheetViews>
    <sheetView view="pageBreakPreview" zoomScaleNormal="55" zoomScaleSheetLayoutView="100" workbookViewId="0">
      <pane xSplit="4" ySplit="8" topLeftCell="H9" activePane="bottomRight" state="frozen"/>
      <selection pane="topRight" activeCell="E1" sqref="E1"/>
      <selection pane="bottomLeft" activeCell="A9" sqref="A9"/>
      <selection pane="bottomRight" activeCell="C69" sqref="C69"/>
    </sheetView>
  </sheetViews>
  <sheetFormatPr defaultColWidth="9" defaultRowHeight="10"/>
  <cols>
    <col min="1" max="1" width="15.90625" style="483" customWidth="1"/>
    <col min="2" max="2" width="3.90625" style="257" bestFit="1" customWidth="1"/>
    <col min="3" max="3" width="38.26953125" style="257" customWidth="1"/>
    <col min="4" max="4" width="13.90625" style="257" bestFit="1" customWidth="1"/>
    <col min="5" max="5" width="16.90625" style="257" customWidth="1"/>
    <col min="6" max="6" width="13.08984375" style="257" customWidth="1"/>
    <col min="7" max="7" width="7.36328125" style="257" customWidth="1"/>
    <col min="8" max="8" width="12.08984375" style="257" customWidth="1"/>
    <col min="9" max="9" width="10.453125" style="257" bestFit="1" customWidth="1"/>
    <col min="10" max="10" width="7" style="257" bestFit="1" customWidth="1"/>
    <col min="11" max="11" width="5.90625" style="257" bestFit="1" customWidth="1"/>
    <col min="12" max="12" width="10" style="257" customWidth="1"/>
    <col min="13" max="13" width="8.453125" style="257" bestFit="1" customWidth="1"/>
    <col min="14" max="14" width="8.6328125" style="257" bestFit="1" customWidth="1"/>
    <col min="15" max="15" width="10.08984375" style="257" customWidth="1"/>
    <col min="16" max="16" width="14.36328125" style="257" customWidth="1"/>
    <col min="17" max="17" width="10" style="257" customWidth="1"/>
    <col min="18" max="18" width="6" style="257" customWidth="1"/>
    <col min="19" max="19" width="25.26953125" style="257" customWidth="1"/>
    <col min="20" max="20" width="11" style="257" customWidth="1"/>
    <col min="21" max="22" width="8.26953125" style="257" customWidth="1"/>
    <col min="23" max="25" width="9" style="257"/>
    <col min="26" max="26" width="11.08984375" style="257" customWidth="1"/>
    <col min="27" max="27" width="10.90625" style="257" customWidth="1"/>
    <col min="28" max="16384" width="9" style="257"/>
  </cols>
  <sheetData>
    <row r="1" spans="1:27" ht="21.75" customHeight="1">
      <c r="A1" s="523"/>
      <c r="B1" s="523"/>
      <c r="R1" s="522"/>
    </row>
    <row r="2" spans="1:27" ht="15.5">
      <c r="A2" s="257"/>
      <c r="F2" s="263"/>
      <c r="J2" s="683" t="s">
        <v>834</v>
      </c>
      <c r="K2" s="683"/>
      <c r="L2" s="683"/>
      <c r="M2" s="683"/>
      <c r="N2" s="683"/>
      <c r="O2" s="683"/>
      <c r="P2" s="683"/>
      <c r="Q2" s="262"/>
      <c r="R2" s="765" t="s">
        <v>1248</v>
      </c>
      <c r="S2" s="765"/>
      <c r="T2" s="765"/>
      <c r="U2" s="765"/>
      <c r="V2" s="765"/>
      <c r="W2" s="765"/>
      <c r="X2" s="765"/>
    </row>
    <row r="3" spans="1:27" ht="23.25" customHeight="1">
      <c r="A3" s="521" t="s">
        <v>1</v>
      </c>
      <c r="B3" s="261"/>
      <c r="J3" s="262"/>
      <c r="M3" s="827" t="s">
        <v>1247</v>
      </c>
      <c r="N3" s="827"/>
      <c r="O3" s="827"/>
      <c r="P3" s="827"/>
      <c r="Q3" s="827"/>
      <c r="R3" s="827"/>
      <c r="S3" s="827"/>
      <c r="T3" s="827"/>
      <c r="U3" s="827"/>
      <c r="V3" s="827"/>
      <c r="W3" s="827"/>
      <c r="X3" s="827"/>
      <c r="Z3" s="520" t="s">
        <v>629</v>
      </c>
      <c r="AA3" s="519"/>
    </row>
    <row r="4" spans="1:27" ht="14.25" customHeight="1" thickBot="1">
      <c r="A4" s="666" t="s">
        <v>1246</v>
      </c>
      <c r="B4" s="669" t="s">
        <v>830</v>
      </c>
      <c r="C4" s="670"/>
      <c r="D4" s="675"/>
      <c r="E4" s="255"/>
      <c r="F4" s="669" t="s">
        <v>829</v>
      </c>
      <c r="G4" s="677"/>
      <c r="H4" s="680" t="s">
        <v>1245</v>
      </c>
      <c r="I4" s="680" t="s">
        <v>1244</v>
      </c>
      <c r="J4" s="687" t="s">
        <v>1243</v>
      </c>
      <c r="K4" s="828" t="s">
        <v>1242</v>
      </c>
      <c r="L4" s="829"/>
      <c r="M4" s="829"/>
      <c r="N4" s="829"/>
      <c r="O4" s="830"/>
      <c r="P4" s="255"/>
      <c r="Q4" s="831"/>
      <c r="R4" s="832"/>
      <c r="S4" s="833"/>
      <c r="T4" s="254"/>
      <c r="U4" s="834" t="s">
        <v>584</v>
      </c>
      <c r="V4" s="837" t="s">
        <v>583</v>
      </c>
      <c r="W4" s="838" t="s">
        <v>582</v>
      </c>
      <c r="X4" s="839"/>
      <c r="Z4" s="847" t="s">
        <v>1241</v>
      </c>
      <c r="AA4" s="847" t="s">
        <v>1240</v>
      </c>
    </row>
    <row r="5" spans="1:27" ht="11.25" customHeight="1">
      <c r="A5" s="667"/>
      <c r="B5" s="671"/>
      <c r="C5" s="672"/>
      <c r="D5" s="676"/>
      <c r="E5" s="250"/>
      <c r="F5" s="678"/>
      <c r="G5" s="679"/>
      <c r="H5" s="667"/>
      <c r="I5" s="667"/>
      <c r="J5" s="688"/>
      <c r="K5" s="694" t="s">
        <v>1239</v>
      </c>
      <c r="L5" s="697" t="s">
        <v>927</v>
      </c>
      <c r="M5" s="700" t="s">
        <v>1238</v>
      </c>
      <c r="N5" s="843" t="s">
        <v>1237</v>
      </c>
      <c r="O5" s="843" t="s">
        <v>1236</v>
      </c>
      <c r="P5" s="253" t="s">
        <v>1235</v>
      </c>
      <c r="Q5" s="844" t="s">
        <v>1234</v>
      </c>
      <c r="R5" s="845"/>
      <c r="S5" s="846"/>
      <c r="T5" s="252" t="s">
        <v>1233</v>
      </c>
      <c r="U5" s="835"/>
      <c r="V5" s="667"/>
      <c r="W5" s="837" t="s">
        <v>571</v>
      </c>
      <c r="X5" s="837" t="s">
        <v>570</v>
      </c>
      <c r="Z5" s="848"/>
      <c r="AA5" s="848"/>
    </row>
    <row r="6" spans="1:27" ht="11.25" customHeight="1">
      <c r="A6" s="667"/>
      <c r="B6" s="671"/>
      <c r="C6" s="672"/>
      <c r="D6" s="666" t="s">
        <v>810</v>
      </c>
      <c r="E6" s="842" t="s">
        <v>563</v>
      </c>
      <c r="F6" s="666" t="s">
        <v>810</v>
      </c>
      <c r="G6" s="680" t="s">
        <v>1232</v>
      </c>
      <c r="H6" s="667"/>
      <c r="I6" s="667"/>
      <c r="J6" s="688"/>
      <c r="K6" s="695"/>
      <c r="L6" s="698"/>
      <c r="M6" s="695"/>
      <c r="N6" s="702"/>
      <c r="O6" s="702"/>
      <c r="P6" s="251" t="s">
        <v>808</v>
      </c>
      <c r="Q6" s="251" t="s">
        <v>807</v>
      </c>
      <c r="R6" s="251"/>
      <c r="S6" s="251"/>
      <c r="T6" s="229" t="s">
        <v>806</v>
      </c>
      <c r="U6" s="835"/>
      <c r="V6" s="667"/>
      <c r="W6" s="840"/>
      <c r="X6" s="840"/>
      <c r="Z6" s="848"/>
      <c r="AA6" s="848"/>
    </row>
    <row r="7" spans="1:27" ht="12" customHeight="1">
      <c r="A7" s="667"/>
      <c r="B7" s="671"/>
      <c r="C7" s="672"/>
      <c r="D7" s="667"/>
      <c r="E7" s="667"/>
      <c r="F7" s="667"/>
      <c r="G7" s="667"/>
      <c r="H7" s="667"/>
      <c r="I7" s="667"/>
      <c r="J7" s="688"/>
      <c r="K7" s="695"/>
      <c r="L7" s="698"/>
      <c r="M7" s="695"/>
      <c r="N7" s="702"/>
      <c r="O7" s="702"/>
      <c r="P7" s="251" t="s">
        <v>1231</v>
      </c>
      <c r="Q7" s="251" t="s">
        <v>804</v>
      </c>
      <c r="R7" s="251" t="s">
        <v>803</v>
      </c>
      <c r="S7" s="251" t="s">
        <v>802</v>
      </c>
      <c r="T7" s="229" t="s">
        <v>801</v>
      </c>
      <c r="U7" s="835"/>
      <c r="V7" s="667"/>
      <c r="W7" s="840"/>
      <c r="X7" s="840"/>
      <c r="Z7" s="848"/>
      <c r="AA7" s="848"/>
    </row>
    <row r="8" spans="1:27" ht="11.25" customHeight="1">
      <c r="A8" s="668"/>
      <c r="B8" s="673"/>
      <c r="C8" s="674"/>
      <c r="D8" s="668"/>
      <c r="E8" s="668"/>
      <c r="F8" s="668"/>
      <c r="G8" s="668"/>
      <c r="H8" s="668"/>
      <c r="I8" s="668"/>
      <c r="J8" s="678"/>
      <c r="K8" s="696"/>
      <c r="L8" s="699"/>
      <c r="M8" s="696"/>
      <c r="N8" s="679"/>
      <c r="O8" s="679"/>
      <c r="P8" s="250" t="s">
        <v>1230</v>
      </c>
      <c r="Q8" s="250" t="s">
        <v>799</v>
      </c>
      <c r="R8" s="250" t="s">
        <v>798</v>
      </c>
      <c r="S8" s="230"/>
      <c r="T8" s="249" t="s">
        <v>797</v>
      </c>
      <c r="U8" s="836"/>
      <c r="V8" s="668"/>
      <c r="W8" s="841"/>
      <c r="X8" s="841"/>
      <c r="Z8" s="849"/>
      <c r="AA8" s="849"/>
    </row>
    <row r="9" spans="1:27" ht="28.5" customHeight="1">
      <c r="A9" s="498"/>
      <c r="B9" s="515"/>
      <c r="C9" s="518" t="s">
        <v>1229</v>
      </c>
      <c r="D9" s="511" t="s">
        <v>1228</v>
      </c>
      <c r="E9" s="510" t="s">
        <v>93</v>
      </c>
      <c r="F9" s="508" t="s">
        <v>1227</v>
      </c>
      <c r="G9" s="509">
        <v>1.9930000000000001</v>
      </c>
      <c r="H9" s="508" t="s">
        <v>1074</v>
      </c>
      <c r="I9" s="500">
        <v>1920</v>
      </c>
      <c r="J9" s="507" t="s">
        <v>1226</v>
      </c>
      <c r="K9" s="430">
        <v>19.899999999999999</v>
      </c>
      <c r="L9" s="429">
        <v>116.66633165829145</v>
      </c>
      <c r="M9" s="506">
        <v>10.199999999999999</v>
      </c>
      <c r="N9" s="218">
        <v>13.5</v>
      </c>
      <c r="O9" s="218">
        <v>19.899999999999999</v>
      </c>
      <c r="P9" s="505" t="s">
        <v>1134</v>
      </c>
      <c r="Q9" s="216" t="s">
        <v>1133</v>
      </c>
      <c r="R9" s="217" t="s">
        <v>231</v>
      </c>
      <c r="S9" s="504"/>
      <c r="T9" s="503" t="s">
        <v>1132</v>
      </c>
      <c r="U9" s="502">
        <v>195</v>
      </c>
      <c r="V9" s="211">
        <v>147</v>
      </c>
      <c r="W9" s="499">
        <v>100</v>
      </c>
      <c r="X9" s="499" t="s">
        <v>1221</v>
      </c>
      <c r="Y9" s="501"/>
      <c r="Z9" s="500">
        <v>1920</v>
      </c>
      <c r="AA9" s="499"/>
    </row>
    <row r="10" spans="1:27" ht="28.5" customHeight="1">
      <c r="A10" s="498"/>
      <c r="B10" s="225"/>
      <c r="C10" s="512"/>
      <c r="D10" s="511" t="s">
        <v>1228</v>
      </c>
      <c r="E10" s="510" t="s">
        <v>92</v>
      </c>
      <c r="F10" s="508" t="s">
        <v>1227</v>
      </c>
      <c r="G10" s="509">
        <v>1.9930000000000001</v>
      </c>
      <c r="H10" s="508" t="s">
        <v>1074</v>
      </c>
      <c r="I10" s="500">
        <v>1950</v>
      </c>
      <c r="J10" s="507" t="s">
        <v>1226</v>
      </c>
      <c r="K10" s="430">
        <v>19.600000000000001</v>
      </c>
      <c r="L10" s="429">
        <v>118.45204081632652</v>
      </c>
      <c r="M10" s="506">
        <v>10.199999999999999</v>
      </c>
      <c r="N10" s="218">
        <v>13.5</v>
      </c>
      <c r="O10" s="218">
        <v>19.600000000000001</v>
      </c>
      <c r="P10" s="505" t="s">
        <v>1134</v>
      </c>
      <c r="Q10" s="216" t="s">
        <v>1133</v>
      </c>
      <c r="R10" s="217" t="s">
        <v>231</v>
      </c>
      <c r="S10" s="504"/>
      <c r="T10" s="503" t="s">
        <v>1132</v>
      </c>
      <c r="U10" s="502">
        <v>192</v>
      </c>
      <c r="V10" s="211">
        <v>145</v>
      </c>
      <c r="W10" s="499">
        <v>100</v>
      </c>
      <c r="X10" s="499" t="s">
        <v>1221</v>
      </c>
      <c r="Y10" s="501"/>
      <c r="Z10" s="500">
        <v>1950</v>
      </c>
      <c r="AA10" s="499"/>
    </row>
    <row r="11" spans="1:27" ht="28.5" customHeight="1">
      <c r="A11" s="516"/>
      <c r="B11" s="225"/>
      <c r="C11" s="517" t="s">
        <v>1225</v>
      </c>
      <c r="D11" s="511" t="s">
        <v>1224</v>
      </c>
      <c r="E11" s="510" t="s">
        <v>93</v>
      </c>
      <c r="F11" s="508" t="s">
        <v>1223</v>
      </c>
      <c r="G11" s="509">
        <v>1.9930000000000001</v>
      </c>
      <c r="H11" s="508" t="s">
        <v>1074</v>
      </c>
      <c r="I11" s="500">
        <v>1580</v>
      </c>
      <c r="J11" s="507" t="s">
        <v>1215</v>
      </c>
      <c r="K11" s="219">
        <v>23.8</v>
      </c>
      <c r="L11" s="220">
        <v>97.548739495798301</v>
      </c>
      <c r="M11" s="506">
        <v>13.2</v>
      </c>
      <c r="N11" s="218">
        <v>16.5</v>
      </c>
      <c r="O11" s="218">
        <v>23.1</v>
      </c>
      <c r="P11" s="505" t="s">
        <v>1222</v>
      </c>
      <c r="Q11" s="216" t="s">
        <v>1133</v>
      </c>
      <c r="R11" s="217" t="s">
        <v>231</v>
      </c>
      <c r="S11" s="504"/>
      <c r="T11" s="503" t="s">
        <v>1132</v>
      </c>
      <c r="U11" s="502">
        <v>180</v>
      </c>
      <c r="V11" s="211">
        <v>144</v>
      </c>
      <c r="W11" s="499">
        <v>103</v>
      </c>
      <c r="X11" s="499" t="s">
        <v>1221</v>
      </c>
      <c r="Y11" s="501"/>
      <c r="Z11" s="500">
        <v>1580</v>
      </c>
      <c r="AA11" s="499"/>
    </row>
    <row r="12" spans="1:27" ht="28.5" customHeight="1">
      <c r="A12" s="516"/>
      <c r="B12" s="515"/>
      <c r="C12" s="514" t="s">
        <v>1220</v>
      </c>
      <c r="D12" s="511" t="s">
        <v>1219</v>
      </c>
      <c r="E12" s="510" t="s">
        <v>93</v>
      </c>
      <c r="F12" s="508" t="s">
        <v>1217</v>
      </c>
      <c r="G12" s="509">
        <v>1.496</v>
      </c>
      <c r="H12" s="508" t="s">
        <v>1216</v>
      </c>
      <c r="I12" s="500">
        <v>1210</v>
      </c>
      <c r="J12" s="507" t="s">
        <v>1215</v>
      </c>
      <c r="K12" s="430">
        <v>16.399999999999999</v>
      </c>
      <c r="L12" s="429">
        <v>141.56463414634146</v>
      </c>
      <c r="M12" s="506">
        <v>17.2</v>
      </c>
      <c r="N12" s="218">
        <v>20.3</v>
      </c>
      <c r="O12" s="218">
        <v>26</v>
      </c>
      <c r="P12" s="505" t="s">
        <v>1214</v>
      </c>
      <c r="Q12" s="216" t="s">
        <v>1133</v>
      </c>
      <c r="R12" s="217" t="s">
        <v>231</v>
      </c>
      <c r="S12" s="504"/>
      <c r="T12" s="503" t="s">
        <v>1198</v>
      </c>
      <c r="U12" s="502"/>
      <c r="V12" s="211"/>
      <c r="W12" s="499">
        <v>63</v>
      </c>
      <c r="X12" s="499" t="s">
        <v>110</v>
      </c>
      <c r="Y12" s="501"/>
      <c r="Z12" s="500">
        <v>1210</v>
      </c>
      <c r="AA12" s="499"/>
    </row>
    <row r="13" spans="1:27" ht="28.5" customHeight="1">
      <c r="A13" s="513"/>
      <c r="B13" s="225"/>
      <c r="C13" s="512"/>
      <c r="D13" s="511" t="s">
        <v>1219</v>
      </c>
      <c r="E13" s="510" t="s">
        <v>1218</v>
      </c>
      <c r="F13" s="508" t="s">
        <v>1217</v>
      </c>
      <c r="G13" s="509">
        <v>1.496</v>
      </c>
      <c r="H13" s="508" t="s">
        <v>1216</v>
      </c>
      <c r="I13" s="500">
        <v>1230</v>
      </c>
      <c r="J13" s="507" t="s">
        <v>1215</v>
      </c>
      <c r="K13" s="219">
        <v>16.2</v>
      </c>
      <c r="L13" s="220">
        <v>143.31234567901234</v>
      </c>
      <c r="M13" s="506">
        <v>17.2</v>
      </c>
      <c r="N13" s="218">
        <v>20.3</v>
      </c>
      <c r="O13" s="218">
        <v>25.9</v>
      </c>
      <c r="P13" s="505" t="s">
        <v>1214</v>
      </c>
      <c r="Q13" s="216" t="s">
        <v>1133</v>
      </c>
      <c r="R13" s="217" t="s">
        <v>231</v>
      </c>
      <c r="S13" s="504"/>
      <c r="T13" s="503" t="s">
        <v>1198</v>
      </c>
      <c r="U13" s="502"/>
      <c r="V13" s="211"/>
      <c r="W13" s="499">
        <v>62</v>
      </c>
      <c r="X13" s="499" t="s">
        <v>110</v>
      </c>
      <c r="Y13" s="501"/>
      <c r="Z13" s="500">
        <v>1230</v>
      </c>
      <c r="AA13" s="499"/>
    </row>
    <row r="14" spans="1:27" ht="20.25" customHeight="1">
      <c r="A14" s="498"/>
      <c r="B14" s="498"/>
      <c r="C14" s="497"/>
      <c r="D14" s="497"/>
      <c r="E14" s="496"/>
      <c r="F14" s="494"/>
      <c r="G14" s="495"/>
      <c r="H14" s="494"/>
      <c r="I14" s="493"/>
      <c r="J14" s="492"/>
      <c r="K14" s="490"/>
      <c r="L14" s="491"/>
      <c r="M14" s="490"/>
      <c r="N14" s="490"/>
      <c r="O14" s="490"/>
      <c r="P14" s="488"/>
      <c r="Q14" s="489"/>
      <c r="R14" s="488"/>
      <c r="S14" s="487"/>
      <c r="T14" s="486"/>
      <c r="U14" s="475"/>
      <c r="V14" s="475"/>
      <c r="W14" s="260"/>
      <c r="X14" s="260"/>
    </row>
    <row r="15" spans="1:27" ht="20.25" customHeight="1">
      <c r="A15" s="498"/>
      <c r="B15" s="498"/>
      <c r="C15" s="497"/>
      <c r="D15" s="497"/>
      <c r="E15" s="496"/>
      <c r="F15" s="494"/>
      <c r="G15" s="495"/>
      <c r="H15" s="494"/>
      <c r="I15" s="493"/>
      <c r="J15" s="492"/>
      <c r="K15" s="490"/>
      <c r="L15" s="491"/>
      <c r="M15" s="490"/>
      <c r="N15" s="490"/>
      <c r="O15" s="490"/>
      <c r="P15" s="488"/>
      <c r="Q15" s="489"/>
      <c r="R15" s="488"/>
      <c r="S15" s="487"/>
      <c r="T15" s="486"/>
      <c r="U15" s="475"/>
      <c r="V15" s="475"/>
      <c r="W15" s="260"/>
      <c r="X15" s="260"/>
    </row>
    <row r="16" spans="1:27" ht="20.25" customHeight="1">
      <c r="A16" s="498"/>
      <c r="B16" s="498"/>
      <c r="C16" s="497"/>
      <c r="D16" s="497"/>
      <c r="E16" s="496"/>
      <c r="F16" s="494"/>
      <c r="G16" s="495"/>
      <c r="H16" s="494"/>
      <c r="I16" s="493"/>
      <c r="J16" s="492"/>
      <c r="K16" s="490"/>
      <c r="L16" s="491"/>
      <c r="M16" s="490"/>
      <c r="N16" s="490"/>
      <c r="O16" s="490"/>
      <c r="P16" s="488"/>
      <c r="Q16" s="489"/>
      <c r="R16" s="488"/>
      <c r="S16" s="487"/>
      <c r="T16" s="486"/>
      <c r="U16" s="475"/>
      <c r="V16" s="475"/>
      <c r="W16" s="260"/>
      <c r="X16" s="260"/>
    </row>
    <row r="17" spans="1:24" ht="20.25" customHeight="1">
      <c r="A17" s="498"/>
      <c r="B17" s="498"/>
      <c r="C17" s="497"/>
      <c r="D17" s="497"/>
      <c r="E17" s="496"/>
      <c r="F17" s="494"/>
      <c r="G17" s="495"/>
      <c r="H17" s="494"/>
      <c r="I17" s="493"/>
      <c r="J17" s="492"/>
      <c r="K17" s="490"/>
      <c r="L17" s="491"/>
      <c r="M17" s="490"/>
      <c r="N17" s="490"/>
      <c r="O17" s="490"/>
      <c r="P17" s="488"/>
      <c r="Q17" s="489"/>
      <c r="R17" s="488"/>
      <c r="S17" s="487"/>
      <c r="T17" s="486"/>
      <c r="U17" s="475"/>
      <c r="V17" s="475"/>
      <c r="W17" s="260"/>
      <c r="X17" s="260"/>
    </row>
    <row r="18" spans="1:24" ht="20.25" customHeight="1">
      <c r="A18" s="498"/>
      <c r="B18" s="498"/>
      <c r="C18" s="497"/>
      <c r="D18" s="497"/>
      <c r="E18" s="496"/>
      <c r="F18" s="494"/>
      <c r="G18" s="495"/>
      <c r="H18" s="494"/>
      <c r="I18" s="493"/>
      <c r="J18" s="492"/>
      <c r="K18" s="490"/>
      <c r="L18" s="491"/>
      <c r="M18" s="490"/>
      <c r="N18" s="490"/>
      <c r="O18" s="490"/>
      <c r="P18" s="488"/>
      <c r="Q18" s="489"/>
      <c r="R18" s="488"/>
      <c r="S18" s="487"/>
      <c r="T18" s="486"/>
      <c r="U18" s="475"/>
      <c r="V18" s="475"/>
      <c r="W18" s="260"/>
      <c r="X18" s="260"/>
    </row>
    <row r="19" spans="1:24" ht="20.25" customHeight="1">
      <c r="A19" s="498"/>
      <c r="B19" s="498"/>
      <c r="C19" s="497"/>
      <c r="D19" s="497"/>
      <c r="E19" s="496"/>
      <c r="F19" s="494"/>
      <c r="G19" s="495"/>
      <c r="H19" s="494"/>
      <c r="I19" s="493"/>
      <c r="J19" s="492"/>
      <c r="K19" s="490"/>
      <c r="L19" s="491"/>
      <c r="M19" s="490"/>
      <c r="N19" s="490"/>
      <c r="O19" s="490"/>
      <c r="P19" s="488"/>
      <c r="Q19" s="489"/>
      <c r="R19" s="488"/>
      <c r="S19" s="487"/>
      <c r="T19" s="486"/>
      <c r="U19" s="475"/>
      <c r="V19" s="475"/>
      <c r="W19" s="260"/>
      <c r="X19" s="260"/>
    </row>
    <row r="20" spans="1:24" ht="20.25" customHeight="1">
      <c r="A20" s="498"/>
      <c r="B20" s="498"/>
      <c r="C20" s="497"/>
      <c r="D20" s="497"/>
      <c r="E20" s="496"/>
      <c r="F20" s="494"/>
      <c r="G20" s="495"/>
      <c r="H20" s="494"/>
      <c r="I20" s="493"/>
      <c r="J20" s="492"/>
      <c r="K20" s="490"/>
      <c r="L20" s="491"/>
      <c r="M20" s="490"/>
      <c r="N20" s="490"/>
      <c r="O20" s="490"/>
      <c r="P20" s="488"/>
      <c r="Q20" s="489"/>
      <c r="R20" s="488"/>
      <c r="S20" s="487"/>
      <c r="T20" s="486"/>
      <c r="U20" s="475"/>
      <c r="V20" s="475"/>
      <c r="W20" s="260"/>
      <c r="X20" s="260"/>
    </row>
    <row r="21" spans="1:24" ht="20.25" customHeight="1">
      <c r="A21" s="498"/>
      <c r="B21" s="498"/>
      <c r="C21" s="497"/>
      <c r="D21" s="497"/>
      <c r="E21" s="496"/>
      <c r="F21" s="494"/>
      <c r="G21" s="495"/>
      <c r="H21" s="494"/>
      <c r="I21" s="493"/>
      <c r="J21" s="492"/>
      <c r="K21" s="490"/>
      <c r="L21" s="491"/>
      <c r="M21" s="490"/>
      <c r="N21" s="490"/>
      <c r="O21" s="490"/>
      <c r="P21" s="488"/>
      <c r="Q21" s="489"/>
      <c r="R21" s="488"/>
      <c r="S21" s="487"/>
      <c r="T21" s="486"/>
      <c r="U21" s="475"/>
      <c r="V21" s="475"/>
      <c r="W21" s="260"/>
      <c r="X21" s="260"/>
    </row>
    <row r="22" spans="1:24" ht="20.25" customHeight="1">
      <c r="A22" s="498"/>
      <c r="B22" s="498"/>
      <c r="C22" s="497"/>
      <c r="D22" s="497"/>
      <c r="E22" s="496"/>
      <c r="F22" s="494"/>
      <c r="G22" s="495"/>
      <c r="H22" s="494"/>
      <c r="I22" s="493"/>
      <c r="J22" s="492"/>
      <c r="K22" s="490"/>
      <c r="L22" s="491"/>
      <c r="M22" s="490"/>
      <c r="N22" s="490"/>
      <c r="O22" s="490"/>
      <c r="P22" s="488"/>
      <c r="Q22" s="489"/>
      <c r="R22" s="488"/>
      <c r="S22" s="487"/>
      <c r="T22" s="486"/>
      <c r="U22" s="475"/>
      <c r="V22" s="475"/>
      <c r="W22" s="260"/>
      <c r="X22" s="260"/>
    </row>
    <row r="23" spans="1:24" ht="20.25" customHeight="1">
      <c r="A23" s="498"/>
      <c r="B23" s="498"/>
      <c r="C23" s="497"/>
      <c r="D23" s="497"/>
      <c r="E23" s="496"/>
      <c r="F23" s="494"/>
      <c r="G23" s="495"/>
      <c r="H23" s="494"/>
      <c r="I23" s="493"/>
      <c r="J23" s="492"/>
      <c r="K23" s="490"/>
      <c r="L23" s="491"/>
      <c r="M23" s="490"/>
      <c r="N23" s="490"/>
      <c r="O23" s="490"/>
      <c r="P23" s="488"/>
      <c r="Q23" s="489"/>
      <c r="R23" s="488"/>
      <c r="S23" s="487"/>
      <c r="T23" s="486"/>
      <c r="U23" s="475"/>
      <c r="V23" s="475"/>
      <c r="W23" s="260"/>
      <c r="X23" s="260"/>
    </row>
    <row r="24" spans="1:24" ht="20.25" customHeight="1">
      <c r="A24" s="498"/>
      <c r="B24" s="498"/>
      <c r="C24" s="497"/>
      <c r="D24" s="497"/>
      <c r="E24" s="496"/>
      <c r="F24" s="494"/>
      <c r="G24" s="495"/>
      <c r="H24" s="494"/>
      <c r="I24" s="493"/>
      <c r="J24" s="492"/>
      <c r="K24" s="490"/>
      <c r="L24" s="491"/>
      <c r="M24" s="490"/>
      <c r="N24" s="490"/>
      <c r="O24" s="490"/>
      <c r="P24" s="488"/>
      <c r="Q24" s="489"/>
      <c r="R24" s="488"/>
      <c r="S24" s="487"/>
      <c r="T24" s="486"/>
      <c r="U24" s="475"/>
      <c r="V24" s="475"/>
      <c r="W24" s="260"/>
      <c r="X24" s="260"/>
    </row>
    <row r="25" spans="1:24" ht="20.25" customHeight="1">
      <c r="A25" s="498"/>
      <c r="B25" s="498"/>
      <c r="C25" s="497"/>
      <c r="D25" s="497"/>
      <c r="E25" s="496"/>
      <c r="F25" s="494"/>
      <c r="G25" s="495"/>
      <c r="H25" s="494"/>
      <c r="I25" s="493"/>
      <c r="J25" s="492"/>
      <c r="K25" s="490"/>
      <c r="L25" s="491"/>
      <c r="M25" s="490"/>
      <c r="N25" s="490"/>
      <c r="O25" s="490"/>
      <c r="P25" s="488"/>
      <c r="Q25" s="489"/>
      <c r="R25" s="488"/>
      <c r="S25" s="487"/>
      <c r="T25" s="486"/>
      <c r="U25" s="475"/>
      <c r="V25" s="475"/>
      <c r="W25" s="260"/>
      <c r="X25" s="260"/>
    </row>
    <row r="26" spans="1:24">
      <c r="A26" s="485"/>
      <c r="B26" s="484"/>
      <c r="C26" s="484"/>
    </row>
    <row r="27" spans="1:24">
      <c r="B27" s="257" t="s">
        <v>1213</v>
      </c>
    </row>
    <row r="28" spans="1:24">
      <c r="B28" s="257" t="s">
        <v>1212</v>
      </c>
    </row>
    <row r="29" spans="1:24">
      <c r="B29" s="257" t="s">
        <v>1211</v>
      </c>
    </row>
    <row r="30" spans="1:24">
      <c r="B30" s="257" t="s">
        <v>1210</v>
      </c>
    </row>
    <row r="31" spans="1:24">
      <c r="B31" s="257" t="s">
        <v>1209</v>
      </c>
    </row>
    <row r="32" spans="1:24">
      <c r="B32" s="257" t="s">
        <v>1208</v>
      </c>
    </row>
    <row r="33" spans="2:2">
      <c r="B33" s="257" t="s">
        <v>1207</v>
      </c>
    </row>
    <row r="34" spans="2:2">
      <c r="B34" s="257" t="s">
        <v>1206</v>
      </c>
    </row>
  </sheetData>
  <sheetProtection selectLockedCells="1"/>
  <mergeCells count="29">
    <mergeCell ref="J2:P2"/>
    <mergeCell ref="R2:X2"/>
    <mergeCell ref="M3:X3"/>
    <mergeCell ref="A4:A8"/>
    <mergeCell ref="B4:C8"/>
    <mergeCell ref="D4:D5"/>
    <mergeCell ref="F4:G5"/>
    <mergeCell ref="H4:H8"/>
    <mergeCell ref="I4:I8"/>
    <mergeCell ref="Q5:S5"/>
    <mergeCell ref="J4:J8"/>
    <mergeCell ref="D6:D8"/>
    <mergeCell ref="E6:E8"/>
    <mergeCell ref="F6:F8"/>
    <mergeCell ref="G6:G8"/>
    <mergeCell ref="AA4:AA8"/>
    <mergeCell ref="K5:K8"/>
    <mergeCell ref="L5:L8"/>
    <mergeCell ref="M5:M8"/>
    <mergeCell ref="N5:N8"/>
    <mergeCell ref="V4:V8"/>
    <mergeCell ref="W4:X4"/>
    <mergeCell ref="O5:O8"/>
    <mergeCell ref="U4:U8"/>
    <mergeCell ref="Z4:Z8"/>
    <mergeCell ref="W5:W8"/>
    <mergeCell ref="X5:X8"/>
    <mergeCell ref="K4:O4"/>
    <mergeCell ref="Q4:S4"/>
  </mergeCells>
  <phoneticPr fontId="2"/>
  <printOptions horizontalCentered="1"/>
  <pageMargins left="0.39370078740157483" right="0.39370078740157483" top="0.39370078740157483" bottom="0.39370078740157483" header="0.19685039370078741" footer="0.39370078740157483"/>
  <pageSetup paperSize="9" scale="45" firstPageNumber="0" fitToHeight="0" orientation="landscape" r:id="rId1"/>
  <headerFooter alignWithMargins="0">
    <oddHeader>&amp;R様式1-1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71D4B-088E-449D-8403-DAC98E405AB2}">
  <sheetPr>
    <tabColor rgb="FFFFFF00"/>
  </sheetPr>
  <dimension ref="A1:AH11"/>
  <sheetViews>
    <sheetView view="pageBreakPreview" zoomScaleNormal="100" zoomScaleSheetLayoutView="100" workbookViewId="0">
      <selection activeCell="A3" sqref="A3"/>
    </sheetView>
  </sheetViews>
  <sheetFormatPr defaultColWidth="9" defaultRowHeight="10"/>
  <cols>
    <col min="1" max="1" width="15.90625" style="31" customWidth="1"/>
    <col min="2" max="2" width="3.90625" style="2" bestFit="1" customWidth="1"/>
    <col min="3" max="3" width="38.26953125" style="2" customWidth="1"/>
    <col min="4" max="4" width="13.90625" style="2" bestFit="1" customWidth="1"/>
    <col min="5" max="5" width="16.90625" style="32" customWidth="1"/>
    <col min="6" max="6" width="13.08984375" style="2" bestFit="1" customWidth="1"/>
    <col min="7" max="7" width="7.36328125" style="2" customWidth="1"/>
    <col min="8" max="8" width="12.08984375" style="2" bestFit="1" customWidth="1"/>
    <col min="9" max="9" width="10.6328125" style="2" customWidth="1"/>
    <col min="10" max="10" width="7" style="2" bestFit="1" customWidth="1"/>
    <col min="11" max="11" width="6.36328125" style="2" bestFit="1" customWidth="1"/>
    <col min="12" max="12" width="8.7265625" style="2" bestFit="1" customWidth="1"/>
    <col min="13" max="13" width="8.453125" style="2" bestFit="1" customWidth="1"/>
    <col min="14" max="14" width="8.6328125" style="2" bestFit="1" customWidth="1"/>
    <col min="15" max="15" width="8.6328125" style="2" customWidth="1"/>
    <col min="16" max="16" width="14.36328125" style="2" bestFit="1" customWidth="1"/>
    <col min="17" max="17" width="10" style="2" bestFit="1" customWidth="1"/>
    <col min="18" max="18" width="6" style="2" customWidth="1"/>
    <col min="19" max="19" width="25.26953125" style="2" bestFit="1" customWidth="1"/>
    <col min="20" max="20" width="11" style="2" bestFit="1" customWidth="1"/>
    <col min="21" max="22" width="8.26953125" style="2" bestFit="1" customWidth="1"/>
    <col min="23" max="24" width="9" style="2"/>
    <col min="25" max="25" width="9" style="2" customWidth="1"/>
    <col min="26" max="27" width="10.6328125" style="2" customWidth="1"/>
    <col min="28" max="33" width="9" style="2" hidden="1" customWidth="1"/>
    <col min="34" max="34" width="9" style="2" customWidth="1"/>
    <col min="35" max="16384" width="9" style="2"/>
  </cols>
  <sheetData>
    <row r="1" spans="1:34" ht="15.5">
      <c r="A1" s="1"/>
      <c r="B1" s="1"/>
      <c r="E1" s="3"/>
      <c r="R1" s="4"/>
    </row>
    <row r="2" spans="1:34" ht="15.5">
      <c r="A2" s="2"/>
      <c r="E2" s="2"/>
      <c r="F2" s="5"/>
      <c r="J2" s="591" t="s">
        <v>632</v>
      </c>
      <c r="K2" s="591"/>
      <c r="L2" s="591"/>
      <c r="M2" s="591"/>
      <c r="N2" s="591"/>
      <c r="O2" s="591"/>
      <c r="P2" s="591"/>
      <c r="Q2" s="6"/>
      <c r="R2" s="592" t="s">
        <v>1205</v>
      </c>
      <c r="S2" s="593"/>
      <c r="T2" s="593"/>
      <c r="U2" s="593"/>
      <c r="V2" s="593"/>
    </row>
    <row r="3" spans="1:34" ht="15.75" customHeight="1">
      <c r="A3" s="8" t="s">
        <v>1</v>
      </c>
      <c r="B3" s="9"/>
      <c r="E3" s="2"/>
      <c r="J3" s="6"/>
      <c r="R3" s="10"/>
      <c r="S3" s="594" t="s">
        <v>2</v>
      </c>
      <c r="T3" s="594"/>
      <c r="U3" s="594"/>
      <c r="V3" s="594"/>
      <c r="W3" s="594"/>
      <c r="X3" s="594"/>
      <c r="Z3" s="197" t="s">
        <v>629</v>
      </c>
      <c r="AA3" s="12"/>
      <c r="AB3" s="196" t="s">
        <v>628</v>
      </c>
      <c r="AC3" s="14"/>
      <c r="AD3" s="14"/>
      <c r="AE3" s="195" t="s">
        <v>627</v>
      </c>
      <c r="AF3" s="14"/>
      <c r="AG3" s="16"/>
    </row>
    <row r="4" spans="1:34" ht="14.25" customHeight="1" thickBot="1">
      <c r="A4" s="600" t="s">
        <v>6</v>
      </c>
      <c r="B4" s="616" t="s">
        <v>7</v>
      </c>
      <c r="C4" s="617"/>
      <c r="D4" s="622"/>
      <c r="E4" s="624"/>
      <c r="F4" s="616" t="s">
        <v>8</v>
      </c>
      <c r="G4" s="626"/>
      <c r="H4" s="585" t="s">
        <v>626</v>
      </c>
      <c r="I4" s="588" t="s">
        <v>10</v>
      </c>
      <c r="J4" s="607" t="s">
        <v>11</v>
      </c>
      <c r="K4" s="610" t="s">
        <v>625</v>
      </c>
      <c r="L4" s="611"/>
      <c r="M4" s="611"/>
      <c r="N4" s="611"/>
      <c r="O4" s="612"/>
      <c r="P4" s="585" t="s">
        <v>624</v>
      </c>
      <c r="Q4" s="601" t="s">
        <v>14</v>
      </c>
      <c r="R4" s="602"/>
      <c r="S4" s="603"/>
      <c r="T4" s="571" t="s">
        <v>15</v>
      </c>
      <c r="U4" s="573" t="s">
        <v>584</v>
      </c>
      <c r="V4" s="585" t="s">
        <v>583</v>
      </c>
      <c r="W4" s="597" t="s">
        <v>582</v>
      </c>
      <c r="X4" s="598"/>
      <c r="Z4" s="664" t="s">
        <v>19</v>
      </c>
      <c r="AA4" s="664" t="s">
        <v>623</v>
      </c>
      <c r="AB4" s="588" t="s">
        <v>21</v>
      </c>
      <c r="AC4" s="585" t="s">
        <v>571</v>
      </c>
      <c r="AD4" s="585" t="s">
        <v>570</v>
      </c>
      <c r="AE4" s="588" t="s">
        <v>21</v>
      </c>
      <c r="AF4" s="585" t="s">
        <v>571</v>
      </c>
      <c r="AG4" s="585" t="s">
        <v>622</v>
      </c>
      <c r="AH4" s="18"/>
    </row>
    <row r="5" spans="1:34" ht="11.25" customHeight="1">
      <c r="A5" s="586"/>
      <c r="B5" s="618"/>
      <c r="C5" s="619"/>
      <c r="D5" s="623"/>
      <c r="E5" s="625"/>
      <c r="F5" s="609"/>
      <c r="G5" s="581"/>
      <c r="H5" s="586"/>
      <c r="I5" s="589"/>
      <c r="J5" s="608"/>
      <c r="K5" s="599" t="s">
        <v>25</v>
      </c>
      <c r="L5" s="613" t="s">
        <v>621</v>
      </c>
      <c r="M5" s="576" t="s">
        <v>27</v>
      </c>
      <c r="N5" s="579" t="s">
        <v>28</v>
      </c>
      <c r="O5" s="579" t="s">
        <v>21</v>
      </c>
      <c r="P5" s="595"/>
      <c r="Q5" s="604"/>
      <c r="R5" s="605"/>
      <c r="S5" s="606"/>
      <c r="T5" s="572"/>
      <c r="U5" s="574"/>
      <c r="V5" s="586"/>
      <c r="W5" s="585" t="s">
        <v>571</v>
      </c>
      <c r="X5" s="585" t="s">
        <v>570</v>
      </c>
      <c r="Z5" s="664"/>
      <c r="AA5" s="664"/>
      <c r="AB5" s="589"/>
      <c r="AC5" s="628"/>
      <c r="AD5" s="628"/>
      <c r="AE5" s="589"/>
      <c r="AF5" s="628"/>
      <c r="AG5" s="628"/>
      <c r="AH5" s="630"/>
    </row>
    <row r="6" spans="1:34">
      <c r="A6" s="586"/>
      <c r="B6" s="618"/>
      <c r="C6" s="619"/>
      <c r="D6" s="600" t="s">
        <v>29</v>
      </c>
      <c r="E6" s="627" t="s">
        <v>563</v>
      </c>
      <c r="F6" s="600" t="s">
        <v>29</v>
      </c>
      <c r="G6" s="588" t="s">
        <v>620</v>
      </c>
      <c r="H6" s="586"/>
      <c r="I6" s="589"/>
      <c r="J6" s="608"/>
      <c r="K6" s="577"/>
      <c r="L6" s="614"/>
      <c r="M6" s="577"/>
      <c r="N6" s="580"/>
      <c r="O6" s="580"/>
      <c r="P6" s="595"/>
      <c r="Q6" s="585" t="s">
        <v>619</v>
      </c>
      <c r="R6" s="585" t="s">
        <v>618</v>
      </c>
      <c r="S6" s="600" t="s">
        <v>34</v>
      </c>
      <c r="T6" s="582" t="s">
        <v>617</v>
      </c>
      <c r="U6" s="574"/>
      <c r="V6" s="586"/>
      <c r="W6" s="628"/>
      <c r="X6" s="628"/>
      <c r="Z6" s="664"/>
      <c r="AA6" s="664"/>
      <c r="AB6" s="589"/>
      <c r="AC6" s="628"/>
      <c r="AD6" s="628"/>
      <c r="AE6" s="589"/>
      <c r="AF6" s="628"/>
      <c r="AG6" s="628"/>
      <c r="AH6" s="630"/>
    </row>
    <row r="7" spans="1:34">
      <c r="A7" s="586"/>
      <c r="B7" s="618"/>
      <c r="C7" s="619"/>
      <c r="D7" s="586"/>
      <c r="E7" s="586"/>
      <c r="F7" s="586"/>
      <c r="G7" s="586"/>
      <c r="H7" s="586"/>
      <c r="I7" s="589"/>
      <c r="J7" s="608"/>
      <c r="K7" s="577"/>
      <c r="L7" s="614"/>
      <c r="M7" s="577"/>
      <c r="N7" s="580"/>
      <c r="O7" s="580"/>
      <c r="P7" s="595"/>
      <c r="Q7" s="595"/>
      <c r="R7" s="595"/>
      <c r="S7" s="586"/>
      <c r="T7" s="583"/>
      <c r="U7" s="574"/>
      <c r="V7" s="586"/>
      <c r="W7" s="628"/>
      <c r="X7" s="628"/>
      <c r="Z7" s="664"/>
      <c r="AA7" s="664"/>
      <c r="AB7" s="589"/>
      <c r="AC7" s="628"/>
      <c r="AD7" s="628"/>
      <c r="AE7" s="589"/>
      <c r="AF7" s="628"/>
      <c r="AG7" s="628"/>
      <c r="AH7" s="630"/>
    </row>
    <row r="8" spans="1:34">
      <c r="A8" s="587"/>
      <c r="B8" s="620"/>
      <c r="C8" s="621"/>
      <c r="D8" s="587"/>
      <c r="E8" s="587"/>
      <c r="F8" s="587"/>
      <c r="G8" s="587"/>
      <c r="H8" s="587"/>
      <c r="I8" s="590"/>
      <c r="J8" s="609"/>
      <c r="K8" s="578"/>
      <c r="L8" s="615"/>
      <c r="M8" s="578"/>
      <c r="N8" s="581"/>
      <c r="O8" s="581"/>
      <c r="P8" s="596"/>
      <c r="Q8" s="596"/>
      <c r="R8" s="596"/>
      <c r="S8" s="587"/>
      <c r="T8" s="584"/>
      <c r="U8" s="575"/>
      <c r="V8" s="587"/>
      <c r="W8" s="629"/>
      <c r="X8" s="629"/>
      <c r="Z8" s="665"/>
      <c r="AA8" s="665"/>
      <c r="AB8" s="590"/>
      <c r="AC8" s="629"/>
      <c r="AD8" s="629"/>
      <c r="AE8" s="590"/>
      <c r="AF8" s="629"/>
      <c r="AG8" s="629"/>
      <c r="AH8" s="630"/>
    </row>
    <row r="9" spans="1:34" ht="24" customHeight="1">
      <c r="A9" s="405" t="s">
        <v>1204</v>
      </c>
      <c r="B9" s="34"/>
      <c r="C9" s="373" t="s">
        <v>1203</v>
      </c>
      <c r="D9" s="36" t="s">
        <v>1202</v>
      </c>
      <c r="E9" s="37" t="s">
        <v>285</v>
      </c>
      <c r="F9" s="38" t="s">
        <v>1200</v>
      </c>
      <c r="G9" s="357">
        <v>1.496</v>
      </c>
      <c r="H9" s="38" t="s">
        <v>641</v>
      </c>
      <c r="I9" s="40" t="str">
        <f>IF(Z9="","",(IF(AA9-Z9&gt;0,CONCATENATE(TEXT(Z9,"#,##0"),"~",TEXT(AA9,"#,##0")),TEXT(Z9,"#,##0"))))</f>
        <v>1,210</v>
      </c>
      <c r="J9" s="41">
        <v>5</v>
      </c>
      <c r="K9" s="149">
        <v>17</v>
      </c>
      <c r="L9" s="150">
        <f>IF(K9&gt;0,1/K9*34.6*67.1,"")</f>
        <v>136.56823529411761</v>
      </c>
      <c r="M9" s="149">
        <f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17.2</v>
      </c>
      <c r="N9" s="148">
        <f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20.3</v>
      </c>
      <c r="O9" s="147" t="str">
        <f>IF(Z9="","",IF(AE9="",TEXT(AB9,"#,##0.0"),IF(AB9-AE9&gt;0,CONCATENATE(TEXT(AE9,"#,##0.0"),"~",TEXT(AB9,"#,##0.0")),TEXT(AB9,"#,##0.0"))))</f>
        <v>26.0</v>
      </c>
      <c r="P9" s="49" t="s">
        <v>1199</v>
      </c>
      <c r="Q9" s="48" t="s">
        <v>60</v>
      </c>
      <c r="R9" s="49" t="s">
        <v>231</v>
      </c>
      <c r="S9" s="50"/>
      <c r="T9" s="351" t="s">
        <v>1198</v>
      </c>
      <c r="U9" s="145" t="str">
        <f>IFERROR(IF(K9&lt;M9,"",(ROUNDDOWN(K9/M9*100,0))),"")</f>
        <v/>
      </c>
      <c r="V9" s="144" t="str">
        <f>IFERROR(IF(K9&lt;N9,"",(ROUNDDOWN(K9/N9*100,0))),"")</f>
        <v/>
      </c>
      <c r="W9" s="144">
        <f>IF(AC9&lt;55,"",IF(AA9="",AC9,IF(AF9-AC9&gt;0,CONCATENATE(AC9,"~",AF9),AC9)))</f>
        <v>65</v>
      </c>
      <c r="X9" s="143" t="str">
        <f>IF(AC9&lt;55,"",AD9)</f>
        <v>★1.5</v>
      </c>
      <c r="Z9" s="27">
        <v>1210</v>
      </c>
      <c r="AA9" s="27"/>
      <c r="AB9" s="28">
        <f>IF(Z9="","",(ROUND(IF(Z9&gt;=2759,9.5,IF(Z9&lt;2759,(-2.47/1000000*Z9*Z9)-(8.52/10000*Z9)+30.65)),1)))</f>
        <v>26</v>
      </c>
      <c r="AC9" s="142">
        <f>IF(K9="","",ROUNDDOWN(K9/AB9*100,0))</f>
        <v>65</v>
      </c>
      <c r="AD9" s="142" t="str">
        <f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★1.5</v>
      </c>
      <c r="AE9" s="28" t="str">
        <f>IF(AA9="","",(ROUND(IF(AA9&gt;=2759,9.5,IF(AA9&lt;2759,(-2.47/1000000*AA9*AA9)-(8.52/10000*AA9)+30.65)),1)))</f>
        <v/>
      </c>
      <c r="AF9" s="142" t="str">
        <f>IF(AE9="","",IF(K9="","",ROUNDDOWN(K9/AE9*100,0)))</f>
        <v/>
      </c>
      <c r="AG9" s="142" t="str">
        <f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  <c r="AH9" s="141"/>
    </row>
    <row r="10" spans="1:34" ht="24" customHeight="1" thickBot="1">
      <c r="A10" s="52"/>
      <c r="B10" s="53"/>
      <c r="C10" s="54"/>
      <c r="D10" s="36" t="s">
        <v>1201</v>
      </c>
      <c r="E10" s="37" t="s">
        <v>285</v>
      </c>
      <c r="F10" s="38" t="s">
        <v>1200</v>
      </c>
      <c r="G10" s="357">
        <v>1.496</v>
      </c>
      <c r="H10" s="38" t="s">
        <v>641</v>
      </c>
      <c r="I10" s="40" t="str">
        <f>IF(Z10="","",(IF(AA10-Z10&gt;0,CONCATENATE(TEXT(Z10,"#,##0"),"~",TEXT(AA10,"#,##0")),TEXT(Z10,"#,##0"))))</f>
        <v>1,290</v>
      </c>
      <c r="J10" s="41">
        <v>5</v>
      </c>
      <c r="K10" s="55">
        <v>15.7</v>
      </c>
      <c r="L10" s="56">
        <f>IF(K10&gt;0,1/K10*34.6*67.1,"")</f>
        <v>147.87643312101909</v>
      </c>
      <c r="M10" s="149">
        <f>IFERROR(VALUE(IF(Z10="","",(IF(Z10&gt;=2271,"7.4",IF(Z10&gt;=2101,"8.7",IF(Z10&gt;=1991,"9.4",IF(Z10&gt;=1871,"10.2",IF(Z10&gt;=1761,"11.1",IF(Z10&gt;=1651,"12.2",IF(Z10&gt;=1531,"13.2",IF(Z10&gt;=1421,"14.4",IF(Z10&gt;=1311,"15.8",IF(Z10&gt;=1196,"17.2",IF(Z10&gt;=1081,"18.7",IF(Z10&gt;=971,"20.5",IF(Z10&gt;=856,"20.8",IF(Z10&gt;=741,"21.0",IF(Z10&gt;=601,"21.8","22.5")))))))))))))))))),"")</f>
        <v>17.2</v>
      </c>
      <c r="N10" s="148">
        <f>IFERROR(VALUE(IF(Z10="","",(IF(Z10&gt;=2271,"10.6",IF(Z10&gt;=2101,"11.9",IF(Z10&gt;=1991,"12.7",IF(Z10&gt;=1871,"13.5",IF(Z10&gt;=1761,"14.4",IF(Z10&gt;=1651,"15.4",IF(Z10&gt;=1531,"16.5",IF(Z10&gt;=1421,"17.6",IF(Z10&gt;=1311,"19.0",IF(Z10&gt;=1196,"20.3",IF(Z10&gt;=1081,"21.8",IF(Z10&gt;=971,"23.4",IF(Z10&gt;=856,"23.7",IF(Z10&gt;=741,"24.5","24.6"))))))))))))))))),"")</f>
        <v>20.3</v>
      </c>
      <c r="O10" s="147" t="str">
        <f>IF(Z10="","",IF(AE10="",TEXT(AB10,"#,##0.0"),IF(AB10-AE10&gt;0,CONCATENATE(TEXT(AE10,"#,##0.0"),"~",TEXT(AB10,"#,##0.0")),TEXT(AB10,"#,##0.0"))))</f>
        <v>25.4</v>
      </c>
      <c r="P10" s="49" t="s">
        <v>1199</v>
      </c>
      <c r="Q10" s="48" t="s">
        <v>60</v>
      </c>
      <c r="R10" s="49" t="s">
        <v>84</v>
      </c>
      <c r="S10" s="50"/>
      <c r="T10" s="351" t="s">
        <v>1198</v>
      </c>
      <c r="U10" s="145" t="str">
        <f>IFERROR(IF(K10&lt;M10,"",(ROUNDDOWN(K10/M10*100,0))),"")</f>
        <v/>
      </c>
      <c r="V10" s="144" t="str">
        <f>IFERROR(IF(K10&lt;N10,"",(ROUNDDOWN(K10/N10*100,0))),"")</f>
        <v/>
      </c>
      <c r="W10" s="144">
        <f>IF(AC10&lt;55,"",IF(AA10="",AC10,IF(AF10-AC10&gt;0,CONCATENATE(AC10,"~",AF10),AC10)))</f>
        <v>61</v>
      </c>
      <c r="X10" s="143" t="str">
        <f>IF(AC10&lt;55,"",AD10)</f>
        <v>★1.0</v>
      </c>
      <c r="Z10" s="27">
        <v>1290</v>
      </c>
      <c r="AA10" s="27"/>
      <c r="AB10" s="28">
        <f>IF(Z10="","",(ROUND(IF(Z10&gt;=2759,9.5,IF(Z10&lt;2759,(-2.47/1000000*Z10*Z10)-(8.52/10000*Z10)+30.65)),1)))</f>
        <v>25.4</v>
      </c>
      <c r="AC10" s="142">
        <f>IF(K10="","",ROUNDDOWN(K10/AB10*100,0))</f>
        <v>61</v>
      </c>
      <c r="AD10" s="142" t="str">
        <f>IF(AC10="","",IF(AC10&gt;=125,"★7.5",IF(AC10&gt;=120,"★7.0",IF(AC10&gt;=115,"★6.5",IF(AC10&gt;=110,"★6.0",IF(AC10&gt;=105,"★5.5",IF(AC10&gt;=100,"★5.0",IF(AC10&gt;=95,"★4.5",IF(AC10&gt;=90,"★4.0",IF(AC10&gt;=85,"★3.5",IF(AC10&gt;=80,"★3.0",IF(AC10&gt;=75,"★2.5",IF(AC10&gt;=70,"★2.0",IF(AC10&gt;=65,"★1.5",IF(AC10&gt;=60,"★1.0",IF(AC10&gt;=55,"★0.5"," "))))))))))))))))</f>
        <v>★1.0</v>
      </c>
      <c r="AE10" s="28" t="str">
        <f>IF(AA10="","",(ROUND(IF(AA10&gt;=2759,9.5,IF(AA10&lt;2759,(-2.47/1000000*AA10*AA10)-(8.52/10000*AA10)+30.65)),1)))</f>
        <v/>
      </c>
      <c r="AF10" s="142" t="str">
        <f>IF(AE10="","",IF(K10="","",ROUNDDOWN(K10/AE10*100,0)))</f>
        <v/>
      </c>
      <c r="AG10" s="142" t="str">
        <f>IF(AF10="","",IF(AF10&gt;=125,"★7.5",IF(AF10&gt;=120,"★7.0",IF(AF10&gt;=115,"★6.5",IF(AF10&gt;=110,"★6.0",IF(AF10&gt;=105,"★5.5",IF(AF10&gt;=100,"★5.0",IF(AF10&gt;=95,"★4.5",IF(AF10&gt;=90,"★4.0",IF(AF10&gt;=85,"★3.5",IF(AF10&gt;=80,"★3.0",IF(AF10&gt;=75,"★2.5",IF(AF10&gt;=70,"★2.0",IF(AF10&gt;=65,"★1.5",IF(AF10&gt;=60,"★1.0",IF(AF10&gt;=55,"★0.5"," "))))))))))))))))</f>
        <v/>
      </c>
      <c r="AH10" s="141"/>
    </row>
    <row r="11" spans="1:34">
      <c r="E11" s="2"/>
    </row>
  </sheetData>
  <sheetProtection formatCells="0" formatColumns="0" formatRows="0" insertColumns="0" insertRows="0" insertHyperlinks="0" deleteColumns="0" deleteRows="0" sort="0" autoFilter="0" pivotTables="0"/>
  <mergeCells count="42">
    <mergeCell ref="AE4:AE8"/>
    <mergeCell ref="AF4:AF8"/>
    <mergeCell ref="AG4:AG8"/>
    <mergeCell ref="K5:K8"/>
    <mergeCell ref="L5:L8"/>
    <mergeCell ref="M5:M8"/>
    <mergeCell ref="W5:W8"/>
    <mergeCell ref="V4:V8"/>
    <mergeCell ref="W4:X4"/>
    <mergeCell ref="U4:U8"/>
    <mergeCell ref="Z4:Z8"/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AA4:AA8"/>
    <mergeCell ref="AB4:AB8"/>
    <mergeCell ref="AC4:AC8"/>
    <mergeCell ref="X5:X8"/>
    <mergeCell ref="N5:N8"/>
    <mergeCell ref="O5:O8"/>
    <mergeCell ref="J2:P2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J4:J8"/>
    <mergeCell ref="K4:O4"/>
    <mergeCell ref="P4:P8"/>
    <mergeCell ref="Q4:S5"/>
    <mergeCell ref="T4:T5"/>
  </mergeCells>
  <phoneticPr fontId="2"/>
  <pageMargins left="0.70866141732283472" right="0.70866141732283472" top="0.74803149606299213" bottom="0.74803149606299213" header="0.31496062992125984" footer="0.31496062992125984"/>
  <pageSetup paperSize="9" scale="31" orientation="portrait" r:id="rId1"/>
  <headerFooter>
    <oddHeader>&amp;L&amp;10
発出元 → 発出先&amp;R&amp;10【機密性２】 
作成日_作成担当課_用途_保存期間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D1C2BB47-813E-4216-8050-93254A4D69D3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</xm:sqref>
        </x14:conditionalFormatting>
        <x14:conditionalFormatting xmlns:xm="http://schemas.microsoft.com/office/excel/2006/main">
          <x14:cfRule type="iconSet" priority="2" id="{DA541231-31F7-42E7-9C2B-E3E083D8A29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AH10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6CC2D-4D8A-4700-80F7-0616A4EEC9BE}">
  <sheetPr>
    <tabColor rgb="FFFFFF00"/>
  </sheetPr>
  <dimension ref="A1:AH18"/>
  <sheetViews>
    <sheetView view="pageBreakPreview" zoomScaleNormal="100" zoomScaleSheetLayoutView="100" workbookViewId="0"/>
  </sheetViews>
  <sheetFormatPr defaultColWidth="9" defaultRowHeight="10"/>
  <cols>
    <col min="1" max="1" width="15.90625" style="31" customWidth="1"/>
    <col min="2" max="2" width="3.90625" style="2" bestFit="1" customWidth="1"/>
    <col min="3" max="3" width="38.26953125" style="2" customWidth="1"/>
    <col min="4" max="4" width="13.90625" style="2" bestFit="1" customWidth="1"/>
    <col min="5" max="5" width="16.90625" style="32" customWidth="1"/>
    <col min="6" max="6" width="13.08984375" style="2" bestFit="1" customWidth="1"/>
    <col min="7" max="7" width="7.36328125" style="2" customWidth="1"/>
    <col min="8" max="8" width="12.08984375" style="2" bestFit="1" customWidth="1"/>
    <col min="9" max="9" width="10.6328125" style="2" customWidth="1"/>
    <col min="10" max="10" width="7" style="2" bestFit="1" customWidth="1"/>
    <col min="11" max="11" width="6.36328125" style="2" bestFit="1" customWidth="1"/>
    <col min="12" max="12" width="8.7265625" style="2" bestFit="1" customWidth="1"/>
    <col min="13" max="13" width="8.453125" style="2" bestFit="1" customWidth="1"/>
    <col min="14" max="14" width="8.6328125" style="2" bestFit="1" customWidth="1"/>
    <col min="15" max="15" width="8.6328125" style="2" customWidth="1"/>
    <col min="16" max="16" width="14.36328125" style="2" bestFit="1" customWidth="1"/>
    <col min="17" max="17" width="10" style="2" bestFit="1" customWidth="1"/>
    <col min="18" max="18" width="6" style="2" customWidth="1"/>
    <col min="19" max="19" width="25.26953125" style="2" bestFit="1" customWidth="1"/>
    <col min="20" max="20" width="11" style="2" bestFit="1" customWidth="1"/>
    <col min="21" max="22" width="8.26953125" style="2" bestFit="1" customWidth="1"/>
    <col min="23" max="24" width="9" style="2"/>
    <col min="25" max="25" width="9" style="2" customWidth="1"/>
    <col min="26" max="27" width="10.6328125" style="2" customWidth="1"/>
    <col min="28" max="33" width="9" style="2" hidden="1" customWidth="1"/>
    <col min="34" max="34" width="9" style="2" customWidth="1"/>
    <col min="35" max="16384" width="9" style="2"/>
  </cols>
  <sheetData>
    <row r="1" spans="1:34" ht="15.5">
      <c r="A1" s="1"/>
      <c r="B1" s="1"/>
      <c r="E1" s="3"/>
      <c r="R1" s="31" t="s">
        <v>1118</v>
      </c>
    </row>
    <row r="2" spans="1:34" ht="15.5">
      <c r="A2" s="2"/>
      <c r="E2" s="2"/>
      <c r="F2" s="5"/>
      <c r="J2" s="591" t="s">
        <v>632</v>
      </c>
      <c r="K2" s="591"/>
      <c r="L2" s="591"/>
      <c r="M2" s="591"/>
      <c r="N2" s="591"/>
      <c r="O2" s="591"/>
      <c r="P2" s="591"/>
      <c r="Q2" s="6"/>
      <c r="R2" s="798" t="s">
        <v>1117</v>
      </c>
      <c r="S2" s="798"/>
      <c r="T2" s="798"/>
      <c r="U2" s="798"/>
      <c r="V2" s="7"/>
    </row>
    <row r="3" spans="1:34" ht="15.75" customHeight="1">
      <c r="A3" s="8" t="s">
        <v>1</v>
      </c>
      <c r="B3" s="9"/>
      <c r="E3" s="2"/>
      <c r="J3" s="6"/>
      <c r="R3" s="10"/>
      <c r="S3" s="594" t="s">
        <v>2</v>
      </c>
      <c r="T3" s="594"/>
      <c r="U3" s="594"/>
      <c r="V3" s="594"/>
      <c r="W3" s="594"/>
      <c r="X3" s="594"/>
      <c r="Z3" s="197" t="s">
        <v>629</v>
      </c>
      <c r="AA3" s="12"/>
      <c r="AB3" s="196" t="s">
        <v>628</v>
      </c>
      <c r="AC3" s="14"/>
      <c r="AD3" s="14"/>
      <c r="AE3" s="195" t="s">
        <v>627</v>
      </c>
      <c r="AF3" s="14"/>
      <c r="AG3" s="16"/>
    </row>
    <row r="4" spans="1:34" ht="14.25" customHeight="1" thickBot="1">
      <c r="A4" s="600" t="s">
        <v>6</v>
      </c>
      <c r="B4" s="616" t="s">
        <v>7</v>
      </c>
      <c r="C4" s="617"/>
      <c r="D4" s="622"/>
      <c r="E4" s="624"/>
      <c r="F4" s="616" t="s">
        <v>8</v>
      </c>
      <c r="G4" s="626"/>
      <c r="H4" s="585" t="s">
        <v>626</v>
      </c>
      <c r="I4" s="588" t="s">
        <v>10</v>
      </c>
      <c r="J4" s="607" t="s">
        <v>11</v>
      </c>
      <c r="K4" s="610" t="s">
        <v>625</v>
      </c>
      <c r="L4" s="611"/>
      <c r="M4" s="611"/>
      <c r="N4" s="611"/>
      <c r="O4" s="612"/>
      <c r="P4" s="585" t="s">
        <v>624</v>
      </c>
      <c r="Q4" s="601" t="s">
        <v>14</v>
      </c>
      <c r="R4" s="602"/>
      <c r="S4" s="603"/>
      <c r="T4" s="571" t="s">
        <v>15</v>
      </c>
      <c r="U4" s="573" t="s">
        <v>584</v>
      </c>
      <c r="V4" s="585" t="s">
        <v>583</v>
      </c>
      <c r="W4" s="597" t="s">
        <v>582</v>
      </c>
      <c r="X4" s="598"/>
      <c r="Z4" s="664" t="s">
        <v>19</v>
      </c>
      <c r="AA4" s="664" t="s">
        <v>623</v>
      </c>
      <c r="AB4" s="588" t="s">
        <v>21</v>
      </c>
      <c r="AC4" s="585" t="s">
        <v>571</v>
      </c>
      <c r="AD4" s="585" t="s">
        <v>570</v>
      </c>
      <c r="AE4" s="588" t="s">
        <v>21</v>
      </c>
      <c r="AF4" s="585" t="s">
        <v>571</v>
      </c>
      <c r="AG4" s="585" t="s">
        <v>622</v>
      </c>
      <c r="AH4" s="18"/>
    </row>
    <row r="5" spans="1:34" ht="11.25" customHeight="1">
      <c r="A5" s="586"/>
      <c r="B5" s="618"/>
      <c r="C5" s="619"/>
      <c r="D5" s="623"/>
      <c r="E5" s="625"/>
      <c r="F5" s="609"/>
      <c r="G5" s="581"/>
      <c r="H5" s="586"/>
      <c r="I5" s="589"/>
      <c r="J5" s="608"/>
      <c r="K5" s="599" t="s">
        <v>25</v>
      </c>
      <c r="L5" s="613" t="s">
        <v>621</v>
      </c>
      <c r="M5" s="576" t="s">
        <v>27</v>
      </c>
      <c r="N5" s="579" t="s">
        <v>28</v>
      </c>
      <c r="O5" s="579" t="s">
        <v>21</v>
      </c>
      <c r="P5" s="595"/>
      <c r="Q5" s="604"/>
      <c r="R5" s="605"/>
      <c r="S5" s="606"/>
      <c r="T5" s="572"/>
      <c r="U5" s="574"/>
      <c r="V5" s="586"/>
      <c r="W5" s="585" t="s">
        <v>571</v>
      </c>
      <c r="X5" s="585" t="s">
        <v>570</v>
      </c>
      <c r="Z5" s="664"/>
      <c r="AA5" s="664"/>
      <c r="AB5" s="589"/>
      <c r="AC5" s="628"/>
      <c r="AD5" s="628"/>
      <c r="AE5" s="589"/>
      <c r="AF5" s="628"/>
      <c r="AG5" s="628"/>
      <c r="AH5" s="630"/>
    </row>
    <row r="6" spans="1:34">
      <c r="A6" s="586"/>
      <c r="B6" s="618"/>
      <c r="C6" s="619"/>
      <c r="D6" s="600" t="s">
        <v>29</v>
      </c>
      <c r="E6" s="627" t="s">
        <v>563</v>
      </c>
      <c r="F6" s="600" t="s">
        <v>29</v>
      </c>
      <c r="G6" s="588" t="s">
        <v>620</v>
      </c>
      <c r="H6" s="586"/>
      <c r="I6" s="589"/>
      <c r="J6" s="608"/>
      <c r="K6" s="577"/>
      <c r="L6" s="614"/>
      <c r="M6" s="577"/>
      <c r="N6" s="580"/>
      <c r="O6" s="580"/>
      <c r="P6" s="595"/>
      <c r="Q6" s="585" t="s">
        <v>619</v>
      </c>
      <c r="R6" s="585" t="s">
        <v>618</v>
      </c>
      <c r="S6" s="600" t="s">
        <v>34</v>
      </c>
      <c r="T6" s="582" t="s">
        <v>617</v>
      </c>
      <c r="U6" s="574"/>
      <c r="V6" s="586"/>
      <c r="W6" s="628"/>
      <c r="X6" s="628"/>
      <c r="Z6" s="664"/>
      <c r="AA6" s="664"/>
      <c r="AB6" s="589"/>
      <c r="AC6" s="628"/>
      <c r="AD6" s="628"/>
      <c r="AE6" s="589"/>
      <c r="AF6" s="628"/>
      <c r="AG6" s="628"/>
      <c r="AH6" s="630"/>
    </row>
    <row r="7" spans="1:34">
      <c r="A7" s="586"/>
      <c r="B7" s="618"/>
      <c r="C7" s="619"/>
      <c r="D7" s="586"/>
      <c r="E7" s="586"/>
      <c r="F7" s="586"/>
      <c r="G7" s="586"/>
      <c r="H7" s="586"/>
      <c r="I7" s="589"/>
      <c r="J7" s="608"/>
      <c r="K7" s="577"/>
      <c r="L7" s="614"/>
      <c r="M7" s="577"/>
      <c r="N7" s="580"/>
      <c r="O7" s="580"/>
      <c r="P7" s="595"/>
      <c r="Q7" s="595"/>
      <c r="R7" s="595"/>
      <c r="S7" s="586"/>
      <c r="T7" s="583"/>
      <c r="U7" s="574"/>
      <c r="V7" s="586"/>
      <c r="W7" s="628"/>
      <c r="X7" s="628"/>
      <c r="Z7" s="664"/>
      <c r="AA7" s="664"/>
      <c r="AB7" s="589"/>
      <c r="AC7" s="628"/>
      <c r="AD7" s="628"/>
      <c r="AE7" s="589"/>
      <c r="AF7" s="628"/>
      <c r="AG7" s="628"/>
      <c r="AH7" s="630"/>
    </row>
    <row r="8" spans="1:34">
      <c r="A8" s="587"/>
      <c r="B8" s="620"/>
      <c r="C8" s="621"/>
      <c r="D8" s="587"/>
      <c r="E8" s="587"/>
      <c r="F8" s="587"/>
      <c r="G8" s="587"/>
      <c r="H8" s="587"/>
      <c r="I8" s="590"/>
      <c r="J8" s="609"/>
      <c r="K8" s="578"/>
      <c r="L8" s="615"/>
      <c r="M8" s="578"/>
      <c r="N8" s="581"/>
      <c r="O8" s="581"/>
      <c r="P8" s="596"/>
      <c r="Q8" s="596"/>
      <c r="R8" s="596"/>
      <c r="S8" s="587"/>
      <c r="T8" s="584"/>
      <c r="U8" s="575"/>
      <c r="V8" s="587"/>
      <c r="W8" s="629"/>
      <c r="X8" s="629"/>
      <c r="Z8" s="665"/>
      <c r="AA8" s="665"/>
      <c r="AB8" s="590"/>
      <c r="AC8" s="629"/>
      <c r="AD8" s="629"/>
      <c r="AE8" s="590"/>
      <c r="AF8" s="629"/>
      <c r="AG8" s="629"/>
      <c r="AH8" s="630"/>
    </row>
    <row r="9" spans="1:34" ht="24" customHeight="1">
      <c r="A9" s="434" t="s">
        <v>1116</v>
      </c>
      <c r="B9" s="359"/>
      <c r="C9" s="358" t="s">
        <v>1115</v>
      </c>
      <c r="D9" s="36" t="s">
        <v>1114</v>
      </c>
      <c r="E9" s="356" t="s">
        <v>107</v>
      </c>
      <c r="F9" s="357" t="s">
        <v>1113</v>
      </c>
      <c r="G9" s="357">
        <v>1.1919999999999999</v>
      </c>
      <c r="H9" s="357" t="s">
        <v>1112</v>
      </c>
      <c r="I9" s="356" t="s">
        <v>1111</v>
      </c>
      <c r="J9" s="357">
        <v>5</v>
      </c>
      <c r="K9" s="433">
        <v>20</v>
      </c>
      <c r="L9" s="150">
        <f>IF(K9&gt;0,1/K9*34.6*67.1,"")</f>
        <v>116.083</v>
      </c>
      <c r="M9" s="149">
        <f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20.8</v>
      </c>
      <c r="N9" s="148">
        <f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23.7</v>
      </c>
      <c r="O9" s="147" t="str">
        <f>IF(Z9="","",IF(AE9="",TEXT(AB9,"#,##0.0"),IF(AB9-AE9&gt;0,CONCATENATE(TEXT(AE9,"#,##0.0"),"~",TEXT(AB9,"#,##0.0")),TEXT(AB9,"#,##0.0"))))</f>
        <v>27.8~27.9</v>
      </c>
      <c r="P9" s="38" t="s">
        <v>1110</v>
      </c>
      <c r="Q9" s="357" t="s">
        <v>1109</v>
      </c>
      <c r="R9" s="357" t="s">
        <v>42</v>
      </c>
      <c r="S9" s="432"/>
      <c r="T9" s="431" t="s">
        <v>1108</v>
      </c>
      <c r="U9" s="145" t="str">
        <f>IFERROR(IF(K9&lt;M9,"",(ROUNDDOWN(K9/M9*100,0))),"")</f>
        <v/>
      </c>
      <c r="V9" s="144" t="str">
        <f>IFERROR(IF(K9&lt;N9,"",(ROUNDDOWN(K9/N9*100,0))),"")</f>
        <v/>
      </c>
      <c r="W9" s="144">
        <f>IF(AC9&lt;55,"",IF(AA9="",AC9,IF(AF9-AC9&gt;0,CONCATENATE(AC9,"~",AF9),AC9)))</f>
        <v>71</v>
      </c>
      <c r="X9" s="143" t="str">
        <f>IF(AC9&lt;55,"",AD9)</f>
        <v>★2.0</v>
      </c>
      <c r="Z9" s="27">
        <v>900</v>
      </c>
      <c r="AA9" s="27">
        <v>910</v>
      </c>
      <c r="AB9" s="28">
        <f>IF(Z9="","",(ROUND(IF(Z9&gt;=2759,9.5,IF(Z9&lt;2759,(-2.47/1000000*Z9*Z9)-(8.52/10000*Z9)+30.65)),1)))</f>
        <v>27.9</v>
      </c>
      <c r="AC9" s="142">
        <f>IF(K9="","",ROUNDDOWN(K9/AB9*100,0))</f>
        <v>71</v>
      </c>
      <c r="AD9" s="142" t="str">
        <f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★2.0</v>
      </c>
      <c r="AE9" s="28">
        <f>IF(AA9="","",(ROUND(IF(AA9&gt;=2759,9.5,IF(AA9&lt;2759,(-2.47/1000000*AA9*AA9)-(8.52/10000*AA9)+30.65)),1)))</f>
        <v>27.8</v>
      </c>
      <c r="AF9" s="142">
        <f>IF(AE9="","",IF(K9="","",ROUNDDOWN(K9/AE9*100,0)))</f>
        <v>71</v>
      </c>
      <c r="AG9" s="142" t="str">
        <f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★2.0</v>
      </c>
      <c r="AH9" s="141"/>
    </row>
    <row r="10" spans="1:34">
      <c r="E10" s="2"/>
    </row>
    <row r="11" spans="1:34">
      <c r="B11" s="2" t="s">
        <v>46</v>
      </c>
      <c r="E11" s="2"/>
    </row>
    <row r="12" spans="1:34">
      <c r="B12" s="2" t="s">
        <v>47</v>
      </c>
      <c r="E12" s="2"/>
    </row>
    <row r="13" spans="1:34">
      <c r="B13" s="2" t="s">
        <v>48</v>
      </c>
      <c r="E13" s="2"/>
    </row>
    <row r="14" spans="1:34">
      <c r="B14" s="2" t="s">
        <v>49</v>
      </c>
      <c r="E14" s="2"/>
    </row>
    <row r="15" spans="1:34">
      <c r="B15" s="2" t="s">
        <v>50</v>
      </c>
      <c r="E15" s="2"/>
    </row>
    <row r="16" spans="1:34">
      <c r="B16" s="2" t="s">
        <v>51</v>
      </c>
      <c r="E16" s="2"/>
    </row>
    <row r="17" spans="2:5">
      <c r="B17" s="2" t="s">
        <v>52</v>
      </c>
      <c r="E17" s="2"/>
    </row>
    <row r="18" spans="2:5">
      <c r="B18" s="2" t="s">
        <v>53</v>
      </c>
      <c r="E18" s="2"/>
    </row>
  </sheetData>
  <sheetProtection formatCells="0" formatColumns="0" formatRows="0" insertColumns="0" insertRows="0" insertHyperlinks="0" deleteColumns="0" deleteRows="0" sort="0" autoFilter="0" pivotTables="0"/>
  <mergeCells count="42">
    <mergeCell ref="AE4:AE8"/>
    <mergeCell ref="AF4:AF8"/>
    <mergeCell ref="AG4:AG8"/>
    <mergeCell ref="K5:K8"/>
    <mergeCell ref="L5:L8"/>
    <mergeCell ref="M5:M8"/>
    <mergeCell ref="W5:W8"/>
    <mergeCell ref="V4:V8"/>
    <mergeCell ref="W4:X4"/>
    <mergeCell ref="U4:U8"/>
    <mergeCell ref="Z4:Z8"/>
    <mergeCell ref="AA4:AA8"/>
    <mergeCell ref="AB4:AB8"/>
    <mergeCell ref="AC4:AC8"/>
    <mergeCell ref="X5:X8"/>
    <mergeCell ref="O5:O8"/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J4:J8"/>
    <mergeCell ref="K4:O4"/>
    <mergeCell ref="P4:P8"/>
    <mergeCell ref="Q4:S5"/>
    <mergeCell ref="T4:T5"/>
    <mergeCell ref="N5:N8"/>
    <mergeCell ref="J2:P2"/>
    <mergeCell ref="R2:U2"/>
    <mergeCell ref="S3:X3"/>
    <mergeCell ref="A4:A8"/>
    <mergeCell ref="B4:C8"/>
    <mergeCell ref="D4:D5"/>
    <mergeCell ref="E4:E5"/>
    <mergeCell ref="F4:G5"/>
    <mergeCell ref="H4:H8"/>
    <mergeCell ref="I4:I8"/>
  </mergeCells>
  <phoneticPr fontId="2"/>
  <pageMargins left="0.70866141732283472" right="0.70866141732283472" top="0.74803149606299213" bottom="0.74803149606299213" header="0.31496062992125984" footer="0.31496062992125984"/>
  <pageSetup paperSize="9" scale="31" orientation="portrait" r:id="rId1"/>
  <headerFooter>
    <oddHeader>&amp;L&amp;10
発出元 → 発出先&amp;R&amp;10【機密性２】 
作成日_作成担当課_用途_保存期間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173E0FE9-2C7B-4E63-99B1-D09FC5BFCBC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2A3C2-4A78-4494-8346-01254958891F}">
  <sheetPr>
    <tabColor rgb="FFFFFF00"/>
    <pageSetUpPr fitToPage="1"/>
  </sheetPr>
  <dimension ref="A1:X285"/>
  <sheetViews>
    <sheetView showGridLines="0" zoomScaleNormal="100" zoomScaleSheetLayoutView="80" workbookViewId="0">
      <pane xSplit="5" ySplit="7" topLeftCell="F159" activePane="bottomRight" state="frozen"/>
      <selection pane="topRight"/>
      <selection pane="bottomLeft"/>
      <selection pane="bottomRight" activeCell="H201" sqref="H201:H202"/>
    </sheetView>
  </sheetViews>
  <sheetFormatPr defaultColWidth="9" defaultRowHeight="10"/>
  <cols>
    <col min="1" max="1" width="8.08984375" style="60" customWidth="1"/>
    <col min="2" max="2" width="0.453125" style="57" customWidth="1"/>
    <col min="3" max="3" width="25.6328125" style="59" customWidth="1"/>
    <col min="4" max="4" width="15.6328125" style="59" customWidth="1"/>
    <col min="5" max="5" width="12.7265625" style="58" customWidth="1"/>
    <col min="6" max="6" width="13.08984375" style="57" customWidth="1"/>
    <col min="7" max="7" width="8" style="57" bestFit="1" customWidth="1"/>
    <col min="8" max="8" width="10.6328125" style="57" bestFit="1" customWidth="1"/>
    <col min="9" max="9" width="10.6328125" style="57" customWidth="1"/>
    <col min="10" max="10" width="7.453125" style="57" bestFit="1" customWidth="1"/>
    <col min="11" max="11" width="8.6328125" style="57" bestFit="1" customWidth="1"/>
    <col min="12" max="12" width="11.7265625" style="57" bestFit="1" customWidth="1"/>
    <col min="13" max="13" width="8.6328125" style="57" bestFit="1" customWidth="1"/>
    <col min="14" max="14" width="8.6328125" style="57" customWidth="1"/>
    <col min="15" max="15" width="11.6328125" style="57" customWidth="1"/>
    <col min="16" max="16" width="13.26953125" style="57" customWidth="1"/>
    <col min="17" max="18" width="6.36328125" style="57" customWidth="1"/>
    <col min="19" max="19" width="5.90625" style="57" bestFit="1" customWidth="1"/>
    <col min="20" max="20" width="8.7265625" style="57" bestFit="1" customWidth="1"/>
    <col min="21" max="21" width="8" style="57" bestFit="1" customWidth="1"/>
    <col min="22" max="22" width="8.08984375" style="58" customWidth="1"/>
    <col min="23" max="24" width="9" style="58" customWidth="1"/>
    <col min="25" max="25" width="9" style="57" customWidth="1"/>
    <col min="26" max="16384" width="9" style="57"/>
  </cols>
  <sheetData>
    <row r="1" spans="1:24" ht="15.65" customHeight="1">
      <c r="A1" s="59"/>
      <c r="F1" s="140"/>
      <c r="J1" s="631" t="s">
        <v>590</v>
      </c>
      <c r="K1" s="631"/>
      <c r="L1" s="631"/>
      <c r="M1" s="631"/>
      <c r="N1" s="631"/>
      <c r="O1" s="631"/>
      <c r="P1" s="631"/>
      <c r="Q1" s="631"/>
      <c r="R1" s="632" t="s">
        <v>589</v>
      </c>
      <c r="S1" s="632"/>
      <c r="T1" s="632"/>
      <c r="U1" s="632"/>
      <c r="V1" s="632"/>
      <c r="W1" s="139"/>
    </row>
    <row r="2" spans="1:24" ht="23.25" customHeight="1">
      <c r="A2" s="633" t="s">
        <v>1</v>
      </c>
      <c r="B2" s="633"/>
      <c r="C2" s="633"/>
      <c r="J2" s="138"/>
      <c r="R2" s="137"/>
      <c r="S2" s="634" t="s">
        <v>588</v>
      </c>
      <c r="T2" s="634"/>
      <c r="U2" s="634"/>
      <c r="V2" s="634"/>
      <c r="W2" s="634"/>
      <c r="X2" s="634"/>
    </row>
    <row r="3" spans="1:24" ht="10.5" thickBot="1">
      <c r="A3" s="635" t="s">
        <v>587</v>
      </c>
      <c r="B3" s="136"/>
      <c r="C3" s="637" t="s">
        <v>586</v>
      </c>
      <c r="D3" s="135"/>
      <c r="E3" s="134"/>
      <c r="F3" s="639" t="s">
        <v>585</v>
      </c>
      <c r="G3" s="640"/>
      <c r="H3" s="133"/>
      <c r="I3" s="132"/>
      <c r="J3" s="131"/>
      <c r="K3" s="643" t="s">
        <v>12</v>
      </c>
      <c r="L3" s="644"/>
      <c r="M3" s="644"/>
      <c r="N3" s="644"/>
      <c r="O3" s="645"/>
      <c r="P3" s="130"/>
      <c r="Q3" s="129"/>
      <c r="R3" s="128"/>
      <c r="S3" s="127"/>
      <c r="T3" s="126"/>
      <c r="U3" s="646" t="s">
        <v>584</v>
      </c>
      <c r="V3" s="648" t="s">
        <v>583</v>
      </c>
      <c r="W3" s="650" t="s">
        <v>582</v>
      </c>
      <c r="X3" s="651"/>
    </row>
    <row r="4" spans="1:24">
      <c r="A4" s="636"/>
      <c r="B4" s="117"/>
      <c r="C4" s="638"/>
      <c r="D4" s="125"/>
      <c r="E4" s="124"/>
      <c r="F4" s="641"/>
      <c r="G4" s="642"/>
      <c r="H4" s="652" t="s">
        <v>581</v>
      </c>
      <c r="I4" s="653" t="s">
        <v>580</v>
      </c>
      <c r="J4" s="654" t="s">
        <v>579</v>
      </c>
      <c r="K4" s="655" t="s">
        <v>578</v>
      </c>
      <c r="L4" s="657" t="s">
        <v>577</v>
      </c>
      <c r="M4" s="659" t="s">
        <v>576</v>
      </c>
      <c r="N4" s="648" t="s">
        <v>575</v>
      </c>
      <c r="O4" s="660" t="s">
        <v>574</v>
      </c>
      <c r="P4" s="123"/>
      <c r="Q4" s="661" t="s">
        <v>573</v>
      </c>
      <c r="R4" s="662"/>
      <c r="S4" s="663"/>
      <c r="T4" s="122" t="s">
        <v>572</v>
      </c>
      <c r="U4" s="647"/>
      <c r="V4" s="649"/>
      <c r="W4" s="648" t="s">
        <v>571</v>
      </c>
      <c r="X4" s="648" t="s">
        <v>570</v>
      </c>
    </row>
    <row r="5" spans="1:24">
      <c r="A5" s="636"/>
      <c r="B5" s="117"/>
      <c r="C5" s="638"/>
      <c r="D5" s="120"/>
      <c r="E5" s="121"/>
      <c r="F5" s="120"/>
      <c r="G5" s="648" t="s">
        <v>569</v>
      </c>
      <c r="H5" s="652"/>
      <c r="I5" s="653"/>
      <c r="J5" s="654"/>
      <c r="K5" s="656"/>
      <c r="L5" s="654"/>
      <c r="M5" s="656"/>
      <c r="N5" s="653"/>
      <c r="O5" s="653"/>
      <c r="P5" s="119" t="s">
        <v>568</v>
      </c>
      <c r="Q5" s="113" t="s">
        <v>567</v>
      </c>
      <c r="R5" s="118" t="s">
        <v>566</v>
      </c>
      <c r="S5" s="635" t="s">
        <v>565</v>
      </c>
      <c r="T5" s="112" t="s">
        <v>564</v>
      </c>
      <c r="U5" s="647"/>
      <c r="V5" s="649"/>
      <c r="W5" s="649"/>
      <c r="X5" s="649"/>
    </row>
    <row r="6" spans="1:24" ht="13">
      <c r="A6" s="636"/>
      <c r="B6" s="117"/>
      <c r="C6" s="638"/>
      <c r="D6" s="115" t="s">
        <v>562</v>
      </c>
      <c r="E6" s="116" t="s">
        <v>563</v>
      </c>
      <c r="F6" s="115" t="s">
        <v>562</v>
      </c>
      <c r="G6" s="649"/>
      <c r="H6" s="652"/>
      <c r="I6" s="653"/>
      <c r="J6" s="654"/>
      <c r="K6" s="656"/>
      <c r="L6" s="654"/>
      <c r="M6" s="656"/>
      <c r="N6" s="653"/>
      <c r="O6" s="653"/>
      <c r="P6" s="114" t="s">
        <v>561</v>
      </c>
      <c r="Q6" s="113" t="s">
        <v>560</v>
      </c>
      <c r="R6" s="113" t="s">
        <v>559</v>
      </c>
      <c r="S6" s="636"/>
      <c r="T6" s="112" t="s">
        <v>558</v>
      </c>
      <c r="U6" s="647"/>
      <c r="V6" s="649"/>
      <c r="W6" s="649"/>
      <c r="X6" s="649"/>
    </row>
    <row r="7" spans="1:24" ht="13">
      <c r="A7" s="100"/>
      <c r="B7" s="111"/>
      <c r="C7" s="110"/>
      <c r="D7" s="100"/>
      <c r="E7" s="100"/>
      <c r="F7" s="100"/>
      <c r="G7" s="109" t="s">
        <v>557</v>
      </c>
      <c r="H7" s="100"/>
      <c r="I7" s="100"/>
      <c r="J7" s="108"/>
      <c r="K7" s="100" t="s">
        <v>554</v>
      </c>
      <c r="L7" s="107" t="s">
        <v>556</v>
      </c>
      <c r="M7" s="106" t="s">
        <v>555</v>
      </c>
      <c r="N7" s="105" t="s">
        <v>554</v>
      </c>
      <c r="O7" s="105" t="s">
        <v>554</v>
      </c>
      <c r="P7" s="104"/>
      <c r="Q7" s="104"/>
      <c r="R7" s="104"/>
      <c r="S7" s="103"/>
      <c r="T7" s="102"/>
      <c r="U7" s="101"/>
      <c r="V7" s="100"/>
      <c r="W7" s="99"/>
      <c r="X7" s="99"/>
    </row>
    <row r="8" spans="1:24" ht="24" customHeight="1">
      <c r="A8" s="74" t="s">
        <v>489</v>
      </c>
      <c r="B8" s="76"/>
      <c r="C8" s="75" t="s">
        <v>553</v>
      </c>
      <c r="D8" s="74" t="s">
        <v>513</v>
      </c>
      <c r="E8" s="66" t="s">
        <v>107</v>
      </c>
      <c r="F8" s="67" t="s">
        <v>211</v>
      </c>
      <c r="G8" s="72">
        <v>1.498</v>
      </c>
      <c r="H8" s="78" t="s">
        <v>210</v>
      </c>
      <c r="I8" s="66" t="s">
        <v>511</v>
      </c>
      <c r="J8" s="71">
        <v>4</v>
      </c>
      <c r="K8" s="69">
        <v>14.9</v>
      </c>
      <c r="L8" s="70">
        <v>155.81610738255031</v>
      </c>
      <c r="M8" s="69">
        <v>17.2</v>
      </c>
      <c r="N8" s="68">
        <v>20.3</v>
      </c>
      <c r="O8" s="68" t="s">
        <v>510</v>
      </c>
      <c r="P8" s="61" t="s">
        <v>61</v>
      </c>
      <c r="Q8" s="67" t="s">
        <v>60</v>
      </c>
      <c r="R8" s="66" t="s">
        <v>42</v>
      </c>
      <c r="S8" s="65"/>
      <c r="T8" s="64" t="s">
        <v>58</v>
      </c>
      <c r="U8" s="63" t="s">
        <v>57</v>
      </c>
      <c r="V8" s="62" t="s">
        <v>57</v>
      </c>
      <c r="W8" s="61">
        <v>57</v>
      </c>
      <c r="X8" s="79" t="s">
        <v>128</v>
      </c>
    </row>
    <row r="9" spans="1:24" ht="24" customHeight="1">
      <c r="A9" s="74" t="s">
        <v>489</v>
      </c>
      <c r="B9" s="76"/>
      <c r="C9" s="75" t="s">
        <v>553</v>
      </c>
      <c r="D9" s="74" t="s">
        <v>513</v>
      </c>
      <c r="E9" s="66" t="s">
        <v>552</v>
      </c>
      <c r="F9" s="67" t="s">
        <v>211</v>
      </c>
      <c r="G9" s="72">
        <v>1.498</v>
      </c>
      <c r="H9" s="78" t="s">
        <v>210</v>
      </c>
      <c r="I9" s="66" t="s">
        <v>511</v>
      </c>
      <c r="J9" s="71">
        <v>4</v>
      </c>
      <c r="K9" s="69">
        <v>15.6</v>
      </c>
      <c r="L9" s="70">
        <v>148.824358974359</v>
      </c>
      <c r="M9" s="69">
        <v>17.2</v>
      </c>
      <c r="N9" s="68">
        <v>20.3</v>
      </c>
      <c r="O9" s="68" t="s">
        <v>510</v>
      </c>
      <c r="P9" s="61" t="s">
        <v>61</v>
      </c>
      <c r="Q9" s="67" t="s">
        <v>60</v>
      </c>
      <c r="R9" s="66" t="s">
        <v>42</v>
      </c>
      <c r="S9" s="65"/>
      <c r="T9" s="64" t="s">
        <v>58</v>
      </c>
      <c r="U9" s="63" t="s">
        <v>57</v>
      </c>
      <c r="V9" s="62" t="s">
        <v>57</v>
      </c>
      <c r="W9" s="61">
        <v>60</v>
      </c>
      <c r="X9" s="79" t="s">
        <v>100</v>
      </c>
    </row>
    <row r="10" spans="1:24" ht="24" customHeight="1">
      <c r="A10" s="74" t="s">
        <v>489</v>
      </c>
      <c r="B10" s="76"/>
      <c r="C10" s="75" t="s">
        <v>551</v>
      </c>
      <c r="D10" s="74" t="s">
        <v>508</v>
      </c>
      <c r="E10" s="66" t="s">
        <v>107</v>
      </c>
      <c r="F10" s="67" t="s">
        <v>211</v>
      </c>
      <c r="G10" s="72">
        <v>1.498</v>
      </c>
      <c r="H10" s="78" t="s">
        <v>210</v>
      </c>
      <c r="I10" s="66" t="s">
        <v>507</v>
      </c>
      <c r="J10" s="71">
        <v>5</v>
      </c>
      <c r="K10" s="69">
        <v>14.9</v>
      </c>
      <c r="L10" s="70">
        <v>155.81610738255031</v>
      </c>
      <c r="M10" s="69">
        <v>17.2</v>
      </c>
      <c r="N10" s="68">
        <v>20.3</v>
      </c>
      <c r="O10" s="80" t="s">
        <v>506</v>
      </c>
      <c r="P10" s="61" t="s">
        <v>61</v>
      </c>
      <c r="Q10" s="67" t="s">
        <v>60</v>
      </c>
      <c r="R10" s="66" t="s">
        <v>42</v>
      </c>
      <c r="S10" s="65"/>
      <c r="T10" s="64" t="s">
        <v>58</v>
      </c>
      <c r="U10" s="63" t="s">
        <v>57</v>
      </c>
      <c r="V10" s="62" t="s">
        <v>57</v>
      </c>
      <c r="W10" s="83" t="s">
        <v>430</v>
      </c>
      <c r="X10" s="79" t="s">
        <v>128</v>
      </c>
    </row>
    <row r="11" spans="1:24" ht="24" customHeight="1">
      <c r="A11" s="74" t="s">
        <v>489</v>
      </c>
      <c r="B11" s="76"/>
      <c r="C11" s="75" t="s">
        <v>551</v>
      </c>
      <c r="D11" s="74" t="s">
        <v>508</v>
      </c>
      <c r="E11" s="66" t="s">
        <v>550</v>
      </c>
      <c r="F11" s="67" t="s">
        <v>211</v>
      </c>
      <c r="G11" s="72">
        <v>1.498</v>
      </c>
      <c r="H11" s="78" t="s">
        <v>210</v>
      </c>
      <c r="I11" s="66" t="s">
        <v>507</v>
      </c>
      <c r="J11" s="71">
        <v>5</v>
      </c>
      <c r="K11" s="69">
        <v>15.6</v>
      </c>
      <c r="L11" s="70">
        <v>148.824358974359</v>
      </c>
      <c r="M11" s="69">
        <v>17.2</v>
      </c>
      <c r="N11" s="68">
        <v>20.3</v>
      </c>
      <c r="O11" s="80" t="s">
        <v>506</v>
      </c>
      <c r="P11" s="61" t="s">
        <v>61</v>
      </c>
      <c r="Q11" s="67" t="s">
        <v>60</v>
      </c>
      <c r="R11" s="66" t="s">
        <v>42</v>
      </c>
      <c r="S11" s="65"/>
      <c r="T11" s="64" t="s">
        <v>58</v>
      </c>
      <c r="U11" s="63" t="s">
        <v>57</v>
      </c>
      <c r="V11" s="62" t="s">
        <v>57</v>
      </c>
      <c r="W11" s="83" t="s">
        <v>549</v>
      </c>
      <c r="X11" s="79" t="s">
        <v>100</v>
      </c>
    </row>
    <row r="12" spans="1:24" ht="24" customHeight="1">
      <c r="A12" s="74" t="s">
        <v>495</v>
      </c>
      <c r="B12" s="76"/>
      <c r="C12" s="75" t="s">
        <v>548</v>
      </c>
      <c r="D12" s="74" t="s">
        <v>547</v>
      </c>
      <c r="E12" s="73" t="s">
        <v>93</v>
      </c>
      <c r="F12" s="67" t="s">
        <v>232</v>
      </c>
      <c r="G12" s="72">
        <v>1.498</v>
      </c>
      <c r="H12" s="67" t="s">
        <v>346</v>
      </c>
      <c r="I12" s="66">
        <v>1340</v>
      </c>
      <c r="J12" s="71">
        <v>5</v>
      </c>
      <c r="K12" s="69">
        <v>15.8</v>
      </c>
      <c r="L12" s="70">
        <v>146.9405063291139</v>
      </c>
      <c r="M12" s="69">
        <v>15.8</v>
      </c>
      <c r="N12" s="68">
        <v>19</v>
      </c>
      <c r="O12" s="68">
        <v>25.1</v>
      </c>
      <c r="P12" s="61" t="s">
        <v>61</v>
      </c>
      <c r="Q12" s="67" t="s">
        <v>60</v>
      </c>
      <c r="R12" s="66" t="s">
        <v>231</v>
      </c>
      <c r="S12" s="65"/>
      <c r="T12" s="64" t="s">
        <v>58</v>
      </c>
      <c r="U12" s="63">
        <v>100</v>
      </c>
      <c r="V12" s="62" t="s">
        <v>57</v>
      </c>
      <c r="W12" s="61">
        <v>62</v>
      </c>
      <c r="X12" s="61" t="s">
        <v>110</v>
      </c>
    </row>
    <row r="13" spans="1:24" ht="24" customHeight="1">
      <c r="A13" s="74" t="s">
        <v>495</v>
      </c>
      <c r="B13" s="76"/>
      <c r="C13" s="75" t="s">
        <v>546</v>
      </c>
      <c r="D13" s="74" t="s">
        <v>545</v>
      </c>
      <c r="E13" s="73" t="s">
        <v>93</v>
      </c>
      <c r="F13" s="67" t="s">
        <v>205</v>
      </c>
      <c r="G13" s="72">
        <v>1.998</v>
      </c>
      <c r="H13" s="67" t="s">
        <v>346</v>
      </c>
      <c r="I13" s="66">
        <v>1380</v>
      </c>
      <c r="J13" s="71">
        <v>5</v>
      </c>
      <c r="K13" s="69">
        <v>15.1</v>
      </c>
      <c r="L13" s="70">
        <v>153.75231788079469</v>
      </c>
      <c r="M13" s="69">
        <v>15.8</v>
      </c>
      <c r="N13" s="68">
        <v>19</v>
      </c>
      <c r="O13" s="68">
        <v>24.8</v>
      </c>
      <c r="P13" s="61" t="s">
        <v>61</v>
      </c>
      <c r="Q13" s="67" t="s">
        <v>60</v>
      </c>
      <c r="R13" s="66" t="s">
        <v>231</v>
      </c>
      <c r="S13" s="65"/>
      <c r="T13" s="64" t="s">
        <v>58</v>
      </c>
      <c r="U13" s="63" t="s">
        <v>57</v>
      </c>
      <c r="V13" s="62" t="s">
        <v>57</v>
      </c>
      <c r="W13" s="61">
        <v>60</v>
      </c>
      <c r="X13" s="61" t="s">
        <v>110</v>
      </c>
    </row>
    <row r="14" spans="1:24" ht="24" customHeight="1">
      <c r="A14" s="74" t="s">
        <v>495</v>
      </c>
      <c r="B14" s="76"/>
      <c r="C14" s="75" t="s">
        <v>544</v>
      </c>
      <c r="D14" s="74" t="s">
        <v>543</v>
      </c>
      <c r="E14" s="73" t="s">
        <v>93</v>
      </c>
      <c r="F14" s="67" t="s">
        <v>232</v>
      </c>
      <c r="G14" s="72">
        <v>1.498</v>
      </c>
      <c r="H14" s="67" t="s">
        <v>204</v>
      </c>
      <c r="I14" s="66">
        <v>1280</v>
      </c>
      <c r="J14" s="71">
        <v>4</v>
      </c>
      <c r="K14" s="69">
        <v>16.3</v>
      </c>
      <c r="L14" s="70">
        <v>142.43312883435584</v>
      </c>
      <c r="M14" s="69">
        <v>17.2</v>
      </c>
      <c r="N14" s="68">
        <v>20.3</v>
      </c>
      <c r="O14" s="68">
        <v>25.5</v>
      </c>
      <c r="P14" s="61" t="s">
        <v>61</v>
      </c>
      <c r="Q14" s="67" t="s">
        <v>60</v>
      </c>
      <c r="R14" s="66" t="s">
        <v>231</v>
      </c>
      <c r="S14" s="65"/>
      <c r="T14" s="64" t="s">
        <v>58</v>
      </c>
      <c r="U14" s="63" t="s">
        <v>57</v>
      </c>
      <c r="V14" s="62" t="s">
        <v>57</v>
      </c>
      <c r="W14" s="61">
        <v>63</v>
      </c>
      <c r="X14" s="61" t="s">
        <v>110</v>
      </c>
    </row>
    <row r="15" spans="1:24" ht="24" customHeight="1">
      <c r="A15" s="74" t="s">
        <v>489</v>
      </c>
      <c r="B15" s="76"/>
      <c r="C15" s="75" t="s">
        <v>542</v>
      </c>
      <c r="D15" s="74" t="s">
        <v>504</v>
      </c>
      <c r="E15" s="66" t="s">
        <v>396</v>
      </c>
      <c r="F15" s="67" t="s">
        <v>211</v>
      </c>
      <c r="G15" s="72">
        <v>1.498</v>
      </c>
      <c r="H15" s="78" t="s">
        <v>210</v>
      </c>
      <c r="I15" s="66" t="s">
        <v>503</v>
      </c>
      <c r="J15" s="71">
        <v>5</v>
      </c>
      <c r="K15" s="69">
        <v>14.7</v>
      </c>
      <c r="L15" s="70">
        <v>157.93605442176872</v>
      </c>
      <c r="M15" s="69">
        <v>14.4</v>
      </c>
      <c r="N15" s="68">
        <v>17.600000000000001</v>
      </c>
      <c r="O15" s="80" t="s">
        <v>502</v>
      </c>
      <c r="P15" s="61" t="s">
        <v>61</v>
      </c>
      <c r="Q15" s="67" t="s">
        <v>60</v>
      </c>
      <c r="R15" s="66" t="s">
        <v>42</v>
      </c>
      <c r="S15" s="65"/>
      <c r="T15" s="64" t="s">
        <v>58</v>
      </c>
      <c r="U15" s="63">
        <v>102</v>
      </c>
      <c r="V15" s="62" t="s">
        <v>57</v>
      </c>
      <c r="W15" s="61">
        <v>60</v>
      </c>
      <c r="X15" s="79" t="s">
        <v>100</v>
      </c>
    </row>
    <row r="16" spans="1:24" ht="24" customHeight="1">
      <c r="A16" s="74" t="s">
        <v>495</v>
      </c>
      <c r="B16" s="76"/>
      <c r="C16" s="75" t="s">
        <v>541</v>
      </c>
      <c r="D16" s="74" t="s">
        <v>540</v>
      </c>
      <c r="E16" s="73" t="s">
        <v>93</v>
      </c>
      <c r="F16" s="67" t="s">
        <v>205</v>
      </c>
      <c r="G16" s="72">
        <v>1.998</v>
      </c>
      <c r="H16" s="67" t="s">
        <v>204</v>
      </c>
      <c r="I16" s="66">
        <v>1320</v>
      </c>
      <c r="J16" s="71">
        <v>4</v>
      </c>
      <c r="K16" s="69">
        <v>15.3</v>
      </c>
      <c r="L16" s="70">
        <v>151.74248366013074</v>
      </c>
      <c r="M16" s="69">
        <v>15.8</v>
      </c>
      <c r="N16" s="68">
        <v>19</v>
      </c>
      <c r="O16" s="68">
        <v>25.2</v>
      </c>
      <c r="P16" s="61" t="s">
        <v>61</v>
      </c>
      <c r="Q16" s="67" t="s">
        <v>60</v>
      </c>
      <c r="R16" s="66" t="s">
        <v>231</v>
      </c>
      <c r="S16" s="65"/>
      <c r="T16" s="64" t="s">
        <v>58</v>
      </c>
      <c r="U16" s="63" t="s">
        <v>57</v>
      </c>
      <c r="V16" s="62" t="s">
        <v>57</v>
      </c>
      <c r="W16" s="61">
        <v>60</v>
      </c>
      <c r="X16" s="61" t="s">
        <v>110</v>
      </c>
    </row>
    <row r="17" spans="1:24" ht="24" customHeight="1">
      <c r="A17" s="74" t="s">
        <v>489</v>
      </c>
      <c r="B17" s="76"/>
      <c r="C17" s="75" t="s">
        <v>539</v>
      </c>
      <c r="D17" s="74" t="s">
        <v>538</v>
      </c>
      <c r="E17" s="66"/>
      <c r="F17" s="67" t="s">
        <v>533</v>
      </c>
      <c r="G17" s="72">
        <v>1.998</v>
      </c>
      <c r="H17" s="78" t="s">
        <v>210</v>
      </c>
      <c r="I17" s="66" t="s">
        <v>537</v>
      </c>
      <c r="J17" s="71">
        <v>4</v>
      </c>
      <c r="K17" s="69">
        <v>14.5</v>
      </c>
      <c r="L17" s="70">
        <v>160.11448275862068</v>
      </c>
      <c r="M17" s="69">
        <v>17.2</v>
      </c>
      <c r="N17" s="68">
        <v>20.3</v>
      </c>
      <c r="O17" s="80" t="s">
        <v>536</v>
      </c>
      <c r="P17" s="61" t="s">
        <v>61</v>
      </c>
      <c r="Q17" s="67" t="s">
        <v>60</v>
      </c>
      <c r="R17" s="66" t="s">
        <v>42</v>
      </c>
      <c r="S17" s="65"/>
      <c r="T17" s="64" t="s">
        <v>58</v>
      </c>
      <c r="U17" s="63" t="s">
        <v>57</v>
      </c>
      <c r="V17" s="62" t="s">
        <v>57</v>
      </c>
      <c r="W17" s="83" t="s">
        <v>522</v>
      </c>
      <c r="X17" s="79" t="s">
        <v>128</v>
      </c>
    </row>
    <row r="18" spans="1:24" ht="24" customHeight="1">
      <c r="A18" s="74" t="s">
        <v>489</v>
      </c>
      <c r="B18" s="76"/>
      <c r="C18" s="75" t="s">
        <v>535</v>
      </c>
      <c r="D18" s="74" t="s">
        <v>534</v>
      </c>
      <c r="E18" s="73" t="s">
        <v>466</v>
      </c>
      <c r="F18" s="67" t="s">
        <v>533</v>
      </c>
      <c r="G18" s="72">
        <v>1.998</v>
      </c>
      <c r="H18" s="78" t="s">
        <v>210</v>
      </c>
      <c r="I18" s="66">
        <v>1320</v>
      </c>
      <c r="J18" s="71">
        <v>5</v>
      </c>
      <c r="K18" s="69">
        <v>15</v>
      </c>
      <c r="L18" s="70">
        <v>154.77733333333333</v>
      </c>
      <c r="M18" s="69">
        <v>15.8</v>
      </c>
      <c r="N18" s="68">
        <v>19</v>
      </c>
      <c r="O18" s="68">
        <v>25.2</v>
      </c>
      <c r="P18" s="61" t="s">
        <v>61</v>
      </c>
      <c r="Q18" s="67" t="s">
        <v>60</v>
      </c>
      <c r="R18" s="66" t="s">
        <v>42</v>
      </c>
      <c r="S18" s="65"/>
      <c r="T18" s="64" t="s">
        <v>58</v>
      </c>
      <c r="U18" s="63" t="s">
        <v>57</v>
      </c>
      <c r="V18" s="62" t="s">
        <v>57</v>
      </c>
      <c r="W18" s="61">
        <v>59</v>
      </c>
      <c r="X18" s="79" t="s">
        <v>128</v>
      </c>
    </row>
    <row r="19" spans="1:24" ht="24" customHeight="1">
      <c r="A19" s="74" t="s">
        <v>489</v>
      </c>
      <c r="B19" s="76"/>
      <c r="C19" s="75" t="s">
        <v>535</v>
      </c>
      <c r="D19" s="74" t="s">
        <v>534</v>
      </c>
      <c r="E19" s="73" t="s">
        <v>463</v>
      </c>
      <c r="F19" s="67" t="s">
        <v>533</v>
      </c>
      <c r="G19" s="72">
        <v>1.998</v>
      </c>
      <c r="H19" s="78" t="s">
        <v>210</v>
      </c>
      <c r="I19" s="66">
        <v>1350</v>
      </c>
      <c r="J19" s="71">
        <v>5</v>
      </c>
      <c r="K19" s="69">
        <v>15</v>
      </c>
      <c r="L19" s="70">
        <v>154.77733333333333</v>
      </c>
      <c r="M19" s="69">
        <v>15.8</v>
      </c>
      <c r="N19" s="68">
        <v>19</v>
      </c>
      <c r="O19" s="68">
        <v>25</v>
      </c>
      <c r="P19" s="61" t="s">
        <v>61</v>
      </c>
      <c r="Q19" s="67" t="s">
        <v>60</v>
      </c>
      <c r="R19" s="66" t="s">
        <v>42</v>
      </c>
      <c r="S19" s="65"/>
      <c r="T19" s="64" t="s">
        <v>58</v>
      </c>
      <c r="U19" s="63" t="s">
        <v>57</v>
      </c>
      <c r="V19" s="62" t="s">
        <v>57</v>
      </c>
      <c r="W19" s="61">
        <v>60</v>
      </c>
      <c r="X19" s="79" t="s">
        <v>100</v>
      </c>
    </row>
    <row r="20" spans="1:24" ht="24" customHeight="1">
      <c r="A20" s="74" t="s">
        <v>489</v>
      </c>
      <c r="B20" s="76"/>
      <c r="C20" s="75" t="s">
        <v>535</v>
      </c>
      <c r="D20" s="74" t="s">
        <v>534</v>
      </c>
      <c r="E20" s="66" t="s">
        <v>437</v>
      </c>
      <c r="F20" s="67" t="s">
        <v>533</v>
      </c>
      <c r="G20" s="72">
        <v>1.998</v>
      </c>
      <c r="H20" s="78" t="s">
        <v>210</v>
      </c>
      <c r="I20" s="66" t="s">
        <v>532</v>
      </c>
      <c r="J20" s="71">
        <v>5</v>
      </c>
      <c r="K20" s="69">
        <v>14.5</v>
      </c>
      <c r="L20" s="70">
        <v>160.11448275862068</v>
      </c>
      <c r="M20" s="69">
        <v>15.8</v>
      </c>
      <c r="N20" s="68">
        <v>19</v>
      </c>
      <c r="O20" s="68" t="s">
        <v>531</v>
      </c>
      <c r="P20" s="61" t="s">
        <v>61</v>
      </c>
      <c r="Q20" s="67" t="s">
        <v>60</v>
      </c>
      <c r="R20" s="66" t="s">
        <v>42</v>
      </c>
      <c r="S20" s="65"/>
      <c r="T20" s="64" t="s">
        <v>58</v>
      </c>
      <c r="U20" s="63" t="s">
        <v>57</v>
      </c>
      <c r="V20" s="62" t="s">
        <v>57</v>
      </c>
      <c r="W20" s="83" t="s">
        <v>430</v>
      </c>
      <c r="X20" s="79" t="s">
        <v>128</v>
      </c>
    </row>
    <row r="21" spans="1:24" ht="24" customHeight="1">
      <c r="A21" s="74" t="s">
        <v>489</v>
      </c>
      <c r="B21" s="76"/>
      <c r="C21" s="75" t="s">
        <v>530</v>
      </c>
      <c r="D21" s="74" t="s">
        <v>526</v>
      </c>
      <c r="E21" s="66" t="s">
        <v>123</v>
      </c>
      <c r="F21" s="67" t="s">
        <v>525</v>
      </c>
      <c r="G21" s="72">
        <v>1.998</v>
      </c>
      <c r="H21" s="78" t="s">
        <v>210</v>
      </c>
      <c r="I21" s="66" t="s">
        <v>529</v>
      </c>
      <c r="J21" s="71">
        <v>5</v>
      </c>
      <c r="K21" s="69">
        <v>14</v>
      </c>
      <c r="L21" s="70">
        <v>165.83285714285714</v>
      </c>
      <c r="M21" s="69">
        <v>14.4</v>
      </c>
      <c r="N21" s="68">
        <v>17.600000000000001</v>
      </c>
      <c r="O21" s="80" t="s">
        <v>528</v>
      </c>
      <c r="P21" s="61" t="s">
        <v>61</v>
      </c>
      <c r="Q21" s="67" t="s">
        <v>60</v>
      </c>
      <c r="R21" s="66" t="s">
        <v>42</v>
      </c>
      <c r="S21" s="65"/>
      <c r="T21" s="64" t="s">
        <v>58</v>
      </c>
      <c r="U21" s="63" t="s">
        <v>57</v>
      </c>
      <c r="V21" s="62" t="s">
        <v>57</v>
      </c>
      <c r="W21" s="61">
        <v>58</v>
      </c>
      <c r="X21" s="79" t="s">
        <v>128</v>
      </c>
    </row>
    <row r="22" spans="1:24" ht="24" customHeight="1">
      <c r="A22" s="74" t="s">
        <v>489</v>
      </c>
      <c r="B22" s="76"/>
      <c r="C22" s="75" t="s">
        <v>527</v>
      </c>
      <c r="D22" s="74" t="s">
        <v>526</v>
      </c>
      <c r="E22" s="66" t="s">
        <v>396</v>
      </c>
      <c r="F22" s="67" t="s">
        <v>525</v>
      </c>
      <c r="G22" s="72">
        <v>1.998</v>
      </c>
      <c r="H22" s="67" t="s">
        <v>62</v>
      </c>
      <c r="I22" s="66" t="s">
        <v>524</v>
      </c>
      <c r="J22" s="71">
        <v>5</v>
      </c>
      <c r="K22" s="69">
        <v>13.3</v>
      </c>
      <c r="L22" s="70">
        <v>174.56090225563909</v>
      </c>
      <c r="M22" s="69">
        <v>13.2</v>
      </c>
      <c r="N22" s="68">
        <v>16.5</v>
      </c>
      <c r="O22" s="80" t="s">
        <v>523</v>
      </c>
      <c r="P22" s="61" t="s">
        <v>61</v>
      </c>
      <c r="Q22" s="67" t="s">
        <v>60</v>
      </c>
      <c r="R22" s="66" t="s">
        <v>45</v>
      </c>
      <c r="S22" s="65"/>
      <c r="T22" s="64" t="s">
        <v>58</v>
      </c>
      <c r="U22" s="63">
        <v>100</v>
      </c>
      <c r="V22" s="62" t="s">
        <v>57</v>
      </c>
      <c r="W22" s="83" t="s">
        <v>522</v>
      </c>
      <c r="X22" s="79" t="s">
        <v>128</v>
      </c>
    </row>
    <row r="23" spans="1:24" ht="24" customHeight="1">
      <c r="A23" s="74" t="s">
        <v>489</v>
      </c>
      <c r="B23" s="76"/>
      <c r="C23" s="75" t="s">
        <v>521</v>
      </c>
      <c r="D23" s="74" t="s">
        <v>520</v>
      </c>
      <c r="E23" s="73" t="s">
        <v>39</v>
      </c>
      <c r="F23" s="67" t="s">
        <v>519</v>
      </c>
      <c r="G23" s="72">
        <v>1.998</v>
      </c>
      <c r="H23" s="67" t="s">
        <v>62</v>
      </c>
      <c r="I23" s="66">
        <v>1290</v>
      </c>
      <c r="J23" s="71">
        <v>4</v>
      </c>
      <c r="K23" s="69">
        <v>13.2</v>
      </c>
      <c r="L23" s="70">
        <v>175.88333333333335</v>
      </c>
      <c r="M23" s="69">
        <v>17.2</v>
      </c>
      <c r="N23" s="68">
        <v>20.3</v>
      </c>
      <c r="O23" s="68">
        <v>25.4</v>
      </c>
      <c r="P23" s="61" t="s">
        <v>61</v>
      </c>
      <c r="Q23" s="67" t="s">
        <v>60</v>
      </c>
      <c r="R23" s="66" t="s">
        <v>42</v>
      </c>
      <c r="S23" s="65"/>
      <c r="T23" s="64" t="s">
        <v>58</v>
      </c>
      <c r="U23" s="63" t="s">
        <v>57</v>
      </c>
      <c r="V23" s="62" t="s">
        <v>57</v>
      </c>
      <c r="W23" s="61"/>
      <c r="X23" s="61"/>
    </row>
    <row r="24" spans="1:24" ht="24" customHeight="1">
      <c r="A24" s="74" t="s">
        <v>489</v>
      </c>
      <c r="B24" s="76"/>
      <c r="C24" s="75" t="s">
        <v>521</v>
      </c>
      <c r="D24" s="74" t="s">
        <v>520</v>
      </c>
      <c r="E24" s="73" t="s">
        <v>161</v>
      </c>
      <c r="F24" s="67" t="s">
        <v>519</v>
      </c>
      <c r="G24" s="72">
        <v>1.998</v>
      </c>
      <c r="H24" s="67" t="s">
        <v>62</v>
      </c>
      <c r="I24" s="66">
        <v>1320</v>
      </c>
      <c r="J24" s="71">
        <v>4</v>
      </c>
      <c r="K24" s="69">
        <v>13.2</v>
      </c>
      <c r="L24" s="70">
        <v>175.88333333333335</v>
      </c>
      <c r="M24" s="69">
        <v>15.8</v>
      </c>
      <c r="N24" s="68">
        <v>19</v>
      </c>
      <c r="O24" s="68">
        <v>25.2</v>
      </c>
      <c r="P24" s="61" t="s">
        <v>61</v>
      </c>
      <c r="Q24" s="67" t="s">
        <v>60</v>
      </c>
      <c r="R24" s="66" t="s">
        <v>42</v>
      </c>
      <c r="S24" s="65"/>
      <c r="T24" s="64" t="s">
        <v>58</v>
      </c>
      <c r="U24" s="63" t="s">
        <v>57</v>
      </c>
      <c r="V24" s="62" t="s">
        <v>57</v>
      </c>
      <c r="W24" s="61"/>
      <c r="X24" s="61"/>
    </row>
    <row r="25" spans="1:24" ht="24" customHeight="1">
      <c r="A25" s="74" t="s">
        <v>489</v>
      </c>
      <c r="B25" s="76"/>
      <c r="C25" s="75" t="s">
        <v>521</v>
      </c>
      <c r="D25" s="74" t="s">
        <v>520</v>
      </c>
      <c r="E25" s="66">
        <v>1001</v>
      </c>
      <c r="F25" s="67" t="s">
        <v>519</v>
      </c>
      <c r="G25" s="72">
        <v>1.998</v>
      </c>
      <c r="H25" s="67" t="s">
        <v>62</v>
      </c>
      <c r="I25" s="66">
        <v>1290</v>
      </c>
      <c r="J25" s="71">
        <v>4</v>
      </c>
      <c r="K25" s="69">
        <v>14.5</v>
      </c>
      <c r="L25" s="70">
        <v>160.11448275862068</v>
      </c>
      <c r="M25" s="69">
        <v>17.2</v>
      </c>
      <c r="N25" s="68">
        <v>20.3</v>
      </c>
      <c r="O25" s="68">
        <v>25.4</v>
      </c>
      <c r="P25" s="61" t="s">
        <v>61</v>
      </c>
      <c r="Q25" s="67" t="s">
        <v>60</v>
      </c>
      <c r="R25" s="66" t="s">
        <v>42</v>
      </c>
      <c r="S25" s="65"/>
      <c r="T25" s="64" t="s">
        <v>58</v>
      </c>
      <c r="U25" s="63" t="s">
        <v>57</v>
      </c>
      <c r="V25" s="62" t="s">
        <v>57</v>
      </c>
      <c r="W25" s="61">
        <v>57</v>
      </c>
      <c r="X25" s="79" t="s">
        <v>128</v>
      </c>
    </row>
    <row r="26" spans="1:24" ht="24" customHeight="1">
      <c r="A26" s="74" t="s">
        <v>489</v>
      </c>
      <c r="B26" s="76"/>
      <c r="C26" s="75" t="s">
        <v>521</v>
      </c>
      <c r="D26" s="74" t="s">
        <v>520</v>
      </c>
      <c r="E26" s="66">
        <v>1002</v>
      </c>
      <c r="F26" s="67" t="s">
        <v>519</v>
      </c>
      <c r="G26" s="72">
        <v>1.998</v>
      </c>
      <c r="H26" s="67" t="s">
        <v>62</v>
      </c>
      <c r="I26" s="66">
        <v>1320</v>
      </c>
      <c r="J26" s="71">
        <v>4</v>
      </c>
      <c r="K26" s="69">
        <v>14.5</v>
      </c>
      <c r="L26" s="70">
        <v>160.11448275862068</v>
      </c>
      <c r="M26" s="69">
        <v>15.8</v>
      </c>
      <c r="N26" s="68">
        <v>19</v>
      </c>
      <c r="O26" s="68">
        <v>25.2</v>
      </c>
      <c r="P26" s="61" t="s">
        <v>61</v>
      </c>
      <c r="Q26" s="67" t="s">
        <v>60</v>
      </c>
      <c r="R26" s="66" t="s">
        <v>42</v>
      </c>
      <c r="S26" s="65"/>
      <c r="T26" s="64" t="s">
        <v>58</v>
      </c>
      <c r="U26" s="63" t="s">
        <v>57</v>
      </c>
      <c r="V26" s="62" t="s">
        <v>57</v>
      </c>
      <c r="W26" s="61">
        <v>57</v>
      </c>
      <c r="X26" s="79" t="s">
        <v>128</v>
      </c>
    </row>
    <row r="27" spans="1:24" ht="24" customHeight="1">
      <c r="A27" s="74" t="s">
        <v>489</v>
      </c>
      <c r="B27" s="76"/>
      <c r="C27" s="75" t="s">
        <v>521</v>
      </c>
      <c r="D27" s="74" t="s">
        <v>520</v>
      </c>
      <c r="E27" s="66">
        <v>1101</v>
      </c>
      <c r="F27" s="67" t="s">
        <v>519</v>
      </c>
      <c r="G27" s="72">
        <v>1.998</v>
      </c>
      <c r="H27" s="67" t="s">
        <v>62</v>
      </c>
      <c r="I27" s="66">
        <v>1290</v>
      </c>
      <c r="J27" s="71">
        <v>4</v>
      </c>
      <c r="K27" s="69">
        <v>13.7</v>
      </c>
      <c r="L27" s="70">
        <v>169.46423357664233</v>
      </c>
      <c r="M27" s="69">
        <v>17.2</v>
      </c>
      <c r="N27" s="68">
        <v>20.3</v>
      </c>
      <c r="O27" s="68">
        <v>25.4</v>
      </c>
      <c r="P27" s="61" t="s">
        <v>61</v>
      </c>
      <c r="Q27" s="67" t="s">
        <v>60</v>
      </c>
      <c r="R27" s="66" t="s">
        <v>42</v>
      </c>
      <c r="S27" s="65"/>
      <c r="T27" s="64" t="s">
        <v>58</v>
      </c>
      <c r="U27" s="63" t="s">
        <v>57</v>
      </c>
      <c r="V27" s="62" t="s">
        <v>57</v>
      </c>
      <c r="W27" s="61"/>
      <c r="X27" s="79"/>
    </row>
    <row r="28" spans="1:24" ht="24" customHeight="1">
      <c r="A28" s="74" t="s">
        <v>489</v>
      </c>
      <c r="B28" s="76"/>
      <c r="C28" s="75" t="s">
        <v>521</v>
      </c>
      <c r="D28" s="74" t="s">
        <v>520</v>
      </c>
      <c r="E28" s="66">
        <v>1102</v>
      </c>
      <c r="F28" s="67" t="s">
        <v>519</v>
      </c>
      <c r="G28" s="72">
        <v>1.998</v>
      </c>
      <c r="H28" s="67" t="s">
        <v>62</v>
      </c>
      <c r="I28" s="66">
        <v>1320</v>
      </c>
      <c r="J28" s="71">
        <v>4</v>
      </c>
      <c r="K28" s="69">
        <v>13.7</v>
      </c>
      <c r="L28" s="70">
        <v>169.46423357664233</v>
      </c>
      <c r="M28" s="69">
        <v>15.8</v>
      </c>
      <c r="N28" s="68">
        <v>19</v>
      </c>
      <c r="O28" s="68">
        <v>25.2</v>
      </c>
      <c r="P28" s="61" t="s">
        <v>61</v>
      </c>
      <c r="Q28" s="67" t="s">
        <v>60</v>
      </c>
      <c r="R28" s="66" t="s">
        <v>42</v>
      </c>
      <c r="S28" s="65"/>
      <c r="T28" s="64" t="s">
        <v>58</v>
      </c>
      <c r="U28" s="63" t="s">
        <v>57</v>
      </c>
      <c r="V28" s="62" t="s">
        <v>57</v>
      </c>
      <c r="W28" s="61"/>
      <c r="X28" s="79"/>
    </row>
    <row r="29" spans="1:24" ht="24" customHeight="1">
      <c r="A29" s="74" t="s">
        <v>489</v>
      </c>
      <c r="B29" s="76"/>
      <c r="C29" s="75" t="s">
        <v>518</v>
      </c>
      <c r="D29" s="74" t="s">
        <v>517</v>
      </c>
      <c r="E29" s="66" t="s">
        <v>123</v>
      </c>
      <c r="F29" s="67" t="s">
        <v>217</v>
      </c>
      <c r="G29" s="72">
        <v>1.998</v>
      </c>
      <c r="H29" s="67" t="s">
        <v>62</v>
      </c>
      <c r="I29" s="66" t="s">
        <v>516</v>
      </c>
      <c r="J29" s="71">
        <v>5</v>
      </c>
      <c r="K29" s="69">
        <v>12.1</v>
      </c>
      <c r="L29" s="70">
        <v>191.87272727272727</v>
      </c>
      <c r="M29" s="69">
        <v>13.2</v>
      </c>
      <c r="N29" s="68">
        <v>16.5</v>
      </c>
      <c r="O29" s="68" t="s">
        <v>515</v>
      </c>
      <c r="P29" s="61" t="s">
        <v>61</v>
      </c>
      <c r="Q29" s="67" t="s">
        <v>60</v>
      </c>
      <c r="R29" s="66" t="s">
        <v>45</v>
      </c>
      <c r="S29" s="65"/>
      <c r="T29" s="64" t="s">
        <v>58</v>
      </c>
      <c r="U29" s="63" t="s">
        <v>57</v>
      </c>
      <c r="V29" s="62" t="s">
        <v>57</v>
      </c>
      <c r="W29" s="61"/>
      <c r="X29" s="79"/>
    </row>
    <row r="30" spans="1:24" ht="24" customHeight="1">
      <c r="A30" s="74" t="s">
        <v>489</v>
      </c>
      <c r="B30" s="76"/>
      <c r="C30" s="75" t="s">
        <v>518</v>
      </c>
      <c r="D30" s="74" t="s">
        <v>517</v>
      </c>
      <c r="E30" s="66" t="s">
        <v>396</v>
      </c>
      <c r="F30" s="67" t="s">
        <v>217</v>
      </c>
      <c r="G30" s="72">
        <v>1.998</v>
      </c>
      <c r="H30" s="67" t="s">
        <v>62</v>
      </c>
      <c r="I30" s="66" t="s">
        <v>516</v>
      </c>
      <c r="J30" s="71">
        <v>5</v>
      </c>
      <c r="K30" s="69">
        <v>11.7</v>
      </c>
      <c r="L30" s="70">
        <v>198.43247863247862</v>
      </c>
      <c r="M30" s="69">
        <v>13.2</v>
      </c>
      <c r="N30" s="68">
        <v>16.5</v>
      </c>
      <c r="O30" s="68" t="s">
        <v>515</v>
      </c>
      <c r="P30" s="61" t="s">
        <v>61</v>
      </c>
      <c r="Q30" s="67" t="s">
        <v>60</v>
      </c>
      <c r="R30" s="66" t="s">
        <v>45</v>
      </c>
      <c r="S30" s="65"/>
      <c r="T30" s="64" t="s">
        <v>58</v>
      </c>
      <c r="U30" s="63" t="s">
        <v>57</v>
      </c>
      <c r="V30" s="62" t="s">
        <v>57</v>
      </c>
      <c r="W30" s="61"/>
      <c r="X30" s="79"/>
    </row>
    <row r="31" spans="1:24" ht="24" customHeight="1">
      <c r="A31" s="74" t="s">
        <v>489</v>
      </c>
      <c r="B31" s="76"/>
      <c r="C31" s="75" t="s">
        <v>514</v>
      </c>
      <c r="D31" s="74" t="s">
        <v>513</v>
      </c>
      <c r="E31" s="66" t="s">
        <v>437</v>
      </c>
      <c r="F31" s="67" t="s">
        <v>211</v>
      </c>
      <c r="G31" s="72">
        <v>1.498</v>
      </c>
      <c r="H31" s="78" t="s">
        <v>210</v>
      </c>
      <c r="I31" s="66" t="s">
        <v>511</v>
      </c>
      <c r="J31" s="71">
        <v>4</v>
      </c>
      <c r="K31" s="69">
        <v>15.7</v>
      </c>
      <c r="L31" s="70">
        <v>147.87643312101909</v>
      </c>
      <c r="M31" s="69">
        <v>17.2</v>
      </c>
      <c r="N31" s="68">
        <v>20.3</v>
      </c>
      <c r="O31" s="68" t="s">
        <v>510</v>
      </c>
      <c r="P31" s="61" t="s">
        <v>61</v>
      </c>
      <c r="Q31" s="67" t="s">
        <v>60</v>
      </c>
      <c r="R31" s="66" t="s">
        <v>42</v>
      </c>
      <c r="S31" s="65"/>
      <c r="T31" s="64" t="s">
        <v>58</v>
      </c>
      <c r="U31" s="63" t="s">
        <v>57</v>
      </c>
      <c r="V31" s="62" t="s">
        <v>57</v>
      </c>
      <c r="W31" s="61">
        <v>60</v>
      </c>
      <c r="X31" s="79" t="s">
        <v>100</v>
      </c>
    </row>
    <row r="32" spans="1:24" ht="24" customHeight="1">
      <c r="A32" s="74" t="s">
        <v>489</v>
      </c>
      <c r="B32" s="76"/>
      <c r="C32" s="75" t="s">
        <v>514</v>
      </c>
      <c r="D32" s="74" t="s">
        <v>513</v>
      </c>
      <c r="E32" s="66" t="s">
        <v>512</v>
      </c>
      <c r="F32" s="67" t="s">
        <v>211</v>
      </c>
      <c r="G32" s="72">
        <v>1.498</v>
      </c>
      <c r="H32" s="78" t="s">
        <v>210</v>
      </c>
      <c r="I32" s="66" t="s">
        <v>511</v>
      </c>
      <c r="J32" s="71">
        <v>4</v>
      </c>
      <c r="K32" s="69">
        <v>16.2</v>
      </c>
      <c r="L32" s="70">
        <v>143.31234567901234</v>
      </c>
      <c r="M32" s="69">
        <v>17.2</v>
      </c>
      <c r="N32" s="68">
        <v>20.3</v>
      </c>
      <c r="O32" s="68" t="s">
        <v>510</v>
      </c>
      <c r="P32" s="61" t="s">
        <v>61</v>
      </c>
      <c r="Q32" s="67" t="s">
        <v>60</v>
      </c>
      <c r="R32" s="66" t="s">
        <v>42</v>
      </c>
      <c r="S32" s="65"/>
      <c r="T32" s="64" t="s">
        <v>58</v>
      </c>
      <c r="U32" s="63" t="s">
        <v>57</v>
      </c>
      <c r="V32" s="62" t="s">
        <v>57</v>
      </c>
      <c r="W32" s="61">
        <v>62</v>
      </c>
      <c r="X32" s="79" t="s">
        <v>100</v>
      </c>
    </row>
    <row r="33" spans="1:24" ht="24" customHeight="1">
      <c r="A33" s="74" t="s">
        <v>489</v>
      </c>
      <c r="B33" s="76"/>
      <c r="C33" s="75" t="s">
        <v>509</v>
      </c>
      <c r="D33" s="74" t="s">
        <v>508</v>
      </c>
      <c r="E33" s="66" t="s">
        <v>123</v>
      </c>
      <c r="F33" s="67" t="s">
        <v>211</v>
      </c>
      <c r="G33" s="72">
        <v>1.498</v>
      </c>
      <c r="H33" s="78" t="s">
        <v>210</v>
      </c>
      <c r="I33" s="66" t="s">
        <v>507</v>
      </c>
      <c r="J33" s="71">
        <v>5</v>
      </c>
      <c r="K33" s="69">
        <v>15.7</v>
      </c>
      <c r="L33" s="70">
        <v>147.87643312101909</v>
      </c>
      <c r="M33" s="69">
        <v>17.2</v>
      </c>
      <c r="N33" s="68">
        <v>20.3</v>
      </c>
      <c r="O33" s="80" t="s">
        <v>506</v>
      </c>
      <c r="P33" s="61" t="s">
        <v>61</v>
      </c>
      <c r="Q33" s="67" t="s">
        <v>60</v>
      </c>
      <c r="R33" s="66" t="s">
        <v>42</v>
      </c>
      <c r="S33" s="65"/>
      <c r="T33" s="64" t="s">
        <v>58</v>
      </c>
      <c r="U33" s="63" t="s">
        <v>57</v>
      </c>
      <c r="V33" s="62" t="s">
        <v>57</v>
      </c>
      <c r="W33" s="61">
        <v>61</v>
      </c>
      <c r="X33" s="79" t="s">
        <v>100</v>
      </c>
    </row>
    <row r="34" spans="1:24" ht="24" customHeight="1">
      <c r="A34" s="74" t="s">
        <v>489</v>
      </c>
      <c r="B34" s="76"/>
      <c r="C34" s="75" t="s">
        <v>509</v>
      </c>
      <c r="D34" s="74" t="s">
        <v>508</v>
      </c>
      <c r="E34" s="66" t="s">
        <v>486</v>
      </c>
      <c r="F34" s="67" t="s">
        <v>211</v>
      </c>
      <c r="G34" s="72">
        <v>1.498</v>
      </c>
      <c r="H34" s="78" t="s">
        <v>210</v>
      </c>
      <c r="I34" s="66" t="s">
        <v>507</v>
      </c>
      <c r="J34" s="71">
        <v>5</v>
      </c>
      <c r="K34" s="69">
        <v>16.2</v>
      </c>
      <c r="L34" s="70">
        <v>143.31234567901234</v>
      </c>
      <c r="M34" s="69">
        <v>17.2</v>
      </c>
      <c r="N34" s="68">
        <v>20.3</v>
      </c>
      <c r="O34" s="80" t="s">
        <v>506</v>
      </c>
      <c r="P34" s="61" t="s">
        <v>61</v>
      </c>
      <c r="Q34" s="67" t="s">
        <v>60</v>
      </c>
      <c r="R34" s="66" t="s">
        <v>42</v>
      </c>
      <c r="S34" s="65"/>
      <c r="T34" s="64" t="s">
        <v>58</v>
      </c>
      <c r="U34" s="63" t="s">
        <v>57</v>
      </c>
      <c r="V34" s="62" t="s">
        <v>57</v>
      </c>
      <c r="W34" s="61">
        <v>63</v>
      </c>
      <c r="X34" s="79" t="s">
        <v>100</v>
      </c>
    </row>
    <row r="35" spans="1:24" ht="24" customHeight="1">
      <c r="A35" s="74" t="s">
        <v>489</v>
      </c>
      <c r="B35" s="76"/>
      <c r="C35" s="75" t="s">
        <v>505</v>
      </c>
      <c r="D35" s="74" t="s">
        <v>504</v>
      </c>
      <c r="E35" s="66" t="s">
        <v>123</v>
      </c>
      <c r="F35" s="67" t="s">
        <v>211</v>
      </c>
      <c r="G35" s="72">
        <v>1.498</v>
      </c>
      <c r="H35" s="78" t="s">
        <v>210</v>
      </c>
      <c r="I35" s="66" t="s">
        <v>503</v>
      </c>
      <c r="J35" s="71">
        <v>5</v>
      </c>
      <c r="K35" s="69">
        <v>14.9</v>
      </c>
      <c r="L35" s="70">
        <v>155.81610738255031</v>
      </c>
      <c r="M35" s="69">
        <v>14.4</v>
      </c>
      <c r="N35" s="68">
        <v>17.600000000000001</v>
      </c>
      <c r="O35" s="80" t="s">
        <v>502</v>
      </c>
      <c r="P35" s="61" t="s">
        <v>61</v>
      </c>
      <c r="Q35" s="67" t="s">
        <v>60</v>
      </c>
      <c r="R35" s="66" t="s">
        <v>42</v>
      </c>
      <c r="S35" s="65"/>
      <c r="T35" s="64" t="s">
        <v>58</v>
      </c>
      <c r="U35" s="63">
        <v>103</v>
      </c>
      <c r="V35" s="62" t="s">
        <v>57</v>
      </c>
      <c r="W35" s="61">
        <v>61</v>
      </c>
      <c r="X35" s="79" t="s">
        <v>100</v>
      </c>
    </row>
    <row r="36" spans="1:24" ht="24" customHeight="1">
      <c r="A36" s="74" t="s">
        <v>489</v>
      </c>
      <c r="B36" s="76"/>
      <c r="C36" s="75" t="s">
        <v>501</v>
      </c>
      <c r="D36" s="74" t="s">
        <v>500</v>
      </c>
      <c r="E36" s="66" t="s">
        <v>123</v>
      </c>
      <c r="F36" s="67" t="s">
        <v>211</v>
      </c>
      <c r="G36" s="72">
        <v>1.498</v>
      </c>
      <c r="H36" s="78" t="s">
        <v>210</v>
      </c>
      <c r="I36" s="66" t="s">
        <v>499</v>
      </c>
      <c r="J36" s="71">
        <v>5</v>
      </c>
      <c r="K36" s="69">
        <v>13.7</v>
      </c>
      <c r="L36" s="70">
        <v>169.46423357664233</v>
      </c>
      <c r="M36" s="69">
        <v>14.4</v>
      </c>
      <c r="N36" s="68">
        <v>17.600000000000001</v>
      </c>
      <c r="O36" s="80" t="s">
        <v>498</v>
      </c>
      <c r="P36" s="61" t="s">
        <v>61</v>
      </c>
      <c r="Q36" s="67" t="s">
        <v>60</v>
      </c>
      <c r="R36" s="66" t="s">
        <v>42</v>
      </c>
      <c r="S36" s="65"/>
      <c r="T36" s="64" t="s">
        <v>58</v>
      </c>
      <c r="U36" s="63" t="s">
        <v>57</v>
      </c>
      <c r="V36" s="62" t="s">
        <v>57</v>
      </c>
      <c r="W36" s="83" t="s">
        <v>430</v>
      </c>
      <c r="X36" s="79" t="s">
        <v>128</v>
      </c>
    </row>
    <row r="37" spans="1:24" ht="24" customHeight="1">
      <c r="A37" s="74" t="s">
        <v>495</v>
      </c>
      <c r="B37" s="76"/>
      <c r="C37" s="75" t="s">
        <v>497</v>
      </c>
      <c r="D37" s="74" t="s">
        <v>496</v>
      </c>
      <c r="E37" s="73" t="s">
        <v>93</v>
      </c>
      <c r="F37" s="67" t="s">
        <v>232</v>
      </c>
      <c r="G37" s="72">
        <v>1.498</v>
      </c>
      <c r="H37" s="67" t="s">
        <v>204</v>
      </c>
      <c r="I37" s="66">
        <v>1520</v>
      </c>
      <c r="J37" s="97">
        <v>5</v>
      </c>
      <c r="K37" s="69">
        <v>14.7</v>
      </c>
      <c r="L37" s="96">
        <v>157.93605442176872</v>
      </c>
      <c r="M37" s="95">
        <v>14.4</v>
      </c>
      <c r="N37" s="68">
        <v>17.600000000000001</v>
      </c>
      <c r="O37" s="95">
        <v>23.6</v>
      </c>
      <c r="P37" s="98" t="s">
        <v>61</v>
      </c>
      <c r="Q37" s="67" t="s">
        <v>60</v>
      </c>
      <c r="R37" s="66" t="s">
        <v>84</v>
      </c>
      <c r="S37" s="65"/>
      <c r="T37" s="64" t="s">
        <v>58</v>
      </c>
      <c r="U37" s="63">
        <v>102</v>
      </c>
      <c r="V37" s="62" t="s">
        <v>57</v>
      </c>
      <c r="W37" s="61">
        <v>62</v>
      </c>
      <c r="X37" s="61" t="s">
        <v>110</v>
      </c>
    </row>
    <row r="38" spans="1:24" ht="24" customHeight="1">
      <c r="A38" s="74" t="s">
        <v>495</v>
      </c>
      <c r="B38" s="76"/>
      <c r="C38" s="75" t="s">
        <v>497</v>
      </c>
      <c r="D38" s="74" t="s">
        <v>496</v>
      </c>
      <c r="E38" s="73" t="s">
        <v>92</v>
      </c>
      <c r="F38" s="67" t="s">
        <v>232</v>
      </c>
      <c r="G38" s="72">
        <v>1.498</v>
      </c>
      <c r="H38" s="67" t="s">
        <v>204</v>
      </c>
      <c r="I38" s="66">
        <v>1550</v>
      </c>
      <c r="J38" s="97">
        <v>5</v>
      </c>
      <c r="K38" s="69">
        <v>14.7</v>
      </c>
      <c r="L38" s="96">
        <v>157.93605442176872</v>
      </c>
      <c r="M38" s="95">
        <v>13.2</v>
      </c>
      <c r="N38" s="68">
        <v>16.5</v>
      </c>
      <c r="O38" s="95">
        <v>23.4</v>
      </c>
      <c r="P38" s="98" t="s">
        <v>61</v>
      </c>
      <c r="Q38" s="67" t="s">
        <v>60</v>
      </c>
      <c r="R38" s="66" t="s">
        <v>84</v>
      </c>
      <c r="S38" s="65"/>
      <c r="T38" s="64" t="s">
        <v>58</v>
      </c>
      <c r="U38" s="63">
        <v>111</v>
      </c>
      <c r="V38" s="62" t="s">
        <v>57</v>
      </c>
      <c r="W38" s="61">
        <v>62</v>
      </c>
      <c r="X38" s="61" t="s">
        <v>110</v>
      </c>
    </row>
    <row r="39" spans="1:24" ht="24" customHeight="1">
      <c r="A39" s="74" t="s">
        <v>495</v>
      </c>
      <c r="B39" s="76"/>
      <c r="C39" s="75" t="s">
        <v>497</v>
      </c>
      <c r="D39" s="74" t="s">
        <v>496</v>
      </c>
      <c r="E39" s="73" t="s">
        <v>91</v>
      </c>
      <c r="F39" s="67" t="s">
        <v>232</v>
      </c>
      <c r="G39" s="72">
        <v>1.498</v>
      </c>
      <c r="H39" s="67" t="s">
        <v>204</v>
      </c>
      <c r="I39" s="66">
        <v>1520</v>
      </c>
      <c r="J39" s="97">
        <v>5</v>
      </c>
      <c r="K39" s="69">
        <v>14.7</v>
      </c>
      <c r="L39" s="96">
        <v>157.93605442176872</v>
      </c>
      <c r="M39" s="95">
        <v>14.4</v>
      </c>
      <c r="N39" s="68">
        <v>17.600000000000001</v>
      </c>
      <c r="O39" s="68">
        <v>23.6</v>
      </c>
      <c r="P39" s="98" t="s">
        <v>61</v>
      </c>
      <c r="Q39" s="67" t="s">
        <v>60</v>
      </c>
      <c r="R39" s="66" t="s">
        <v>84</v>
      </c>
      <c r="S39" s="65"/>
      <c r="T39" s="64" t="s">
        <v>58</v>
      </c>
      <c r="U39" s="63">
        <v>102</v>
      </c>
      <c r="V39" s="62" t="s">
        <v>57</v>
      </c>
      <c r="W39" s="61">
        <v>62</v>
      </c>
      <c r="X39" s="61" t="s">
        <v>110</v>
      </c>
    </row>
    <row r="40" spans="1:24" ht="24" customHeight="1">
      <c r="A40" s="74" t="s">
        <v>495</v>
      </c>
      <c r="B40" s="76"/>
      <c r="C40" s="75" t="s">
        <v>497</v>
      </c>
      <c r="D40" s="74" t="s">
        <v>496</v>
      </c>
      <c r="E40" s="73" t="s">
        <v>88</v>
      </c>
      <c r="F40" s="67" t="s">
        <v>232</v>
      </c>
      <c r="G40" s="72">
        <v>1.498</v>
      </c>
      <c r="H40" s="67" t="s">
        <v>204</v>
      </c>
      <c r="I40" s="66">
        <v>1550</v>
      </c>
      <c r="J40" s="97">
        <v>5</v>
      </c>
      <c r="K40" s="69">
        <v>14.7</v>
      </c>
      <c r="L40" s="96">
        <v>157.93605442176872</v>
      </c>
      <c r="M40" s="95">
        <v>13.2</v>
      </c>
      <c r="N40" s="68">
        <v>16.5</v>
      </c>
      <c r="O40" s="68">
        <v>23.4</v>
      </c>
      <c r="P40" s="98" t="s">
        <v>61</v>
      </c>
      <c r="Q40" s="67" t="s">
        <v>60</v>
      </c>
      <c r="R40" s="66" t="s">
        <v>84</v>
      </c>
      <c r="S40" s="65"/>
      <c r="T40" s="64" t="s">
        <v>58</v>
      </c>
      <c r="U40" s="63">
        <v>111</v>
      </c>
      <c r="V40" s="62" t="s">
        <v>57</v>
      </c>
      <c r="W40" s="61">
        <v>62</v>
      </c>
      <c r="X40" s="61" t="s">
        <v>110</v>
      </c>
    </row>
    <row r="41" spans="1:24" ht="24" customHeight="1">
      <c r="A41" s="74" t="s">
        <v>495</v>
      </c>
      <c r="B41" s="76"/>
      <c r="C41" s="75" t="s">
        <v>494</v>
      </c>
      <c r="D41" s="74" t="s">
        <v>493</v>
      </c>
      <c r="E41" s="73" t="s">
        <v>93</v>
      </c>
      <c r="F41" s="67" t="s">
        <v>205</v>
      </c>
      <c r="G41" s="72">
        <v>1.998</v>
      </c>
      <c r="H41" s="67" t="s">
        <v>204</v>
      </c>
      <c r="I41" s="66">
        <v>1640</v>
      </c>
      <c r="J41" s="97">
        <v>5</v>
      </c>
      <c r="K41" s="69">
        <v>13.1</v>
      </c>
      <c r="L41" s="96">
        <v>177.22595419847329</v>
      </c>
      <c r="M41" s="95">
        <v>13.2</v>
      </c>
      <c r="N41" s="68">
        <v>16.5</v>
      </c>
      <c r="O41" s="68">
        <v>22.6</v>
      </c>
      <c r="P41" s="61" t="s">
        <v>61</v>
      </c>
      <c r="Q41" s="67" t="s">
        <v>60</v>
      </c>
      <c r="R41" s="66" t="s">
        <v>84</v>
      </c>
      <c r="S41" s="65"/>
      <c r="T41" s="64" t="s">
        <v>58</v>
      </c>
      <c r="U41" s="63" t="s">
        <v>57</v>
      </c>
      <c r="V41" s="62" t="s">
        <v>57</v>
      </c>
      <c r="W41" s="61">
        <v>57</v>
      </c>
      <c r="X41" s="61" t="s">
        <v>67</v>
      </c>
    </row>
    <row r="42" spans="1:24" ht="24" customHeight="1">
      <c r="A42" s="74" t="s">
        <v>495</v>
      </c>
      <c r="B42" s="76"/>
      <c r="C42" s="75" t="s">
        <v>494</v>
      </c>
      <c r="D42" s="74" t="s">
        <v>493</v>
      </c>
      <c r="E42" s="77" t="s">
        <v>92</v>
      </c>
      <c r="F42" s="67" t="s">
        <v>205</v>
      </c>
      <c r="G42" s="72">
        <v>1.998</v>
      </c>
      <c r="H42" s="67" t="s">
        <v>204</v>
      </c>
      <c r="I42" s="66">
        <v>1670</v>
      </c>
      <c r="J42" s="97">
        <v>5</v>
      </c>
      <c r="K42" s="69">
        <v>13.1</v>
      </c>
      <c r="L42" s="96">
        <v>177.22595419847329</v>
      </c>
      <c r="M42" s="95">
        <v>12.2</v>
      </c>
      <c r="N42" s="68">
        <v>15.4</v>
      </c>
      <c r="O42" s="68">
        <v>22.3</v>
      </c>
      <c r="P42" s="89" t="s">
        <v>61</v>
      </c>
      <c r="Q42" s="67" t="s">
        <v>60</v>
      </c>
      <c r="R42" s="66" t="s">
        <v>84</v>
      </c>
      <c r="S42" s="65"/>
      <c r="T42" s="64" t="s">
        <v>58</v>
      </c>
      <c r="U42" s="63">
        <v>107</v>
      </c>
      <c r="V42" s="62" t="s">
        <v>57</v>
      </c>
      <c r="W42" s="61">
        <v>58</v>
      </c>
      <c r="X42" s="61" t="s">
        <v>67</v>
      </c>
    </row>
    <row r="43" spans="1:24" ht="24" customHeight="1">
      <c r="A43" s="74" t="s">
        <v>495</v>
      </c>
      <c r="B43" s="76"/>
      <c r="C43" s="75" t="s">
        <v>494</v>
      </c>
      <c r="D43" s="74" t="s">
        <v>493</v>
      </c>
      <c r="E43" s="73" t="s">
        <v>91</v>
      </c>
      <c r="F43" s="67" t="s">
        <v>205</v>
      </c>
      <c r="G43" s="72">
        <v>1.998</v>
      </c>
      <c r="H43" s="67" t="s">
        <v>204</v>
      </c>
      <c r="I43" s="66">
        <v>1640</v>
      </c>
      <c r="J43" s="97">
        <v>5</v>
      </c>
      <c r="K43" s="69">
        <v>13.1</v>
      </c>
      <c r="L43" s="96">
        <v>177.22595419847329</v>
      </c>
      <c r="M43" s="95">
        <v>13.2</v>
      </c>
      <c r="N43" s="68">
        <v>16.5</v>
      </c>
      <c r="O43" s="68">
        <v>22.6</v>
      </c>
      <c r="P43" s="61" t="s">
        <v>61</v>
      </c>
      <c r="Q43" s="67" t="s">
        <v>60</v>
      </c>
      <c r="R43" s="66" t="s">
        <v>84</v>
      </c>
      <c r="S43" s="65"/>
      <c r="T43" s="64" t="s">
        <v>58</v>
      </c>
      <c r="U43" s="63" t="s">
        <v>57</v>
      </c>
      <c r="V43" s="62" t="s">
        <v>57</v>
      </c>
      <c r="W43" s="61">
        <v>57</v>
      </c>
      <c r="X43" s="61" t="s">
        <v>67</v>
      </c>
    </row>
    <row r="44" spans="1:24" ht="24" customHeight="1">
      <c r="A44" s="74" t="s">
        <v>495</v>
      </c>
      <c r="B44" s="76"/>
      <c r="C44" s="75" t="s">
        <v>494</v>
      </c>
      <c r="D44" s="74" t="s">
        <v>493</v>
      </c>
      <c r="E44" s="77" t="s">
        <v>88</v>
      </c>
      <c r="F44" s="67" t="s">
        <v>205</v>
      </c>
      <c r="G44" s="72">
        <v>1.998</v>
      </c>
      <c r="H44" s="67" t="s">
        <v>204</v>
      </c>
      <c r="I44" s="66">
        <v>1670</v>
      </c>
      <c r="J44" s="71">
        <v>5</v>
      </c>
      <c r="K44" s="69">
        <v>13.1</v>
      </c>
      <c r="L44" s="70">
        <v>177.22595419847329</v>
      </c>
      <c r="M44" s="69">
        <v>12.2</v>
      </c>
      <c r="N44" s="68">
        <v>15.4</v>
      </c>
      <c r="O44" s="68">
        <v>22.3</v>
      </c>
      <c r="P44" s="61" t="s">
        <v>61</v>
      </c>
      <c r="Q44" s="67" t="s">
        <v>60</v>
      </c>
      <c r="R44" s="66" t="s">
        <v>84</v>
      </c>
      <c r="S44" s="65"/>
      <c r="T44" s="64" t="s">
        <v>58</v>
      </c>
      <c r="U44" s="63">
        <v>107</v>
      </c>
      <c r="V44" s="62" t="s">
        <v>57</v>
      </c>
      <c r="W44" s="61">
        <v>58</v>
      </c>
      <c r="X44" s="61" t="s">
        <v>67</v>
      </c>
    </row>
    <row r="45" spans="1:24" ht="24" customHeight="1">
      <c r="A45" s="74" t="s">
        <v>489</v>
      </c>
      <c r="B45" s="76"/>
      <c r="C45" s="75" t="s">
        <v>492</v>
      </c>
      <c r="D45" s="74" t="s">
        <v>491</v>
      </c>
      <c r="E45" s="66" t="s">
        <v>123</v>
      </c>
      <c r="F45" s="67" t="s">
        <v>490</v>
      </c>
      <c r="G45" s="72">
        <v>1.998</v>
      </c>
      <c r="H45" s="78" t="s">
        <v>210</v>
      </c>
      <c r="I45" s="66">
        <v>1370</v>
      </c>
      <c r="J45" s="71">
        <v>4</v>
      </c>
      <c r="K45" s="69">
        <v>14.5</v>
      </c>
      <c r="L45" s="70">
        <v>160.11448275862068</v>
      </c>
      <c r="M45" s="69">
        <v>15.8</v>
      </c>
      <c r="N45" s="68">
        <v>19</v>
      </c>
      <c r="O45" s="68">
        <v>24.8</v>
      </c>
      <c r="P45" s="61" t="s">
        <v>61</v>
      </c>
      <c r="Q45" s="67" t="s">
        <v>60</v>
      </c>
      <c r="R45" s="66" t="s">
        <v>42</v>
      </c>
      <c r="S45" s="65"/>
      <c r="T45" s="64" t="s">
        <v>58</v>
      </c>
      <c r="U45" s="63" t="s">
        <v>57</v>
      </c>
      <c r="V45" s="62" t="s">
        <v>57</v>
      </c>
      <c r="W45" s="61">
        <v>58</v>
      </c>
      <c r="X45" s="79" t="s">
        <v>128</v>
      </c>
    </row>
    <row r="46" spans="1:24" ht="24" customHeight="1">
      <c r="A46" s="74" t="s">
        <v>489</v>
      </c>
      <c r="B46" s="76"/>
      <c r="C46" s="75" t="s">
        <v>492</v>
      </c>
      <c r="D46" s="74" t="s">
        <v>491</v>
      </c>
      <c r="E46" s="66" t="s">
        <v>486</v>
      </c>
      <c r="F46" s="67" t="s">
        <v>490</v>
      </c>
      <c r="G46" s="72">
        <v>1.998</v>
      </c>
      <c r="H46" s="78" t="s">
        <v>210</v>
      </c>
      <c r="I46" s="66">
        <v>1370</v>
      </c>
      <c r="J46" s="71">
        <v>4</v>
      </c>
      <c r="K46" s="69">
        <v>14.8</v>
      </c>
      <c r="L46" s="70">
        <v>156.86891891891889</v>
      </c>
      <c r="M46" s="69">
        <v>15.8</v>
      </c>
      <c r="N46" s="68">
        <v>19</v>
      </c>
      <c r="O46" s="68">
        <v>24.8</v>
      </c>
      <c r="P46" s="61" t="s">
        <v>61</v>
      </c>
      <c r="Q46" s="67" t="s">
        <v>60</v>
      </c>
      <c r="R46" s="66" t="s">
        <v>42</v>
      </c>
      <c r="S46" s="65"/>
      <c r="T46" s="64" t="s">
        <v>58</v>
      </c>
      <c r="U46" s="63" t="s">
        <v>57</v>
      </c>
      <c r="V46" s="62" t="s">
        <v>57</v>
      </c>
      <c r="W46" s="61">
        <v>59</v>
      </c>
      <c r="X46" s="79" t="s">
        <v>128</v>
      </c>
    </row>
    <row r="47" spans="1:24" ht="24" customHeight="1">
      <c r="A47" s="74" t="s">
        <v>489</v>
      </c>
      <c r="B47" s="76"/>
      <c r="C47" s="75" t="s">
        <v>488</v>
      </c>
      <c r="D47" s="74" t="s">
        <v>487</v>
      </c>
      <c r="E47" s="66" t="s">
        <v>123</v>
      </c>
      <c r="F47" s="67" t="s">
        <v>211</v>
      </c>
      <c r="G47" s="72">
        <v>1.498</v>
      </c>
      <c r="H47" s="78" t="s">
        <v>210</v>
      </c>
      <c r="I47" s="66">
        <v>1330</v>
      </c>
      <c r="J47" s="71">
        <v>4</v>
      </c>
      <c r="K47" s="69">
        <v>14.9</v>
      </c>
      <c r="L47" s="70">
        <v>155.81610738255031</v>
      </c>
      <c r="M47" s="69">
        <v>15.8</v>
      </c>
      <c r="N47" s="68">
        <v>19</v>
      </c>
      <c r="O47" s="68">
        <v>25.1</v>
      </c>
      <c r="P47" s="61" t="s">
        <v>61</v>
      </c>
      <c r="Q47" s="67" t="s">
        <v>60</v>
      </c>
      <c r="R47" s="66" t="s">
        <v>42</v>
      </c>
      <c r="S47" s="65"/>
      <c r="T47" s="64" t="s">
        <v>58</v>
      </c>
      <c r="U47" s="63" t="s">
        <v>57</v>
      </c>
      <c r="V47" s="62" t="s">
        <v>57</v>
      </c>
      <c r="W47" s="61">
        <v>59</v>
      </c>
      <c r="X47" s="79" t="s">
        <v>128</v>
      </c>
    </row>
    <row r="48" spans="1:24" ht="24" customHeight="1">
      <c r="A48" s="74" t="s">
        <v>489</v>
      </c>
      <c r="B48" s="76"/>
      <c r="C48" s="75" t="s">
        <v>488</v>
      </c>
      <c r="D48" s="74" t="s">
        <v>487</v>
      </c>
      <c r="E48" s="66" t="s">
        <v>486</v>
      </c>
      <c r="F48" s="67" t="s">
        <v>211</v>
      </c>
      <c r="G48" s="72">
        <v>1.498</v>
      </c>
      <c r="H48" s="78" t="s">
        <v>210</v>
      </c>
      <c r="I48" s="66">
        <v>1330</v>
      </c>
      <c r="J48" s="71">
        <v>4</v>
      </c>
      <c r="K48" s="69">
        <v>15.6</v>
      </c>
      <c r="L48" s="70">
        <v>148.824358974359</v>
      </c>
      <c r="M48" s="69">
        <v>15.8</v>
      </c>
      <c r="N48" s="68">
        <v>19</v>
      </c>
      <c r="O48" s="68">
        <v>25.1</v>
      </c>
      <c r="P48" s="61" t="s">
        <v>61</v>
      </c>
      <c r="Q48" s="67" t="s">
        <v>60</v>
      </c>
      <c r="R48" s="66" t="s">
        <v>42</v>
      </c>
      <c r="S48" s="65"/>
      <c r="T48" s="64" t="s">
        <v>58</v>
      </c>
      <c r="U48" s="63" t="s">
        <v>57</v>
      </c>
      <c r="V48" s="62" t="s">
        <v>57</v>
      </c>
      <c r="W48" s="61">
        <v>62</v>
      </c>
      <c r="X48" s="79" t="s">
        <v>100</v>
      </c>
    </row>
    <row r="49" spans="1:24" ht="24" customHeight="1">
      <c r="A49" s="74" t="s">
        <v>66</v>
      </c>
      <c r="B49" s="76"/>
      <c r="C49" s="75" t="s">
        <v>485</v>
      </c>
      <c r="D49" s="74" t="s">
        <v>464</v>
      </c>
      <c r="E49" s="66"/>
      <c r="F49" s="67" t="s">
        <v>211</v>
      </c>
      <c r="G49" s="72">
        <v>1.498</v>
      </c>
      <c r="H49" s="67" t="s">
        <v>210</v>
      </c>
      <c r="I49" s="66" t="s">
        <v>484</v>
      </c>
      <c r="J49" s="71">
        <v>5</v>
      </c>
      <c r="K49" s="69">
        <v>13.7</v>
      </c>
      <c r="L49" s="70">
        <v>169.46423357664233</v>
      </c>
      <c r="M49" s="69">
        <v>15.8</v>
      </c>
      <c r="N49" s="68">
        <v>19</v>
      </c>
      <c r="O49" s="80" t="s">
        <v>483</v>
      </c>
      <c r="P49" s="61" t="s">
        <v>61</v>
      </c>
      <c r="Q49" s="67" t="s">
        <v>60</v>
      </c>
      <c r="R49" s="66" t="s">
        <v>42</v>
      </c>
      <c r="S49" s="65"/>
      <c r="T49" s="64" t="s">
        <v>58</v>
      </c>
      <c r="U49" s="63" t="s">
        <v>57</v>
      </c>
      <c r="V49" s="62" t="s">
        <v>57</v>
      </c>
      <c r="W49" s="61">
        <v>55</v>
      </c>
      <c r="X49" s="79" t="s">
        <v>128</v>
      </c>
    </row>
    <row r="50" spans="1:24" ht="24" customHeight="1">
      <c r="A50" s="74" t="s">
        <v>74</v>
      </c>
      <c r="B50" s="76"/>
      <c r="C50" s="75" t="s">
        <v>482</v>
      </c>
      <c r="D50" s="74" t="s">
        <v>481</v>
      </c>
      <c r="E50" s="73" t="s">
        <v>93</v>
      </c>
      <c r="F50" s="67" t="s">
        <v>480</v>
      </c>
      <c r="G50" s="72">
        <v>1.498</v>
      </c>
      <c r="H50" s="67" t="s">
        <v>346</v>
      </c>
      <c r="I50" s="66">
        <v>1460</v>
      </c>
      <c r="J50" s="71">
        <v>5</v>
      </c>
      <c r="K50" s="69">
        <v>16.8</v>
      </c>
      <c r="L50" s="70">
        <v>138.19404761904758</v>
      </c>
      <c r="M50" s="69">
        <v>14.4</v>
      </c>
      <c r="N50" s="68">
        <v>17.600000000000001</v>
      </c>
      <c r="O50" s="68">
        <v>24.1</v>
      </c>
      <c r="P50" s="61" t="s">
        <v>479</v>
      </c>
      <c r="Q50" s="67" t="s">
        <v>60</v>
      </c>
      <c r="R50" s="66" t="s">
        <v>231</v>
      </c>
      <c r="S50" s="65"/>
      <c r="T50" s="64" t="s">
        <v>58</v>
      </c>
      <c r="U50" s="63">
        <v>116</v>
      </c>
      <c r="V50" s="62" t="s">
        <v>57</v>
      </c>
      <c r="W50" s="61">
        <v>69</v>
      </c>
      <c r="X50" s="61" t="s">
        <v>199</v>
      </c>
    </row>
    <row r="51" spans="1:24" ht="24" customHeight="1">
      <c r="A51" s="74" t="s">
        <v>74</v>
      </c>
      <c r="B51" s="76"/>
      <c r="C51" s="75" t="s">
        <v>482</v>
      </c>
      <c r="D51" s="74" t="s">
        <v>481</v>
      </c>
      <c r="E51" s="73" t="s">
        <v>92</v>
      </c>
      <c r="F51" s="67" t="s">
        <v>480</v>
      </c>
      <c r="G51" s="72">
        <v>1.498</v>
      </c>
      <c r="H51" s="67" t="s">
        <v>346</v>
      </c>
      <c r="I51" s="66">
        <v>1480</v>
      </c>
      <c r="J51" s="71">
        <v>5</v>
      </c>
      <c r="K51" s="69">
        <v>16.8</v>
      </c>
      <c r="L51" s="70">
        <v>138.19404761904758</v>
      </c>
      <c r="M51" s="69">
        <v>14.4</v>
      </c>
      <c r="N51" s="68">
        <v>17.600000000000001</v>
      </c>
      <c r="O51" s="68">
        <v>24</v>
      </c>
      <c r="P51" s="61" t="s">
        <v>479</v>
      </c>
      <c r="Q51" s="67" t="s">
        <v>60</v>
      </c>
      <c r="R51" s="66" t="s">
        <v>231</v>
      </c>
      <c r="S51" s="65"/>
      <c r="T51" s="64" t="s">
        <v>58</v>
      </c>
      <c r="U51" s="63">
        <v>116</v>
      </c>
      <c r="V51" s="62" t="s">
        <v>57</v>
      </c>
      <c r="W51" s="61">
        <v>70</v>
      </c>
      <c r="X51" s="61" t="s">
        <v>83</v>
      </c>
    </row>
    <row r="52" spans="1:24" ht="24" customHeight="1">
      <c r="A52" s="74" t="s">
        <v>74</v>
      </c>
      <c r="B52" s="76"/>
      <c r="C52" s="75" t="s">
        <v>482</v>
      </c>
      <c r="D52" s="74" t="s">
        <v>481</v>
      </c>
      <c r="E52" s="73" t="s">
        <v>91</v>
      </c>
      <c r="F52" s="67" t="s">
        <v>480</v>
      </c>
      <c r="G52" s="72">
        <v>1.498</v>
      </c>
      <c r="H52" s="67" t="s">
        <v>346</v>
      </c>
      <c r="I52" s="66">
        <v>1460</v>
      </c>
      <c r="J52" s="71">
        <v>5</v>
      </c>
      <c r="K52" s="69">
        <v>16.8</v>
      </c>
      <c r="L52" s="70">
        <v>138.19404761904758</v>
      </c>
      <c r="M52" s="69">
        <v>14.4</v>
      </c>
      <c r="N52" s="68">
        <v>17.600000000000001</v>
      </c>
      <c r="O52" s="68">
        <v>24.1</v>
      </c>
      <c r="P52" s="61" t="s">
        <v>479</v>
      </c>
      <c r="Q52" s="67" t="s">
        <v>60</v>
      </c>
      <c r="R52" s="66" t="s">
        <v>231</v>
      </c>
      <c r="S52" s="65"/>
      <c r="T52" s="64" t="s">
        <v>58</v>
      </c>
      <c r="U52" s="63">
        <v>116</v>
      </c>
      <c r="V52" s="62" t="s">
        <v>57</v>
      </c>
      <c r="W52" s="61">
        <v>69</v>
      </c>
      <c r="X52" s="61" t="s">
        <v>199</v>
      </c>
    </row>
    <row r="53" spans="1:24" ht="24" customHeight="1">
      <c r="A53" s="74" t="s">
        <v>74</v>
      </c>
      <c r="B53" s="76"/>
      <c r="C53" s="75" t="s">
        <v>482</v>
      </c>
      <c r="D53" s="74" t="s">
        <v>481</v>
      </c>
      <c r="E53" s="73" t="s">
        <v>88</v>
      </c>
      <c r="F53" s="67" t="s">
        <v>480</v>
      </c>
      <c r="G53" s="72">
        <v>1.498</v>
      </c>
      <c r="H53" s="67" t="s">
        <v>346</v>
      </c>
      <c r="I53" s="66">
        <v>1480</v>
      </c>
      <c r="J53" s="71">
        <v>5</v>
      </c>
      <c r="K53" s="69">
        <v>16.8</v>
      </c>
      <c r="L53" s="70">
        <v>138.19404761904758</v>
      </c>
      <c r="M53" s="69">
        <v>14.4</v>
      </c>
      <c r="N53" s="68">
        <v>17.600000000000001</v>
      </c>
      <c r="O53" s="68">
        <v>24</v>
      </c>
      <c r="P53" s="61" t="s">
        <v>479</v>
      </c>
      <c r="Q53" s="67" t="s">
        <v>60</v>
      </c>
      <c r="R53" s="66" t="s">
        <v>231</v>
      </c>
      <c r="S53" s="65"/>
      <c r="T53" s="64" t="s">
        <v>58</v>
      </c>
      <c r="U53" s="63">
        <v>116</v>
      </c>
      <c r="V53" s="62" t="s">
        <v>57</v>
      </c>
      <c r="W53" s="61">
        <v>70</v>
      </c>
      <c r="X53" s="61" t="s">
        <v>83</v>
      </c>
    </row>
    <row r="54" spans="1:24" ht="24" customHeight="1">
      <c r="A54" s="74" t="s">
        <v>74</v>
      </c>
      <c r="B54" s="76"/>
      <c r="C54" s="75" t="s">
        <v>474</v>
      </c>
      <c r="D54" s="74" t="s">
        <v>476</v>
      </c>
      <c r="E54" s="73" t="s">
        <v>93</v>
      </c>
      <c r="F54" s="67" t="s">
        <v>232</v>
      </c>
      <c r="G54" s="72">
        <v>1.498</v>
      </c>
      <c r="H54" s="67" t="s">
        <v>478</v>
      </c>
      <c r="I54" s="66">
        <v>1530</v>
      </c>
      <c r="J54" s="71">
        <v>5</v>
      </c>
      <c r="K54" s="69">
        <v>14.1</v>
      </c>
      <c r="L54" s="70">
        <v>164.65673758865248</v>
      </c>
      <c r="M54" s="69">
        <v>14.4</v>
      </c>
      <c r="N54" s="68">
        <v>17.600000000000001</v>
      </c>
      <c r="O54" s="68">
        <v>23.6</v>
      </c>
      <c r="P54" s="61" t="s">
        <v>61</v>
      </c>
      <c r="Q54" s="67" t="s">
        <v>60</v>
      </c>
      <c r="R54" s="66" t="s">
        <v>231</v>
      </c>
      <c r="S54" s="65"/>
      <c r="T54" s="64" t="s">
        <v>58</v>
      </c>
      <c r="U54" s="63" t="s">
        <v>57</v>
      </c>
      <c r="V54" s="62" t="s">
        <v>57</v>
      </c>
      <c r="W54" s="61">
        <v>59</v>
      </c>
      <c r="X54" s="61" t="s">
        <v>67</v>
      </c>
    </row>
    <row r="55" spans="1:24" ht="24" customHeight="1">
      <c r="A55" s="74" t="s">
        <v>74</v>
      </c>
      <c r="B55" s="76"/>
      <c r="C55" s="75" t="s">
        <v>474</v>
      </c>
      <c r="D55" s="74" t="s">
        <v>476</v>
      </c>
      <c r="E55" s="73" t="s">
        <v>92</v>
      </c>
      <c r="F55" s="67" t="s">
        <v>232</v>
      </c>
      <c r="G55" s="72">
        <v>1.498</v>
      </c>
      <c r="H55" s="67" t="s">
        <v>478</v>
      </c>
      <c r="I55" s="66">
        <v>1550</v>
      </c>
      <c r="J55" s="71">
        <v>5</v>
      </c>
      <c r="K55" s="69">
        <v>14.1</v>
      </c>
      <c r="L55" s="70">
        <v>164.65673758865248</v>
      </c>
      <c r="M55" s="69">
        <v>13.2</v>
      </c>
      <c r="N55" s="68">
        <v>16.5</v>
      </c>
      <c r="O55" s="68">
        <v>23.4</v>
      </c>
      <c r="P55" s="61" t="s">
        <v>61</v>
      </c>
      <c r="Q55" s="67" t="s">
        <v>60</v>
      </c>
      <c r="R55" s="66" t="s">
        <v>231</v>
      </c>
      <c r="S55" s="65"/>
      <c r="T55" s="64" t="s">
        <v>58</v>
      </c>
      <c r="U55" s="63">
        <v>106</v>
      </c>
      <c r="V55" s="62" t="s">
        <v>57</v>
      </c>
      <c r="W55" s="61">
        <v>60</v>
      </c>
      <c r="X55" s="61" t="s">
        <v>110</v>
      </c>
    </row>
    <row r="56" spans="1:24" ht="24" customHeight="1">
      <c r="A56" s="74" t="s">
        <v>74</v>
      </c>
      <c r="B56" s="76"/>
      <c r="C56" s="75" t="s">
        <v>474</v>
      </c>
      <c r="D56" s="74" t="s">
        <v>476</v>
      </c>
      <c r="E56" s="73" t="s">
        <v>91</v>
      </c>
      <c r="F56" s="67" t="s">
        <v>232</v>
      </c>
      <c r="G56" s="72">
        <v>1.498</v>
      </c>
      <c r="H56" s="67" t="s">
        <v>478</v>
      </c>
      <c r="I56" s="66">
        <v>1530</v>
      </c>
      <c r="J56" s="71">
        <v>5</v>
      </c>
      <c r="K56" s="69">
        <v>14.1</v>
      </c>
      <c r="L56" s="70">
        <v>164.65673758865248</v>
      </c>
      <c r="M56" s="69">
        <v>14.4</v>
      </c>
      <c r="N56" s="68">
        <v>17.600000000000001</v>
      </c>
      <c r="O56" s="68">
        <v>23.6</v>
      </c>
      <c r="P56" s="61" t="s">
        <v>61</v>
      </c>
      <c r="Q56" s="67" t="s">
        <v>60</v>
      </c>
      <c r="R56" s="66" t="s">
        <v>231</v>
      </c>
      <c r="S56" s="65"/>
      <c r="T56" s="64" t="s">
        <v>58</v>
      </c>
      <c r="U56" s="63" t="s">
        <v>57</v>
      </c>
      <c r="V56" s="62" t="s">
        <v>57</v>
      </c>
      <c r="W56" s="61">
        <v>59</v>
      </c>
      <c r="X56" s="61" t="s">
        <v>67</v>
      </c>
    </row>
    <row r="57" spans="1:24" ht="24" customHeight="1">
      <c r="A57" s="74" t="s">
        <v>74</v>
      </c>
      <c r="B57" s="76"/>
      <c r="C57" s="75" t="s">
        <v>474</v>
      </c>
      <c r="D57" s="74" t="s">
        <v>476</v>
      </c>
      <c r="E57" s="73" t="s">
        <v>88</v>
      </c>
      <c r="F57" s="67" t="s">
        <v>232</v>
      </c>
      <c r="G57" s="72">
        <v>1.498</v>
      </c>
      <c r="H57" s="67" t="s">
        <v>478</v>
      </c>
      <c r="I57" s="66">
        <v>1550</v>
      </c>
      <c r="J57" s="71">
        <v>5</v>
      </c>
      <c r="K57" s="69">
        <v>14.1</v>
      </c>
      <c r="L57" s="70">
        <v>164.65673758865248</v>
      </c>
      <c r="M57" s="69">
        <v>13.2</v>
      </c>
      <c r="N57" s="68">
        <v>16.5</v>
      </c>
      <c r="O57" s="68">
        <v>23.4</v>
      </c>
      <c r="P57" s="61" t="s">
        <v>61</v>
      </c>
      <c r="Q57" s="67" t="s">
        <v>60</v>
      </c>
      <c r="R57" s="66" t="s">
        <v>231</v>
      </c>
      <c r="S57" s="65"/>
      <c r="T57" s="64" t="s">
        <v>58</v>
      </c>
      <c r="U57" s="63">
        <v>106</v>
      </c>
      <c r="V57" s="62" t="s">
        <v>57</v>
      </c>
      <c r="W57" s="61">
        <v>60</v>
      </c>
      <c r="X57" s="61" t="s">
        <v>110</v>
      </c>
    </row>
    <row r="58" spans="1:24" ht="24" customHeight="1">
      <c r="A58" s="74" t="s">
        <v>74</v>
      </c>
      <c r="B58" s="76"/>
      <c r="C58" s="75" t="s">
        <v>474</v>
      </c>
      <c r="D58" s="74" t="s">
        <v>476</v>
      </c>
      <c r="E58" s="73" t="s">
        <v>160</v>
      </c>
      <c r="F58" s="67" t="s">
        <v>232</v>
      </c>
      <c r="G58" s="72">
        <v>1.498</v>
      </c>
      <c r="H58" s="67" t="s">
        <v>204</v>
      </c>
      <c r="I58" s="66">
        <v>1530</v>
      </c>
      <c r="J58" s="71">
        <v>5</v>
      </c>
      <c r="K58" s="69">
        <v>14.5</v>
      </c>
      <c r="L58" s="70">
        <v>160.11448275862068</v>
      </c>
      <c r="M58" s="69">
        <v>14.4</v>
      </c>
      <c r="N58" s="68">
        <v>17.600000000000001</v>
      </c>
      <c r="O58" s="68">
        <v>23.6</v>
      </c>
      <c r="P58" s="61" t="s">
        <v>61</v>
      </c>
      <c r="Q58" s="67" t="s">
        <v>60</v>
      </c>
      <c r="R58" s="66" t="s">
        <v>231</v>
      </c>
      <c r="S58" s="65"/>
      <c r="T58" s="64" t="s">
        <v>58</v>
      </c>
      <c r="U58" s="63">
        <v>100</v>
      </c>
      <c r="V58" s="62" t="s">
        <v>57</v>
      </c>
      <c r="W58" s="61">
        <v>61</v>
      </c>
      <c r="X58" s="61" t="s">
        <v>110</v>
      </c>
    </row>
    <row r="59" spans="1:24" ht="24" customHeight="1">
      <c r="A59" s="74" t="s">
        <v>74</v>
      </c>
      <c r="B59" s="76"/>
      <c r="C59" s="75" t="s">
        <v>474</v>
      </c>
      <c r="D59" s="74" t="s">
        <v>476</v>
      </c>
      <c r="E59" s="73" t="s">
        <v>155</v>
      </c>
      <c r="F59" s="67" t="s">
        <v>232</v>
      </c>
      <c r="G59" s="72">
        <v>1.498</v>
      </c>
      <c r="H59" s="67" t="s">
        <v>204</v>
      </c>
      <c r="I59" s="66">
        <v>1550</v>
      </c>
      <c r="J59" s="71">
        <v>5</v>
      </c>
      <c r="K59" s="69">
        <v>14.5</v>
      </c>
      <c r="L59" s="70">
        <v>160.11448275862068</v>
      </c>
      <c r="M59" s="69">
        <v>13.2</v>
      </c>
      <c r="N59" s="68">
        <v>16.5</v>
      </c>
      <c r="O59" s="68">
        <v>23.4</v>
      </c>
      <c r="P59" s="61" t="s">
        <v>61</v>
      </c>
      <c r="Q59" s="67" t="s">
        <v>60</v>
      </c>
      <c r="R59" s="66" t="s">
        <v>231</v>
      </c>
      <c r="S59" s="65"/>
      <c r="T59" s="64" t="s">
        <v>58</v>
      </c>
      <c r="U59" s="63">
        <v>109</v>
      </c>
      <c r="V59" s="62" t="s">
        <v>57</v>
      </c>
      <c r="W59" s="61">
        <v>61</v>
      </c>
      <c r="X59" s="61" t="s">
        <v>110</v>
      </c>
    </row>
    <row r="60" spans="1:24" ht="24" customHeight="1">
      <c r="A60" s="74" t="s">
        <v>74</v>
      </c>
      <c r="B60" s="76"/>
      <c r="C60" s="75" t="s">
        <v>474</v>
      </c>
      <c r="D60" s="74" t="s">
        <v>476</v>
      </c>
      <c r="E60" s="73" t="s">
        <v>477</v>
      </c>
      <c r="F60" s="67" t="s">
        <v>232</v>
      </c>
      <c r="G60" s="72">
        <v>1.498</v>
      </c>
      <c r="H60" s="67" t="s">
        <v>204</v>
      </c>
      <c r="I60" s="66">
        <v>1530</v>
      </c>
      <c r="J60" s="71">
        <v>5</v>
      </c>
      <c r="K60" s="69">
        <v>14.5</v>
      </c>
      <c r="L60" s="70">
        <v>160.11448275862068</v>
      </c>
      <c r="M60" s="69">
        <v>14.4</v>
      </c>
      <c r="N60" s="68">
        <v>17.600000000000001</v>
      </c>
      <c r="O60" s="68">
        <v>23.6</v>
      </c>
      <c r="P60" s="61" t="s">
        <v>61</v>
      </c>
      <c r="Q60" s="67" t="s">
        <v>60</v>
      </c>
      <c r="R60" s="66" t="s">
        <v>231</v>
      </c>
      <c r="S60" s="65"/>
      <c r="T60" s="64" t="s">
        <v>58</v>
      </c>
      <c r="U60" s="63">
        <v>100</v>
      </c>
      <c r="V60" s="62" t="s">
        <v>57</v>
      </c>
      <c r="W60" s="61">
        <v>61</v>
      </c>
      <c r="X60" s="61" t="s">
        <v>110</v>
      </c>
    </row>
    <row r="61" spans="1:24" ht="24" customHeight="1">
      <c r="A61" s="74" t="s">
        <v>74</v>
      </c>
      <c r="B61" s="76"/>
      <c r="C61" s="75" t="s">
        <v>474</v>
      </c>
      <c r="D61" s="74" t="s">
        <v>476</v>
      </c>
      <c r="E61" s="73" t="s">
        <v>475</v>
      </c>
      <c r="F61" s="67" t="s">
        <v>232</v>
      </c>
      <c r="G61" s="72">
        <v>1.498</v>
      </c>
      <c r="H61" s="67" t="s">
        <v>204</v>
      </c>
      <c r="I61" s="66">
        <v>1550</v>
      </c>
      <c r="J61" s="71">
        <v>5</v>
      </c>
      <c r="K61" s="69">
        <v>14.5</v>
      </c>
      <c r="L61" s="70">
        <v>160.11448275862068</v>
      </c>
      <c r="M61" s="69">
        <v>13.2</v>
      </c>
      <c r="N61" s="68">
        <v>16.5</v>
      </c>
      <c r="O61" s="68">
        <v>23.4</v>
      </c>
      <c r="P61" s="61" t="s">
        <v>61</v>
      </c>
      <c r="Q61" s="67" t="s">
        <v>60</v>
      </c>
      <c r="R61" s="66" t="s">
        <v>231</v>
      </c>
      <c r="S61" s="65"/>
      <c r="T61" s="64" t="s">
        <v>58</v>
      </c>
      <c r="U61" s="63">
        <v>109</v>
      </c>
      <c r="V61" s="62" t="s">
        <v>57</v>
      </c>
      <c r="W61" s="61">
        <v>61</v>
      </c>
      <c r="X61" s="61" t="s">
        <v>110</v>
      </c>
    </row>
    <row r="62" spans="1:24" ht="24" customHeight="1">
      <c r="A62" s="74" t="s">
        <v>66</v>
      </c>
      <c r="B62" s="76"/>
      <c r="C62" s="75" t="s">
        <v>474</v>
      </c>
      <c r="D62" s="74" t="s">
        <v>473</v>
      </c>
      <c r="E62" s="66"/>
      <c r="F62" s="67" t="s">
        <v>211</v>
      </c>
      <c r="G62" s="72">
        <v>1.498</v>
      </c>
      <c r="H62" s="67" t="s">
        <v>210</v>
      </c>
      <c r="I62" s="66" t="s">
        <v>472</v>
      </c>
      <c r="J62" s="71">
        <v>5</v>
      </c>
      <c r="K62" s="69">
        <v>13.5</v>
      </c>
      <c r="L62" s="70">
        <v>171.97481481481481</v>
      </c>
      <c r="M62" s="69">
        <v>14.4</v>
      </c>
      <c r="N62" s="68">
        <v>17.600000000000001</v>
      </c>
      <c r="O62" s="80" t="s">
        <v>471</v>
      </c>
      <c r="P62" s="61" t="s">
        <v>61</v>
      </c>
      <c r="Q62" s="67" t="s">
        <v>60</v>
      </c>
      <c r="R62" s="66" t="s">
        <v>42</v>
      </c>
      <c r="S62" s="65"/>
      <c r="T62" s="64" t="s">
        <v>58</v>
      </c>
      <c r="U62" s="63" t="s">
        <v>57</v>
      </c>
      <c r="V62" s="62" t="s">
        <v>57</v>
      </c>
      <c r="W62" s="61">
        <v>56</v>
      </c>
      <c r="X62" s="79" t="s">
        <v>128</v>
      </c>
    </row>
    <row r="63" spans="1:24" ht="24" customHeight="1">
      <c r="A63" s="74" t="s">
        <v>66</v>
      </c>
      <c r="B63" s="76"/>
      <c r="C63" s="75" t="s">
        <v>470</v>
      </c>
      <c r="D63" s="74" t="s">
        <v>469</v>
      </c>
      <c r="E63" s="66"/>
      <c r="F63" s="67" t="s">
        <v>211</v>
      </c>
      <c r="G63" s="72">
        <v>1.498</v>
      </c>
      <c r="H63" s="67" t="s">
        <v>210</v>
      </c>
      <c r="I63" s="66" t="s">
        <v>468</v>
      </c>
      <c r="J63" s="71">
        <v>7</v>
      </c>
      <c r="K63" s="69">
        <v>13.5</v>
      </c>
      <c r="L63" s="70">
        <v>171.97481481481481</v>
      </c>
      <c r="M63" s="69">
        <v>13.2</v>
      </c>
      <c r="N63" s="68">
        <v>16.5</v>
      </c>
      <c r="O63" s="80" t="s">
        <v>467</v>
      </c>
      <c r="P63" s="61" t="s">
        <v>61</v>
      </c>
      <c r="Q63" s="67" t="s">
        <v>60</v>
      </c>
      <c r="R63" s="66" t="s">
        <v>42</v>
      </c>
      <c r="S63" s="65"/>
      <c r="T63" s="64" t="s">
        <v>58</v>
      </c>
      <c r="U63" s="63">
        <v>102</v>
      </c>
      <c r="V63" s="62" t="s">
        <v>57</v>
      </c>
      <c r="W63" s="61" t="s">
        <v>399</v>
      </c>
      <c r="X63" s="79" t="s">
        <v>128</v>
      </c>
    </row>
    <row r="64" spans="1:24" ht="24" customHeight="1">
      <c r="A64" s="74" t="s">
        <v>66</v>
      </c>
      <c r="B64" s="76"/>
      <c r="C64" s="75" t="s">
        <v>465</v>
      </c>
      <c r="D64" s="74" t="s">
        <v>464</v>
      </c>
      <c r="E64" s="77" t="s">
        <v>466</v>
      </c>
      <c r="F64" s="67" t="s">
        <v>211</v>
      </c>
      <c r="G64" s="72">
        <v>1.498</v>
      </c>
      <c r="H64" s="67" t="s">
        <v>210</v>
      </c>
      <c r="I64" s="66">
        <v>1420</v>
      </c>
      <c r="J64" s="71">
        <v>5</v>
      </c>
      <c r="K64" s="69">
        <v>13.8</v>
      </c>
      <c r="L64" s="70">
        <v>168.23623188405796</v>
      </c>
      <c r="M64" s="69">
        <v>15.8</v>
      </c>
      <c r="N64" s="68">
        <v>19</v>
      </c>
      <c r="O64" s="68">
        <v>24.5</v>
      </c>
      <c r="P64" s="61" t="s">
        <v>61</v>
      </c>
      <c r="Q64" s="67" t="s">
        <v>60</v>
      </c>
      <c r="R64" s="66" t="s">
        <v>42</v>
      </c>
      <c r="S64" s="65"/>
      <c r="T64" s="64" t="s">
        <v>58</v>
      </c>
      <c r="U64" s="63" t="s">
        <v>57</v>
      </c>
      <c r="V64" s="62" t="s">
        <v>57</v>
      </c>
      <c r="W64" s="61">
        <v>56</v>
      </c>
      <c r="X64" s="79" t="s">
        <v>128</v>
      </c>
    </row>
    <row r="65" spans="1:24" ht="24" customHeight="1">
      <c r="A65" s="74" t="s">
        <v>66</v>
      </c>
      <c r="B65" s="76"/>
      <c r="C65" s="75" t="s">
        <v>465</v>
      </c>
      <c r="D65" s="74" t="s">
        <v>464</v>
      </c>
      <c r="E65" s="77" t="s">
        <v>463</v>
      </c>
      <c r="F65" s="67" t="s">
        <v>211</v>
      </c>
      <c r="G65" s="72">
        <v>1.498</v>
      </c>
      <c r="H65" s="67" t="s">
        <v>210</v>
      </c>
      <c r="I65" s="66">
        <v>1440</v>
      </c>
      <c r="J65" s="71">
        <v>5</v>
      </c>
      <c r="K65" s="69">
        <v>13.8</v>
      </c>
      <c r="L65" s="70">
        <v>168.23623188405796</v>
      </c>
      <c r="M65" s="69">
        <v>14.4</v>
      </c>
      <c r="N65" s="68">
        <v>17.600000000000001</v>
      </c>
      <c r="O65" s="68">
        <v>24.3</v>
      </c>
      <c r="P65" s="61" t="s">
        <v>61</v>
      </c>
      <c r="Q65" s="67" t="s">
        <v>60</v>
      </c>
      <c r="R65" s="66" t="s">
        <v>42</v>
      </c>
      <c r="S65" s="65"/>
      <c r="T65" s="64" t="s">
        <v>58</v>
      </c>
      <c r="U65" s="63" t="s">
        <v>57</v>
      </c>
      <c r="V65" s="62" t="s">
        <v>57</v>
      </c>
      <c r="W65" s="61">
        <v>56</v>
      </c>
      <c r="X65" s="79" t="s">
        <v>128</v>
      </c>
    </row>
    <row r="66" spans="1:24" ht="24" customHeight="1">
      <c r="A66" s="74" t="s">
        <v>66</v>
      </c>
      <c r="B66" s="93"/>
      <c r="C66" s="92" t="s">
        <v>461</v>
      </c>
      <c r="D66" s="91" t="s">
        <v>462</v>
      </c>
      <c r="E66" s="73" t="s">
        <v>238</v>
      </c>
      <c r="F66" s="61" t="s">
        <v>180</v>
      </c>
      <c r="G66" s="61">
        <v>1.998</v>
      </c>
      <c r="H66" s="61" t="s">
        <v>154</v>
      </c>
      <c r="I66" s="61">
        <v>1530</v>
      </c>
      <c r="J66" s="89">
        <v>4</v>
      </c>
      <c r="K66" s="88">
        <v>13.3</v>
      </c>
      <c r="L66" s="70">
        <v>174.56090225563909</v>
      </c>
      <c r="M66" s="88">
        <v>14.4</v>
      </c>
      <c r="N66" s="68">
        <v>17.600000000000001</v>
      </c>
      <c r="O66" s="80">
        <v>23.6</v>
      </c>
      <c r="P66" s="61" t="s">
        <v>61</v>
      </c>
      <c r="Q66" s="61" t="s">
        <v>60</v>
      </c>
      <c r="R66" s="61" t="s">
        <v>329</v>
      </c>
      <c r="S66" s="94"/>
      <c r="T66" s="86" t="s">
        <v>58</v>
      </c>
      <c r="U66" s="63" t="s">
        <v>57</v>
      </c>
      <c r="V66" s="62" t="s">
        <v>57</v>
      </c>
      <c r="W66" s="61">
        <v>56</v>
      </c>
      <c r="X66" s="79" t="s">
        <v>128</v>
      </c>
    </row>
    <row r="67" spans="1:24" ht="24" customHeight="1">
      <c r="A67" s="74" t="s">
        <v>66</v>
      </c>
      <c r="B67" s="93"/>
      <c r="C67" s="92" t="s">
        <v>461</v>
      </c>
      <c r="D67" s="91" t="s">
        <v>462</v>
      </c>
      <c r="E67" s="73" t="s">
        <v>235</v>
      </c>
      <c r="F67" s="61" t="s">
        <v>180</v>
      </c>
      <c r="G67" s="61">
        <v>1.998</v>
      </c>
      <c r="H67" s="61" t="s">
        <v>154</v>
      </c>
      <c r="I67" s="61">
        <v>1550</v>
      </c>
      <c r="J67" s="89">
        <v>4</v>
      </c>
      <c r="K67" s="88">
        <v>13.3</v>
      </c>
      <c r="L67" s="70">
        <v>174.56090225563909</v>
      </c>
      <c r="M67" s="88">
        <v>13.2</v>
      </c>
      <c r="N67" s="68">
        <v>16.5</v>
      </c>
      <c r="O67" s="80">
        <v>23.4</v>
      </c>
      <c r="P67" s="61" t="s">
        <v>61</v>
      </c>
      <c r="Q67" s="61" t="s">
        <v>60</v>
      </c>
      <c r="R67" s="61" t="s">
        <v>329</v>
      </c>
      <c r="S67" s="94"/>
      <c r="T67" s="86" t="s">
        <v>58</v>
      </c>
      <c r="U67" s="63">
        <v>100</v>
      </c>
      <c r="V67" s="62" t="s">
        <v>57</v>
      </c>
      <c r="W67" s="61">
        <v>56</v>
      </c>
      <c r="X67" s="79" t="s">
        <v>128</v>
      </c>
    </row>
    <row r="68" spans="1:24" ht="24" customHeight="1">
      <c r="A68" s="74" t="s">
        <v>66</v>
      </c>
      <c r="B68" s="93"/>
      <c r="C68" s="92" t="s">
        <v>461</v>
      </c>
      <c r="D68" s="91" t="s">
        <v>460</v>
      </c>
      <c r="E68" s="73"/>
      <c r="F68" s="61" t="s">
        <v>180</v>
      </c>
      <c r="G68" s="61">
        <v>1.998</v>
      </c>
      <c r="H68" s="61" t="s">
        <v>154</v>
      </c>
      <c r="I68" s="61" t="s">
        <v>459</v>
      </c>
      <c r="J68" s="89">
        <v>4</v>
      </c>
      <c r="K68" s="88">
        <v>12.8</v>
      </c>
      <c r="L68" s="70">
        <v>181.37968749999999</v>
      </c>
      <c r="M68" s="88">
        <v>14.4</v>
      </c>
      <c r="N68" s="68">
        <v>17.600000000000001</v>
      </c>
      <c r="O68" s="80" t="s">
        <v>458</v>
      </c>
      <c r="P68" s="61" t="s">
        <v>61</v>
      </c>
      <c r="Q68" s="61" t="s">
        <v>60</v>
      </c>
      <c r="R68" s="61" t="s">
        <v>329</v>
      </c>
      <c r="S68" s="94"/>
      <c r="T68" s="86" t="s">
        <v>58</v>
      </c>
      <c r="U68" s="63" t="s">
        <v>57</v>
      </c>
      <c r="V68" s="62" t="s">
        <v>57</v>
      </c>
      <c r="W68" s="61"/>
      <c r="X68" s="61"/>
    </row>
    <row r="69" spans="1:24" ht="24" customHeight="1">
      <c r="A69" s="74" t="s">
        <v>66</v>
      </c>
      <c r="B69" s="76"/>
      <c r="C69" s="75" t="s">
        <v>457</v>
      </c>
      <c r="D69" s="74" t="s">
        <v>441</v>
      </c>
      <c r="E69" s="66" t="s">
        <v>456</v>
      </c>
      <c r="F69" s="67" t="s">
        <v>180</v>
      </c>
      <c r="G69" s="72">
        <v>1.998</v>
      </c>
      <c r="H69" s="67" t="s">
        <v>62</v>
      </c>
      <c r="I69" s="66" t="s">
        <v>449</v>
      </c>
      <c r="J69" s="71">
        <v>5</v>
      </c>
      <c r="K69" s="69">
        <v>13.4</v>
      </c>
      <c r="L69" s="70">
        <v>173.25820895522384</v>
      </c>
      <c r="M69" s="69">
        <v>13.2</v>
      </c>
      <c r="N69" s="68">
        <v>16.5</v>
      </c>
      <c r="O69" s="80" t="s">
        <v>448</v>
      </c>
      <c r="P69" s="61" t="s">
        <v>61</v>
      </c>
      <c r="Q69" s="67" t="s">
        <v>60</v>
      </c>
      <c r="R69" s="66" t="s">
        <v>59</v>
      </c>
      <c r="S69" s="65"/>
      <c r="T69" s="64" t="s">
        <v>58</v>
      </c>
      <c r="U69" s="63">
        <v>101</v>
      </c>
      <c r="V69" s="62" t="s">
        <v>57</v>
      </c>
      <c r="W69" s="61" t="s">
        <v>177</v>
      </c>
      <c r="X69" s="79" t="s">
        <v>128</v>
      </c>
    </row>
    <row r="70" spans="1:24" ht="24" customHeight="1">
      <c r="A70" s="74" t="s">
        <v>66</v>
      </c>
      <c r="B70" s="76"/>
      <c r="C70" s="75" t="s">
        <v>454</v>
      </c>
      <c r="D70" s="74" t="s">
        <v>438</v>
      </c>
      <c r="E70" s="73" t="s">
        <v>455</v>
      </c>
      <c r="F70" s="67" t="s">
        <v>180</v>
      </c>
      <c r="G70" s="72">
        <v>1.998</v>
      </c>
      <c r="H70" s="67" t="s">
        <v>62</v>
      </c>
      <c r="I70" s="66">
        <v>1660</v>
      </c>
      <c r="J70" s="71">
        <v>5</v>
      </c>
      <c r="K70" s="69">
        <v>13.3</v>
      </c>
      <c r="L70" s="70">
        <v>174.56090225563909</v>
      </c>
      <c r="M70" s="69">
        <v>12.2</v>
      </c>
      <c r="N70" s="68">
        <v>15.4</v>
      </c>
      <c r="O70" s="68">
        <v>22.4</v>
      </c>
      <c r="P70" s="61" t="s">
        <v>61</v>
      </c>
      <c r="Q70" s="67" t="s">
        <v>60</v>
      </c>
      <c r="R70" s="66" t="s">
        <v>59</v>
      </c>
      <c r="S70" s="65"/>
      <c r="T70" s="64" t="s">
        <v>58</v>
      </c>
      <c r="U70" s="63">
        <v>109</v>
      </c>
      <c r="V70" s="62" t="s">
        <v>57</v>
      </c>
      <c r="W70" s="61">
        <v>59</v>
      </c>
      <c r="X70" s="79" t="s">
        <v>128</v>
      </c>
    </row>
    <row r="71" spans="1:24" ht="24" customHeight="1">
      <c r="A71" s="74" t="s">
        <v>66</v>
      </c>
      <c r="B71" s="76"/>
      <c r="C71" s="75" t="s">
        <v>454</v>
      </c>
      <c r="D71" s="74" t="s">
        <v>438</v>
      </c>
      <c r="E71" s="67" t="s">
        <v>453</v>
      </c>
      <c r="F71" s="67" t="s">
        <v>180</v>
      </c>
      <c r="G71" s="72">
        <v>1.998</v>
      </c>
      <c r="H71" s="67" t="s">
        <v>62</v>
      </c>
      <c r="I71" s="66" t="s">
        <v>444</v>
      </c>
      <c r="J71" s="71">
        <v>5</v>
      </c>
      <c r="K71" s="69">
        <v>13.3</v>
      </c>
      <c r="L71" s="70">
        <v>174.56090225563909</v>
      </c>
      <c r="M71" s="69">
        <v>13.2</v>
      </c>
      <c r="N71" s="68">
        <v>16.5</v>
      </c>
      <c r="O71" s="80" t="s">
        <v>443</v>
      </c>
      <c r="P71" s="61" t="s">
        <v>61</v>
      </c>
      <c r="Q71" s="67" t="s">
        <v>60</v>
      </c>
      <c r="R71" s="66" t="s">
        <v>59</v>
      </c>
      <c r="S71" s="65"/>
      <c r="T71" s="64" t="s">
        <v>58</v>
      </c>
      <c r="U71" s="63">
        <v>100</v>
      </c>
      <c r="V71" s="62" t="s">
        <v>57</v>
      </c>
      <c r="W71" s="61">
        <v>58</v>
      </c>
      <c r="X71" s="79" t="s">
        <v>128</v>
      </c>
    </row>
    <row r="72" spans="1:24" ht="24" customHeight="1">
      <c r="A72" s="74" t="s">
        <v>66</v>
      </c>
      <c r="B72" s="76"/>
      <c r="C72" s="75" t="s">
        <v>451</v>
      </c>
      <c r="D72" s="74" t="s">
        <v>441</v>
      </c>
      <c r="E72" s="66" t="s">
        <v>452</v>
      </c>
      <c r="F72" s="67" t="s">
        <v>63</v>
      </c>
      <c r="G72" s="72">
        <v>1.998</v>
      </c>
      <c r="H72" s="67" t="s">
        <v>62</v>
      </c>
      <c r="I72" s="66" t="s">
        <v>417</v>
      </c>
      <c r="J72" s="71">
        <v>5</v>
      </c>
      <c r="K72" s="69">
        <v>13.1</v>
      </c>
      <c r="L72" s="70">
        <v>177.22595419847329</v>
      </c>
      <c r="M72" s="69">
        <v>13.2</v>
      </c>
      <c r="N72" s="68">
        <v>16.5</v>
      </c>
      <c r="O72" s="68" t="s">
        <v>416</v>
      </c>
      <c r="P72" s="61" t="s">
        <v>61</v>
      </c>
      <c r="Q72" s="67" t="s">
        <v>60</v>
      </c>
      <c r="R72" s="66" t="s">
        <v>59</v>
      </c>
      <c r="S72" s="65"/>
      <c r="T72" s="64" t="s">
        <v>58</v>
      </c>
      <c r="U72" s="63" t="s">
        <v>57</v>
      </c>
      <c r="V72" s="62" t="s">
        <v>57</v>
      </c>
      <c r="W72" s="61">
        <v>56</v>
      </c>
      <c r="X72" s="79" t="s">
        <v>128</v>
      </c>
    </row>
    <row r="73" spans="1:24" ht="24" customHeight="1">
      <c r="A73" s="74" t="s">
        <v>66</v>
      </c>
      <c r="B73" s="76"/>
      <c r="C73" s="75" t="s">
        <v>451</v>
      </c>
      <c r="D73" s="74" t="s">
        <v>441</v>
      </c>
      <c r="E73" s="66" t="s">
        <v>450</v>
      </c>
      <c r="F73" s="67" t="s">
        <v>180</v>
      </c>
      <c r="G73" s="72">
        <v>1.998</v>
      </c>
      <c r="H73" s="67" t="s">
        <v>62</v>
      </c>
      <c r="I73" s="66" t="s">
        <v>449</v>
      </c>
      <c r="J73" s="71">
        <v>5</v>
      </c>
      <c r="K73" s="69">
        <v>13.8</v>
      </c>
      <c r="L73" s="70">
        <v>168.23623188405796</v>
      </c>
      <c r="M73" s="69">
        <v>13.2</v>
      </c>
      <c r="N73" s="68">
        <v>16.5</v>
      </c>
      <c r="O73" s="80" t="s">
        <v>448</v>
      </c>
      <c r="P73" s="61" t="s">
        <v>61</v>
      </c>
      <c r="Q73" s="67" t="s">
        <v>60</v>
      </c>
      <c r="R73" s="66" t="s">
        <v>59</v>
      </c>
      <c r="S73" s="65"/>
      <c r="T73" s="64" t="s">
        <v>58</v>
      </c>
      <c r="U73" s="63">
        <v>104</v>
      </c>
      <c r="V73" s="62" t="s">
        <v>57</v>
      </c>
      <c r="W73" s="61" t="s">
        <v>399</v>
      </c>
      <c r="X73" s="79" t="s">
        <v>128</v>
      </c>
    </row>
    <row r="74" spans="1:24" ht="24" customHeight="1">
      <c r="A74" s="74" t="s">
        <v>66</v>
      </c>
      <c r="B74" s="76"/>
      <c r="C74" s="75" t="s">
        <v>446</v>
      </c>
      <c r="D74" s="74" t="s">
        <v>438</v>
      </c>
      <c r="E74" s="73" t="s">
        <v>447</v>
      </c>
      <c r="F74" s="67" t="s">
        <v>180</v>
      </c>
      <c r="G74" s="72">
        <v>1.998</v>
      </c>
      <c r="H74" s="67" t="s">
        <v>62</v>
      </c>
      <c r="I74" s="66">
        <v>1660</v>
      </c>
      <c r="J74" s="71">
        <v>5</v>
      </c>
      <c r="K74" s="69">
        <v>13.3</v>
      </c>
      <c r="L74" s="70">
        <v>174.56090225563909</v>
      </c>
      <c r="M74" s="69">
        <v>12.2</v>
      </c>
      <c r="N74" s="68">
        <v>15.4</v>
      </c>
      <c r="O74" s="68">
        <v>22.4</v>
      </c>
      <c r="P74" s="61" t="s">
        <v>61</v>
      </c>
      <c r="Q74" s="67" t="s">
        <v>60</v>
      </c>
      <c r="R74" s="66" t="s">
        <v>59</v>
      </c>
      <c r="S74" s="65"/>
      <c r="T74" s="64" t="s">
        <v>58</v>
      </c>
      <c r="U74" s="63">
        <v>109</v>
      </c>
      <c r="V74" s="62" t="s">
        <v>57</v>
      </c>
      <c r="W74" s="61">
        <v>59</v>
      </c>
      <c r="X74" s="79" t="s">
        <v>128</v>
      </c>
    </row>
    <row r="75" spans="1:24" ht="24" customHeight="1">
      <c r="A75" s="74" t="s">
        <v>66</v>
      </c>
      <c r="B75" s="76"/>
      <c r="C75" s="75" t="s">
        <v>446</v>
      </c>
      <c r="D75" s="74" t="s">
        <v>438</v>
      </c>
      <c r="E75" s="67" t="s">
        <v>445</v>
      </c>
      <c r="F75" s="67" t="s">
        <v>180</v>
      </c>
      <c r="G75" s="72">
        <v>1.998</v>
      </c>
      <c r="H75" s="67" t="s">
        <v>62</v>
      </c>
      <c r="I75" s="66" t="s">
        <v>444</v>
      </c>
      <c r="J75" s="71">
        <v>5</v>
      </c>
      <c r="K75" s="69">
        <v>13.3</v>
      </c>
      <c r="L75" s="70">
        <v>174.56090225563909</v>
      </c>
      <c r="M75" s="69">
        <v>13.2</v>
      </c>
      <c r="N75" s="68">
        <v>16.5</v>
      </c>
      <c r="O75" s="80" t="s">
        <v>443</v>
      </c>
      <c r="P75" s="61" t="s">
        <v>61</v>
      </c>
      <c r="Q75" s="67" t="s">
        <v>60</v>
      </c>
      <c r="R75" s="66" t="s">
        <v>59</v>
      </c>
      <c r="S75" s="65"/>
      <c r="T75" s="64" t="s">
        <v>58</v>
      </c>
      <c r="U75" s="63">
        <v>100</v>
      </c>
      <c r="V75" s="62" t="s">
        <v>57</v>
      </c>
      <c r="W75" s="61">
        <v>58</v>
      </c>
      <c r="X75" s="79" t="s">
        <v>128</v>
      </c>
    </row>
    <row r="76" spans="1:24" ht="24" customHeight="1">
      <c r="A76" s="74" t="s">
        <v>66</v>
      </c>
      <c r="B76" s="76"/>
      <c r="C76" s="75" t="s">
        <v>442</v>
      </c>
      <c r="D76" s="74" t="s">
        <v>441</v>
      </c>
      <c r="E76" s="66" t="s">
        <v>440</v>
      </c>
      <c r="F76" s="67" t="s">
        <v>63</v>
      </c>
      <c r="G76" s="72">
        <v>1.998</v>
      </c>
      <c r="H76" s="67" t="s">
        <v>62</v>
      </c>
      <c r="I76" s="66" t="s">
        <v>410</v>
      </c>
      <c r="J76" s="71">
        <v>5</v>
      </c>
      <c r="K76" s="69">
        <v>13.2</v>
      </c>
      <c r="L76" s="70">
        <v>175.88333333333335</v>
      </c>
      <c r="M76" s="69">
        <v>13.2</v>
      </c>
      <c r="N76" s="68">
        <v>16.5</v>
      </c>
      <c r="O76" s="80" t="s">
        <v>409</v>
      </c>
      <c r="P76" s="61" t="s">
        <v>61</v>
      </c>
      <c r="Q76" s="67" t="s">
        <v>60</v>
      </c>
      <c r="R76" s="66" t="s">
        <v>59</v>
      </c>
      <c r="S76" s="65"/>
      <c r="T76" s="64" t="s">
        <v>58</v>
      </c>
      <c r="U76" s="63">
        <v>100</v>
      </c>
      <c r="V76" s="62" t="s">
        <v>57</v>
      </c>
      <c r="W76" s="61">
        <v>58</v>
      </c>
      <c r="X76" s="79" t="s">
        <v>128</v>
      </c>
    </row>
    <row r="77" spans="1:24" ht="24" customHeight="1">
      <c r="A77" s="74" t="s">
        <v>66</v>
      </c>
      <c r="B77" s="76"/>
      <c r="C77" s="75" t="s">
        <v>439</v>
      </c>
      <c r="D77" s="74" t="s">
        <v>438</v>
      </c>
      <c r="E77" s="66" t="s">
        <v>437</v>
      </c>
      <c r="F77" s="67" t="s">
        <v>63</v>
      </c>
      <c r="G77" s="72">
        <v>1.998</v>
      </c>
      <c r="H77" s="67" t="s">
        <v>62</v>
      </c>
      <c r="I77" s="66" t="s">
        <v>436</v>
      </c>
      <c r="J77" s="71">
        <v>5</v>
      </c>
      <c r="K77" s="69">
        <v>12.8</v>
      </c>
      <c r="L77" s="70">
        <v>181.37968749999999</v>
      </c>
      <c r="M77" s="69">
        <v>12.2</v>
      </c>
      <c r="N77" s="68">
        <v>15.4</v>
      </c>
      <c r="O77" s="80" t="s">
        <v>435</v>
      </c>
      <c r="P77" s="61" t="s">
        <v>61</v>
      </c>
      <c r="Q77" s="67" t="s">
        <v>60</v>
      </c>
      <c r="R77" s="66" t="s">
        <v>59</v>
      </c>
      <c r="S77" s="65"/>
      <c r="T77" s="64" t="s">
        <v>58</v>
      </c>
      <c r="U77" s="63">
        <v>104</v>
      </c>
      <c r="V77" s="62" t="s">
        <v>57</v>
      </c>
      <c r="W77" s="61" t="s">
        <v>177</v>
      </c>
      <c r="X77" s="79" t="s">
        <v>128</v>
      </c>
    </row>
    <row r="78" spans="1:24" ht="24" customHeight="1">
      <c r="A78" s="74" t="s">
        <v>66</v>
      </c>
      <c r="B78" s="76"/>
      <c r="C78" s="75" t="s">
        <v>434</v>
      </c>
      <c r="D78" s="74" t="s">
        <v>433</v>
      </c>
      <c r="E78" s="67"/>
      <c r="F78" s="67" t="s">
        <v>180</v>
      </c>
      <c r="G78" s="72">
        <v>1.998</v>
      </c>
      <c r="H78" s="67" t="s">
        <v>62</v>
      </c>
      <c r="I78" s="66" t="s">
        <v>432</v>
      </c>
      <c r="J78" s="71">
        <v>5</v>
      </c>
      <c r="K78" s="69">
        <v>12.9</v>
      </c>
      <c r="L78" s="70">
        <v>179.9736434108527</v>
      </c>
      <c r="M78" s="69">
        <v>12.2</v>
      </c>
      <c r="N78" s="68">
        <v>15.4</v>
      </c>
      <c r="O78" s="80" t="s">
        <v>431</v>
      </c>
      <c r="P78" s="61" t="s">
        <v>61</v>
      </c>
      <c r="Q78" s="67" t="s">
        <v>60</v>
      </c>
      <c r="R78" s="66" t="s">
        <v>59</v>
      </c>
      <c r="S78" s="65"/>
      <c r="T78" s="64" t="s">
        <v>58</v>
      </c>
      <c r="U78" s="63">
        <v>105</v>
      </c>
      <c r="V78" s="62" t="s">
        <v>57</v>
      </c>
      <c r="W78" s="83" t="s">
        <v>430</v>
      </c>
      <c r="X78" s="79" t="s">
        <v>128</v>
      </c>
    </row>
    <row r="79" spans="1:24" ht="24" customHeight="1">
      <c r="A79" s="74" t="s">
        <v>74</v>
      </c>
      <c r="B79" s="76"/>
      <c r="C79" s="75" t="s">
        <v>429</v>
      </c>
      <c r="D79" s="74" t="s">
        <v>425</v>
      </c>
      <c r="E79" s="73" t="s">
        <v>275</v>
      </c>
      <c r="F79" s="67" t="s">
        <v>184</v>
      </c>
      <c r="G79" s="72">
        <v>1.998</v>
      </c>
      <c r="H79" s="67" t="s">
        <v>69</v>
      </c>
      <c r="I79" s="66">
        <v>1710</v>
      </c>
      <c r="J79" s="71">
        <v>4</v>
      </c>
      <c r="K79" s="69">
        <v>13.1</v>
      </c>
      <c r="L79" s="70">
        <v>177.22595419847329</v>
      </c>
      <c r="M79" s="69">
        <v>12.2</v>
      </c>
      <c r="N79" s="68">
        <v>15.4</v>
      </c>
      <c r="O79" s="68">
        <v>22</v>
      </c>
      <c r="P79" s="61" t="s">
        <v>268</v>
      </c>
      <c r="Q79" s="67" t="s">
        <v>60</v>
      </c>
      <c r="R79" s="66" t="s">
        <v>68</v>
      </c>
      <c r="S79" s="65"/>
      <c r="T79" s="64" t="s">
        <v>58</v>
      </c>
      <c r="U79" s="63">
        <v>107</v>
      </c>
      <c r="V79" s="62" t="s">
        <v>57</v>
      </c>
      <c r="W79" s="61">
        <v>59</v>
      </c>
      <c r="X79" s="61" t="s">
        <v>67</v>
      </c>
    </row>
    <row r="80" spans="1:24" ht="24" customHeight="1">
      <c r="A80" s="74" t="s">
        <v>74</v>
      </c>
      <c r="B80" s="76"/>
      <c r="C80" s="75" t="s">
        <v>429</v>
      </c>
      <c r="D80" s="74" t="s">
        <v>425</v>
      </c>
      <c r="E80" s="73" t="s">
        <v>428</v>
      </c>
      <c r="F80" s="67" t="s">
        <v>184</v>
      </c>
      <c r="G80" s="72">
        <v>1.998</v>
      </c>
      <c r="H80" s="67" t="s">
        <v>69</v>
      </c>
      <c r="I80" s="66">
        <v>1730</v>
      </c>
      <c r="J80" s="71">
        <v>4</v>
      </c>
      <c r="K80" s="69">
        <v>13.1</v>
      </c>
      <c r="L80" s="70">
        <v>177.22595419847329</v>
      </c>
      <c r="M80" s="69">
        <v>12.2</v>
      </c>
      <c r="N80" s="68">
        <v>15.4</v>
      </c>
      <c r="O80" s="68">
        <v>21.8</v>
      </c>
      <c r="P80" s="61" t="s">
        <v>268</v>
      </c>
      <c r="Q80" s="67" t="s">
        <v>60</v>
      </c>
      <c r="R80" s="66" t="s">
        <v>68</v>
      </c>
      <c r="S80" s="65"/>
      <c r="T80" s="64" t="s">
        <v>58</v>
      </c>
      <c r="U80" s="63">
        <v>107</v>
      </c>
      <c r="V80" s="62" t="s">
        <v>57</v>
      </c>
      <c r="W80" s="61">
        <v>60</v>
      </c>
      <c r="X80" s="61" t="s">
        <v>110</v>
      </c>
    </row>
    <row r="81" spans="1:24" ht="24" customHeight="1">
      <c r="A81" s="74" t="s">
        <v>74</v>
      </c>
      <c r="B81" s="76"/>
      <c r="C81" s="75" t="s">
        <v>426</v>
      </c>
      <c r="D81" s="74" t="s">
        <v>425</v>
      </c>
      <c r="E81" s="73" t="s">
        <v>284</v>
      </c>
      <c r="F81" s="67" t="s">
        <v>184</v>
      </c>
      <c r="G81" s="72">
        <v>1.998</v>
      </c>
      <c r="H81" s="67" t="s">
        <v>69</v>
      </c>
      <c r="I81" s="66">
        <v>1550</v>
      </c>
      <c r="J81" s="71">
        <v>4</v>
      </c>
      <c r="K81" s="69">
        <v>13.5</v>
      </c>
      <c r="L81" s="70">
        <v>171.97481481481481</v>
      </c>
      <c r="M81" s="69">
        <v>13.2</v>
      </c>
      <c r="N81" s="68">
        <v>16.5</v>
      </c>
      <c r="O81" s="68">
        <v>23.4</v>
      </c>
      <c r="P81" s="61" t="s">
        <v>268</v>
      </c>
      <c r="Q81" s="67" t="s">
        <v>60</v>
      </c>
      <c r="R81" s="66" t="s">
        <v>68</v>
      </c>
      <c r="S81" s="65"/>
      <c r="T81" s="64" t="s">
        <v>58</v>
      </c>
      <c r="U81" s="63">
        <v>102</v>
      </c>
      <c r="V81" s="62" t="s">
        <v>57</v>
      </c>
      <c r="W81" s="61">
        <v>57</v>
      </c>
      <c r="X81" s="61" t="s">
        <v>67</v>
      </c>
    </row>
    <row r="82" spans="1:24" ht="24" customHeight="1">
      <c r="A82" s="74" t="s">
        <v>74</v>
      </c>
      <c r="B82" s="76"/>
      <c r="C82" s="75" t="s">
        <v>426</v>
      </c>
      <c r="D82" s="74" t="s">
        <v>425</v>
      </c>
      <c r="E82" s="73" t="s">
        <v>282</v>
      </c>
      <c r="F82" s="67" t="s">
        <v>184</v>
      </c>
      <c r="G82" s="72">
        <v>1.998</v>
      </c>
      <c r="H82" s="67" t="s">
        <v>69</v>
      </c>
      <c r="I82" s="66">
        <v>1570</v>
      </c>
      <c r="J82" s="71">
        <v>4</v>
      </c>
      <c r="K82" s="69">
        <v>13.5</v>
      </c>
      <c r="L82" s="70">
        <v>171.97481481481481</v>
      </c>
      <c r="M82" s="69">
        <v>13.2</v>
      </c>
      <c r="N82" s="68">
        <v>16.5</v>
      </c>
      <c r="O82" s="68">
        <v>23.2</v>
      </c>
      <c r="P82" s="61" t="s">
        <v>268</v>
      </c>
      <c r="Q82" s="67" t="s">
        <v>60</v>
      </c>
      <c r="R82" s="66" t="s">
        <v>68</v>
      </c>
      <c r="S82" s="65"/>
      <c r="T82" s="64" t="s">
        <v>58</v>
      </c>
      <c r="U82" s="63">
        <v>102</v>
      </c>
      <c r="V82" s="62" t="s">
        <v>57</v>
      </c>
      <c r="W82" s="61">
        <v>58</v>
      </c>
      <c r="X82" s="61" t="s">
        <v>67</v>
      </c>
    </row>
    <row r="83" spans="1:24" ht="24" customHeight="1">
      <c r="A83" s="74" t="s">
        <v>74</v>
      </c>
      <c r="B83" s="76"/>
      <c r="C83" s="75" t="s">
        <v>426</v>
      </c>
      <c r="D83" s="74" t="s">
        <v>425</v>
      </c>
      <c r="E83" s="73" t="s">
        <v>427</v>
      </c>
      <c r="F83" s="67" t="s">
        <v>184</v>
      </c>
      <c r="G83" s="72">
        <v>1.998</v>
      </c>
      <c r="H83" s="67" t="s">
        <v>69</v>
      </c>
      <c r="I83" s="66">
        <v>1570</v>
      </c>
      <c r="J83" s="71">
        <v>4</v>
      </c>
      <c r="K83" s="69">
        <v>13.5</v>
      </c>
      <c r="L83" s="70">
        <v>171.97481481481481</v>
      </c>
      <c r="M83" s="69">
        <v>13.2</v>
      </c>
      <c r="N83" s="68">
        <v>16.5</v>
      </c>
      <c r="O83" s="68">
        <v>23.2</v>
      </c>
      <c r="P83" s="61" t="s">
        <v>268</v>
      </c>
      <c r="Q83" s="67" t="s">
        <v>60</v>
      </c>
      <c r="R83" s="66" t="s">
        <v>68</v>
      </c>
      <c r="S83" s="65"/>
      <c r="T83" s="64" t="s">
        <v>58</v>
      </c>
      <c r="U83" s="63">
        <v>102</v>
      </c>
      <c r="V83" s="62" t="s">
        <v>57</v>
      </c>
      <c r="W83" s="61">
        <v>58</v>
      </c>
      <c r="X83" s="61" t="s">
        <v>67</v>
      </c>
    </row>
    <row r="84" spans="1:24" ht="24" customHeight="1">
      <c r="A84" s="74" t="s">
        <v>74</v>
      </c>
      <c r="B84" s="76"/>
      <c r="C84" s="75" t="s">
        <v>426</v>
      </c>
      <c r="D84" s="74" t="s">
        <v>425</v>
      </c>
      <c r="E84" s="73" t="s">
        <v>424</v>
      </c>
      <c r="F84" s="67" t="s">
        <v>184</v>
      </c>
      <c r="G84" s="72">
        <v>1.998</v>
      </c>
      <c r="H84" s="67" t="s">
        <v>69</v>
      </c>
      <c r="I84" s="66">
        <v>1590</v>
      </c>
      <c r="J84" s="71">
        <v>4</v>
      </c>
      <c r="K84" s="69">
        <v>13.5</v>
      </c>
      <c r="L84" s="70">
        <v>171.97481481481481</v>
      </c>
      <c r="M84" s="69">
        <v>13.2</v>
      </c>
      <c r="N84" s="68">
        <v>16.5</v>
      </c>
      <c r="O84" s="68">
        <v>23.1</v>
      </c>
      <c r="P84" s="61" t="s">
        <v>268</v>
      </c>
      <c r="Q84" s="67" t="s">
        <v>60</v>
      </c>
      <c r="R84" s="66" t="s">
        <v>68</v>
      </c>
      <c r="S84" s="65"/>
      <c r="T84" s="64" t="s">
        <v>58</v>
      </c>
      <c r="U84" s="63">
        <v>102</v>
      </c>
      <c r="V84" s="62" t="s">
        <v>57</v>
      </c>
      <c r="W84" s="61">
        <v>58</v>
      </c>
      <c r="X84" s="61" t="s">
        <v>67</v>
      </c>
    </row>
    <row r="85" spans="1:24" ht="24" customHeight="1">
      <c r="A85" s="74" t="s">
        <v>74</v>
      </c>
      <c r="B85" s="76"/>
      <c r="C85" s="75" t="s">
        <v>423</v>
      </c>
      <c r="D85" s="74" t="s">
        <v>422</v>
      </c>
      <c r="E85" s="73" t="s">
        <v>271</v>
      </c>
      <c r="F85" s="67" t="s">
        <v>184</v>
      </c>
      <c r="G85" s="72">
        <v>1.998</v>
      </c>
      <c r="H85" s="67" t="s">
        <v>69</v>
      </c>
      <c r="I85" s="66">
        <v>1670</v>
      </c>
      <c r="J85" s="71">
        <v>5</v>
      </c>
      <c r="K85" s="69">
        <v>13.3</v>
      </c>
      <c r="L85" s="70">
        <v>174.56090225563909</v>
      </c>
      <c r="M85" s="69">
        <v>12.2</v>
      </c>
      <c r="N85" s="68">
        <v>15.4</v>
      </c>
      <c r="O85" s="68">
        <v>22.3</v>
      </c>
      <c r="P85" s="61" t="s">
        <v>268</v>
      </c>
      <c r="Q85" s="67" t="s">
        <v>60</v>
      </c>
      <c r="R85" s="66" t="s">
        <v>68</v>
      </c>
      <c r="S85" s="65"/>
      <c r="T85" s="64" t="s">
        <v>58</v>
      </c>
      <c r="U85" s="63">
        <v>109</v>
      </c>
      <c r="V85" s="62" t="s">
        <v>57</v>
      </c>
      <c r="W85" s="61">
        <v>59</v>
      </c>
      <c r="X85" s="61" t="s">
        <v>67</v>
      </c>
    </row>
    <row r="86" spans="1:24" ht="24" customHeight="1">
      <c r="A86" s="74" t="s">
        <v>74</v>
      </c>
      <c r="B86" s="76"/>
      <c r="C86" s="75" t="s">
        <v>423</v>
      </c>
      <c r="D86" s="74" t="s">
        <v>422</v>
      </c>
      <c r="E86" s="73" t="s">
        <v>269</v>
      </c>
      <c r="F86" s="67" t="s">
        <v>184</v>
      </c>
      <c r="G86" s="72">
        <v>1.998</v>
      </c>
      <c r="H86" s="67" t="s">
        <v>69</v>
      </c>
      <c r="I86" s="66">
        <v>1690</v>
      </c>
      <c r="J86" s="71">
        <v>5</v>
      </c>
      <c r="K86" s="69">
        <v>13.3</v>
      </c>
      <c r="L86" s="70">
        <v>174.56090225563909</v>
      </c>
      <c r="M86" s="69">
        <v>12.2</v>
      </c>
      <c r="N86" s="68">
        <v>15.4</v>
      </c>
      <c r="O86" s="68">
        <v>22.2</v>
      </c>
      <c r="P86" s="61" t="s">
        <v>268</v>
      </c>
      <c r="Q86" s="67" t="s">
        <v>60</v>
      </c>
      <c r="R86" s="66" t="s">
        <v>68</v>
      </c>
      <c r="S86" s="65"/>
      <c r="T86" s="64" t="s">
        <v>58</v>
      </c>
      <c r="U86" s="63">
        <v>109</v>
      </c>
      <c r="V86" s="62" t="s">
        <v>57</v>
      </c>
      <c r="W86" s="61">
        <v>59</v>
      </c>
      <c r="X86" s="61" t="s">
        <v>67</v>
      </c>
    </row>
    <row r="87" spans="1:24" ht="24" customHeight="1">
      <c r="A87" s="74" t="s">
        <v>74</v>
      </c>
      <c r="B87" s="76"/>
      <c r="C87" s="75" t="s">
        <v>423</v>
      </c>
      <c r="D87" s="74" t="s">
        <v>422</v>
      </c>
      <c r="E87" s="73" t="s">
        <v>338</v>
      </c>
      <c r="F87" s="67" t="s">
        <v>184</v>
      </c>
      <c r="G87" s="72">
        <v>1.998</v>
      </c>
      <c r="H87" s="67" t="s">
        <v>69</v>
      </c>
      <c r="I87" s="66">
        <v>1690</v>
      </c>
      <c r="J87" s="71">
        <v>5</v>
      </c>
      <c r="K87" s="69">
        <v>13.3</v>
      </c>
      <c r="L87" s="70">
        <v>174.56090225563909</v>
      </c>
      <c r="M87" s="69">
        <v>12.2</v>
      </c>
      <c r="N87" s="68">
        <v>15.4</v>
      </c>
      <c r="O87" s="68">
        <v>22.2</v>
      </c>
      <c r="P87" s="61" t="s">
        <v>268</v>
      </c>
      <c r="Q87" s="67" t="s">
        <v>60</v>
      </c>
      <c r="R87" s="66" t="s">
        <v>68</v>
      </c>
      <c r="S87" s="65"/>
      <c r="T87" s="64" t="s">
        <v>58</v>
      </c>
      <c r="U87" s="63">
        <v>109</v>
      </c>
      <c r="V87" s="62" t="s">
        <v>57</v>
      </c>
      <c r="W87" s="61">
        <v>59</v>
      </c>
      <c r="X87" s="61" t="s">
        <v>67</v>
      </c>
    </row>
    <row r="88" spans="1:24" ht="24" customHeight="1">
      <c r="A88" s="74" t="s">
        <v>74</v>
      </c>
      <c r="B88" s="76"/>
      <c r="C88" s="75" t="s">
        <v>423</v>
      </c>
      <c r="D88" s="74" t="s">
        <v>422</v>
      </c>
      <c r="E88" s="73" t="s">
        <v>334</v>
      </c>
      <c r="F88" s="67" t="s">
        <v>184</v>
      </c>
      <c r="G88" s="72">
        <v>1.998</v>
      </c>
      <c r="H88" s="67" t="s">
        <v>69</v>
      </c>
      <c r="I88" s="66">
        <v>1710</v>
      </c>
      <c r="J88" s="71">
        <v>5</v>
      </c>
      <c r="K88" s="69">
        <v>13.3</v>
      </c>
      <c r="L88" s="70">
        <v>174.56090225563909</v>
      </c>
      <c r="M88" s="69">
        <v>12.2</v>
      </c>
      <c r="N88" s="68">
        <v>15.4</v>
      </c>
      <c r="O88" s="68">
        <v>22</v>
      </c>
      <c r="P88" s="61" t="s">
        <v>268</v>
      </c>
      <c r="Q88" s="67" t="s">
        <v>60</v>
      </c>
      <c r="R88" s="66" t="s">
        <v>68</v>
      </c>
      <c r="S88" s="65"/>
      <c r="T88" s="64" t="s">
        <v>58</v>
      </c>
      <c r="U88" s="63">
        <v>109</v>
      </c>
      <c r="V88" s="62" t="s">
        <v>57</v>
      </c>
      <c r="W88" s="61">
        <v>60</v>
      </c>
      <c r="X88" s="61" t="s">
        <v>110</v>
      </c>
    </row>
    <row r="89" spans="1:24" ht="24" customHeight="1">
      <c r="A89" s="74" t="s">
        <v>66</v>
      </c>
      <c r="B89" s="76"/>
      <c r="C89" s="75" t="s">
        <v>421</v>
      </c>
      <c r="D89" s="74" t="s">
        <v>418</v>
      </c>
      <c r="E89" s="73" t="s">
        <v>272</v>
      </c>
      <c r="F89" s="67" t="s">
        <v>180</v>
      </c>
      <c r="G89" s="72">
        <v>1.998</v>
      </c>
      <c r="H89" s="67" t="s">
        <v>62</v>
      </c>
      <c r="I89" s="66" t="s">
        <v>315</v>
      </c>
      <c r="J89" s="71">
        <v>4</v>
      </c>
      <c r="K89" s="69">
        <v>13.3</v>
      </c>
      <c r="L89" s="70">
        <v>174.56090225563909</v>
      </c>
      <c r="M89" s="69">
        <v>12.2</v>
      </c>
      <c r="N89" s="68">
        <v>15.4</v>
      </c>
      <c r="O89" s="68" t="s">
        <v>314</v>
      </c>
      <c r="P89" s="61" t="s">
        <v>61</v>
      </c>
      <c r="Q89" s="67" t="s">
        <v>60</v>
      </c>
      <c r="R89" s="66" t="s">
        <v>59</v>
      </c>
      <c r="S89" s="65"/>
      <c r="T89" s="64" t="s">
        <v>58</v>
      </c>
      <c r="U89" s="63">
        <v>109</v>
      </c>
      <c r="V89" s="62" t="s">
        <v>57</v>
      </c>
      <c r="W89" s="61" t="s">
        <v>420</v>
      </c>
      <c r="X89" s="79" t="s">
        <v>100</v>
      </c>
    </row>
    <row r="90" spans="1:24" ht="24" customHeight="1">
      <c r="A90" s="74" t="s">
        <v>66</v>
      </c>
      <c r="B90" s="76"/>
      <c r="C90" s="75" t="s">
        <v>419</v>
      </c>
      <c r="D90" s="74" t="s">
        <v>418</v>
      </c>
      <c r="E90" s="67" t="s">
        <v>280</v>
      </c>
      <c r="F90" s="67" t="s">
        <v>180</v>
      </c>
      <c r="G90" s="72">
        <v>1.998</v>
      </c>
      <c r="H90" s="67" t="s">
        <v>62</v>
      </c>
      <c r="I90" s="66" t="s">
        <v>417</v>
      </c>
      <c r="J90" s="71">
        <v>4</v>
      </c>
      <c r="K90" s="69">
        <v>13.4</v>
      </c>
      <c r="L90" s="70">
        <v>173.25820895522384</v>
      </c>
      <c r="M90" s="69">
        <v>13.2</v>
      </c>
      <c r="N90" s="68">
        <v>16.5</v>
      </c>
      <c r="O90" s="68" t="s">
        <v>416</v>
      </c>
      <c r="P90" s="61" t="s">
        <v>61</v>
      </c>
      <c r="Q90" s="67" t="s">
        <v>60</v>
      </c>
      <c r="R90" s="66" t="s">
        <v>59</v>
      </c>
      <c r="S90" s="65"/>
      <c r="T90" s="64" t="s">
        <v>58</v>
      </c>
      <c r="U90" s="63">
        <v>101</v>
      </c>
      <c r="V90" s="62" t="s">
        <v>57</v>
      </c>
      <c r="W90" s="61" t="s">
        <v>177</v>
      </c>
      <c r="X90" s="79" t="s">
        <v>128</v>
      </c>
    </row>
    <row r="91" spans="1:24" ht="24" customHeight="1">
      <c r="A91" s="74" t="s">
        <v>74</v>
      </c>
      <c r="B91" s="76"/>
      <c r="C91" s="75" t="s">
        <v>415</v>
      </c>
      <c r="D91" s="74" t="s">
        <v>414</v>
      </c>
      <c r="E91" s="73" t="s">
        <v>93</v>
      </c>
      <c r="F91" s="67" t="s">
        <v>200</v>
      </c>
      <c r="G91" s="72">
        <v>1.998</v>
      </c>
      <c r="H91" s="67" t="s">
        <v>69</v>
      </c>
      <c r="I91" s="66">
        <v>1760</v>
      </c>
      <c r="J91" s="71">
        <v>5</v>
      </c>
      <c r="K91" s="69">
        <v>14.4</v>
      </c>
      <c r="L91" s="70">
        <v>161.22638888888889</v>
      </c>
      <c r="M91" s="69">
        <v>12.2</v>
      </c>
      <c r="N91" s="68">
        <v>15.4</v>
      </c>
      <c r="O91" s="68">
        <v>21.5</v>
      </c>
      <c r="P91" s="78" t="s">
        <v>186</v>
      </c>
      <c r="Q91" s="67" t="s">
        <v>60</v>
      </c>
      <c r="R91" s="66" t="s">
        <v>68</v>
      </c>
      <c r="S91" s="65"/>
      <c r="T91" s="64" t="s">
        <v>58</v>
      </c>
      <c r="U91" s="63">
        <v>118</v>
      </c>
      <c r="V91" s="62" t="s">
        <v>57</v>
      </c>
      <c r="W91" s="61">
        <v>66</v>
      </c>
      <c r="X91" s="61" t="s">
        <v>199</v>
      </c>
    </row>
    <row r="92" spans="1:24" ht="24" customHeight="1">
      <c r="A92" s="74" t="s">
        <v>74</v>
      </c>
      <c r="B92" s="76"/>
      <c r="C92" s="75" t="s">
        <v>415</v>
      </c>
      <c r="D92" s="74" t="s">
        <v>414</v>
      </c>
      <c r="E92" s="73" t="s">
        <v>92</v>
      </c>
      <c r="F92" s="67" t="s">
        <v>200</v>
      </c>
      <c r="G92" s="72">
        <v>1.998</v>
      </c>
      <c r="H92" s="67" t="s">
        <v>69</v>
      </c>
      <c r="I92" s="66">
        <v>1780</v>
      </c>
      <c r="J92" s="71">
        <v>5</v>
      </c>
      <c r="K92" s="69">
        <v>14.4</v>
      </c>
      <c r="L92" s="70">
        <v>161.22638888888889</v>
      </c>
      <c r="M92" s="69">
        <v>11.1</v>
      </c>
      <c r="N92" s="68">
        <v>14.4</v>
      </c>
      <c r="O92" s="68">
        <v>21.3</v>
      </c>
      <c r="P92" s="78" t="s">
        <v>186</v>
      </c>
      <c r="Q92" s="67" t="s">
        <v>60</v>
      </c>
      <c r="R92" s="66" t="s">
        <v>68</v>
      </c>
      <c r="S92" s="65"/>
      <c r="T92" s="64" t="s">
        <v>58</v>
      </c>
      <c r="U92" s="63">
        <v>129</v>
      </c>
      <c r="V92" s="62">
        <v>100</v>
      </c>
      <c r="W92" s="61">
        <v>67</v>
      </c>
      <c r="X92" s="61" t="s">
        <v>199</v>
      </c>
    </row>
    <row r="93" spans="1:24" ht="24" customHeight="1">
      <c r="A93" s="74" t="s">
        <v>74</v>
      </c>
      <c r="B93" s="76"/>
      <c r="C93" s="75" t="s">
        <v>415</v>
      </c>
      <c r="D93" s="74" t="s">
        <v>414</v>
      </c>
      <c r="E93" s="73" t="s">
        <v>91</v>
      </c>
      <c r="F93" s="67" t="s">
        <v>200</v>
      </c>
      <c r="G93" s="72">
        <v>1.998</v>
      </c>
      <c r="H93" s="67" t="s">
        <v>69</v>
      </c>
      <c r="I93" s="66">
        <v>1790</v>
      </c>
      <c r="J93" s="71">
        <v>5</v>
      </c>
      <c r="K93" s="69">
        <v>14.4</v>
      </c>
      <c r="L93" s="70">
        <v>161.22638888888889</v>
      </c>
      <c r="M93" s="69">
        <v>11.1</v>
      </c>
      <c r="N93" s="68">
        <v>14.4</v>
      </c>
      <c r="O93" s="68">
        <v>21.2</v>
      </c>
      <c r="P93" s="78" t="s">
        <v>186</v>
      </c>
      <c r="Q93" s="67" t="s">
        <v>60</v>
      </c>
      <c r="R93" s="66" t="s">
        <v>68</v>
      </c>
      <c r="S93" s="65"/>
      <c r="T93" s="64" t="s">
        <v>58</v>
      </c>
      <c r="U93" s="63">
        <v>129</v>
      </c>
      <c r="V93" s="62">
        <v>100</v>
      </c>
      <c r="W93" s="61">
        <v>67</v>
      </c>
      <c r="X93" s="61" t="s">
        <v>199</v>
      </c>
    </row>
    <row r="94" spans="1:24" ht="24" customHeight="1">
      <c r="A94" s="74" t="s">
        <v>74</v>
      </c>
      <c r="B94" s="76"/>
      <c r="C94" s="75" t="s">
        <v>415</v>
      </c>
      <c r="D94" s="74" t="s">
        <v>414</v>
      </c>
      <c r="E94" s="73" t="s">
        <v>88</v>
      </c>
      <c r="F94" s="67" t="s">
        <v>200</v>
      </c>
      <c r="G94" s="72">
        <v>1.998</v>
      </c>
      <c r="H94" s="67" t="s">
        <v>69</v>
      </c>
      <c r="I94" s="66">
        <v>1810</v>
      </c>
      <c r="J94" s="71">
        <v>5</v>
      </c>
      <c r="K94" s="69">
        <v>14.4</v>
      </c>
      <c r="L94" s="70">
        <v>161.22638888888889</v>
      </c>
      <c r="M94" s="69">
        <v>11.1</v>
      </c>
      <c r="N94" s="68">
        <v>14.4</v>
      </c>
      <c r="O94" s="68">
        <v>21</v>
      </c>
      <c r="P94" s="78" t="s">
        <v>186</v>
      </c>
      <c r="Q94" s="67" t="s">
        <v>60</v>
      </c>
      <c r="R94" s="66" t="s">
        <v>68</v>
      </c>
      <c r="S94" s="65"/>
      <c r="T94" s="64" t="s">
        <v>58</v>
      </c>
      <c r="U94" s="63">
        <v>129</v>
      </c>
      <c r="V94" s="62">
        <v>100</v>
      </c>
      <c r="W94" s="61">
        <v>68</v>
      </c>
      <c r="X94" s="61" t="s">
        <v>199</v>
      </c>
    </row>
    <row r="95" spans="1:24" ht="24" customHeight="1">
      <c r="A95" s="74" t="s">
        <v>66</v>
      </c>
      <c r="B95" s="76"/>
      <c r="C95" s="75" t="s">
        <v>412</v>
      </c>
      <c r="D95" s="74" t="s">
        <v>407</v>
      </c>
      <c r="E95" s="73" t="s">
        <v>413</v>
      </c>
      <c r="F95" s="67" t="s">
        <v>180</v>
      </c>
      <c r="G95" s="72">
        <v>1.998</v>
      </c>
      <c r="H95" s="67" t="s">
        <v>62</v>
      </c>
      <c r="I95" s="66">
        <v>1670</v>
      </c>
      <c r="J95" s="71">
        <v>5</v>
      </c>
      <c r="K95" s="69">
        <v>13.2</v>
      </c>
      <c r="L95" s="70">
        <v>175.88333333333335</v>
      </c>
      <c r="M95" s="69">
        <v>12.2</v>
      </c>
      <c r="N95" s="68">
        <v>15.4</v>
      </c>
      <c r="O95" s="68">
        <v>22.3</v>
      </c>
      <c r="P95" s="61" t="s">
        <v>61</v>
      </c>
      <c r="Q95" s="67" t="s">
        <v>60</v>
      </c>
      <c r="R95" s="66" t="s">
        <v>59</v>
      </c>
      <c r="S95" s="65"/>
      <c r="T95" s="64" t="s">
        <v>58</v>
      </c>
      <c r="U95" s="63">
        <v>108</v>
      </c>
      <c r="V95" s="62" t="s">
        <v>57</v>
      </c>
      <c r="W95" s="61">
        <v>59</v>
      </c>
      <c r="X95" s="79" t="s">
        <v>128</v>
      </c>
    </row>
    <row r="96" spans="1:24" ht="24" customHeight="1">
      <c r="A96" s="74" t="s">
        <v>66</v>
      </c>
      <c r="B96" s="76"/>
      <c r="C96" s="75" t="s">
        <v>412</v>
      </c>
      <c r="D96" s="74" t="s">
        <v>407</v>
      </c>
      <c r="E96" s="66" t="s">
        <v>411</v>
      </c>
      <c r="F96" s="67" t="s">
        <v>180</v>
      </c>
      <c r="G96" s="72">
        <v>1.998</v>
      </c>
      <c r="H96" s="67" t="s">
        <v>62</v>
      </c>
      <c r="I96" s="66" t="s">
        <v>410</v>
      </c>
      <c r="J96" s="71">
        <v>5</v>
      </c>
      <c r="K96" s="69">
        <v>13.2</v>
      </c>
      <c r="L96" s="70">
        <v>175.88333333333335</v>
      </c>
      <c r="M96" s="69">
        <v>13.2</v>
      </c>
      <c r="N96" s="68">
        <v>16.5</v>
      </c>
      <c r="O96" s="80" t="s">
        <v>409</v>
      </c>
      <c r="P96" s="61" t="s">
        <v>61</v>
      </c>
      <c r="Q96" s="67" t="s">
        <v>60</v>
      </c>
      <c r="R96" s="66" t="s">
        <v>59</v>
      </c>
      <c r="S96" s="65"/>
      <c r="T96" s="64" t="s">
        <v>58</v>
      </c>
      <c r="U96" s="63">
        <v>100</v>
      </c>
      <c r="V96" s="62" t="s">
        <v>57</v>
      </c>
      <c r="W96" s="61">
        <v>58</v>
      </c>
      <c r="X96" s="79" t="s">
        <v>128</v>
      </c>
    </row>
    <row r="97" spans="1:24" ht="24" customHeight="1">
      <c r="A97" s="74" t="s">
        <v>66</v>
      </c>
      <c r="B97" s="76"/>
      <c r="C97" s="75" t="s">
        <v>408</v>
      </c>
      <c r="D97" s="74" t="s">
        <v>407</v>
      </c>
      <c r="E97" s="66" t="s">
        <v>406</v>
      </c>
      <c r="F97" s="67" t="s">
        <v>63</v>
      </c>
      <c r="G97" s="72">
        <v>1.998</v>
      </c>
      <c r="H97" s="67" t="s">
        <v>62</v>
      </c>
      <c r="I97" s="66" t="s">
        <v>405</v>
      </c>
      <c r="J97" s="71">
        <v>5</v>
      </c>
      <c r="K97" s="69">
        <v>12.5</v>
      </c>
      <c r="L97" s="70">
        <v>185.7328</v>
      </c>
      <c r="M97" s="69">
        <v>12.2</v>
      </c>
      <c r="N97" s="68">
        <v>15.4</v>
      </c>
      <c r="O97" s="68" t="s">
        <v>404</v>
      </c>
      <c r="P97" s="61" t="s">
        <v>61</v>
      </c>
      <c r="Q97" s="67" t="s">
        <v>60</v>
      </c>
      <c r="R97" s="66" t="s">
        <v>59</v>
      </c>
      <c r="S97" s="65"/>
      <c r="T97" s="64" t="s">
        <v>58</v>
      </c>
      <c r="U97" s="63">
        <v>102</v>
      </c>
      <c r="V97" s="62" t="s">
        <v>57</v>
      </c>
      <c r="W97" s="61">
        <v>56</v>
      </c>
      <c r="X97" s="79" t="s">
        <v>128</v>
      </c>
    </row>
    <row r="98" spans="1:24" ht="24" customHeight="1">
      <c r="A98" s="74" t="s">
        <v>66</v>
      </c>
      <c r="B98" s="76"/>
      <c r="C98" s="75" t="s">
        <v>403</v>
      </c>
      <c r="D98" s="74" t="s">
        <v>402</v>
      </c>
      <c r="E98" s="77" t="s">
        <v>243</v>
      </c>
      <c r="F98" s="67" t="s">
        <v>63</v>
      </c>
      <c r="G98" s="72">
        <v>1.998</v>
      </c>
      <c r="H98" s="67" t="s">
        <v>62</v>
      </c>
      <c r="I98" s="66" t="s">
        <v>401</v>
      </c>
      <c r="J98" s="71">
        <v>5</v>
      </c>
      <c r="K98" s="69">
        <v>12.5</v>
      </c>
      <c r="L98" s="70">
        <v>185.7328</v>
      </c>
      <c r="M98" s="69">
        <v>11.1</v>
      </c>
      <c r="N98" s="68">
        <v>14.4</v>
      </c>
      <c r="O98" s="80" t="s">
        <v>400</v>
      </c>
      <c r="P98" s="61" t="s">
        <v>61</v>
      </c>
      <c r="Q98" s="67" t="s">
        <v>60</v>
      </c>
      <c r="R98" s="66" t="s">
        <v>59</v>
      </c>
      <c r="S98" s="65"/>
      <c r="T98" s="64" t="s">
        <v>58</v>
      </c>
      <c r="U98" s="63">
        <v>112</v>
      </c>
      <c r="V98" s="62" t="s">
        <v>57</v>
      </c>
      <c r="W98" s="61" t="s">
        <v>399</v>
      </c>
      <c r="X98" s="79" t="s">
        <v>128</v>
      </c>
    </row>
    <row r="99" spans="1:24" ht="24" customHeight="1">
      <c r="A99" s="74" t="s">
        <v>66</v>
      </c>
      <c r="B99" s="76"/>
      <c r="C99" s="75" t="s">
        <v>398</v>
      </c>
      <c r="D99" s="74" t="s">
        <v>397</v>
      </c>
      <c r="E99" s="66" t="s">
        <v>396</v>
      </c>
      <c r="F99" s="67" t="s">
        <v>81</v>
      </c>
      <c r="G99" s="72">
        <v>2.9969999999999999</v>
      </c>
      <c r="H99" s="67" t="s">
        <v>62</v>
      </c>
      <c r="I99" s="66" t="s">
        <v>395</v>
      </c>
      <c r="J99" s="71">
        <v>5</v>
      </c>
      <c r="K99" s="69">
        <v>10.5</v>
      </c>
      <c r="L99" s="70">
        <v>221.11047619047616</v>
      </c>
      <c r="M99" s="69">
        <v>11.1</v>
      </c>
      <c r="N99" s="68">
        <v>14.4</v>
      </c>
      <c r="O99" s="68" t="s">
        <v>394</v>
      </c>
      <c r="P99" s="61" t="s">
        <v>61</v>
      </c>
      <c r="Q99" s="67" t="s">
        <v>60</v>
      </c>
      <c r="R99" s="66" t="s">
        <v>45</v>
      </c>
      <c r="S99" s="65"/>
      <c r="T99" s="64" t="s">
        <v>58</v>
      </c>
      <c r="U99" s="63" t="s">
        <v>57</v>
      </c>
      <c r="V99" s="62" t="s">
        <v>57</v>
      </c>
      <c r="W99" s="61"/>
      <c r="X99" s="61"/>
    </row>
    <row r="100" spans="1:24" ht="24" customHeight="1">
      <c r="A100" s="74" t="s">
        <v>66</v>
      </c>
      <c r="B100" s="76"/>
      <c r="C100" s="75" t="s">
        <v>393</v>
      </c>
      <c r="D100" s="74" t="s">
        <v>392</v>
      </c>
      <c r="E100" s="77" t="s">
        <v>243</v>
      </c>
      <c r="F100" s="67" t="s">
        <v>81</v>
      </c>
      <c r="G100" s="72">
        <v>2.9969999999999999</v>
      </c>
      <c r="H100" s="67" t="s">
        <v>62</v>
      </c>
      <c r="I100" s="66" t="s">
        <v>391</v>
      </c>
      <c r="J100" s="71">
        <v>5</v>
      </c>
      <c r="K100" s="69">
        <v>10.5</v>
      </c>
      <c r="L100" s="70">
        <v>221.11047619047616</v>
      </c>
      <c r="M100" s="69">
        <v>10.199999999999999</v>
      </c>
      <c r="N100" s="68">
        <v>13.5</v>
      </c>
      <c r="O100" s="80" t="s">
        <v>390</v>
      </c>
      <c r="P100" s="61" t="s">
        <v>61</v>
      </c>
      <c r="Q100" s="67" t="s">
        <v>60</v>
      </c>
      <c r="R100" s="66" t="s">
        <v>45</v>
      </c>
      <c r="S100" s="65"/>
      <c r="T100" s="64" t="s">
        <v>58</v>
      </c>
      <c r="U100" s="63">
        <v>102</v>
      </c>
      <c r="V100" s="62" t="s">
        <v>57</v>
      </c>
      <c r="W100" s="61"/>
      <c r="X100" s="61"/>
    </row>
    <row r="101" spans="1:24" ht="24" customHeight="1">
      <c r="A101" s="74" t="s">
        <v>74</v>
      </c>
      <c r="B101" s="76"/>
      <c r="C101" s="75" t="s">
        <v>389</v>
      </c>
      <c r="D101" s="74" t="s">
        <v>388</v>
      </c>
      <c r="E101" s="73" t="s">
        <v>93</v>
      </c>
      <c r="F101" s="67" t="s">
        <v>187</v>
      </c>
      <c r="G101" s="72">
        <v>2.9969999999999999</v>
      </c>
      <c r="H101" s="67" t="s">
        <v>387</v>
      </c>
      <c r="I101" s="66">
        <v>2090</v>
      </c>
      <c r="J101" s="71">
        <v>5</v>
      </c>
      <c r="K101" s="69">
        <v>12.8</v>
      </c>
      <c r="L101" s="70">
        <v>181.37968749999999</v>
      </c>
      <c r="M101" s="69">
        <v>9.4</v>
      </c>
      <c r="N101" s="68">
        <v>12.7</v>
      </c>
      <c r="O101" s="68">
        <v>18.100000000000001</v>
      </c>
      <c r="P101" s="61" t="s">
        <v>386</v>
      </c>
      <c r="Q101" s="67" t="s">
        <v>60</v>
      </c>
      <c r="R101" s="66" t="s">
        <v>68</v>
      </c>
      <c r="S101" s="65"/>
      <c r="T101" s="64" t="s">
        <v>58</v>
      </c>
      <c r="U101" s="63">
        <v>136</v>
      </c>
      <c r="V101" s="62">
        <v>100</v>
      </c>
      <c r="W101" s="61">
        <v>70</v>
      </c>
      <c r="X101" s="61" t="s">
        <v>83</v>
      </c>
    </row>
    <row r="102" spans="1:24" ht="24" customHeight="1">
      <c r="A102" s="74" t="s">
        <v>74</v>
      </c>
      <c r="B102" s="76"/>
      <c r="C102" s="75" t="s">
        <v>389</v>
      </c>
      <c r="D102" s="74" t="s">
        <v>388</v>
      </c>
      <c r="E102" s="73" t="s">
        <v>92</v>
      </c>
      <c r="F102" s="67" t="s">
        <v>187</v>
      </c>
      <c r="G102" s="72">
        <v>2.9969999999999999</v>
      </c>
      <c r="H102" s="67" t="s">
        <v>387</v>
      </c>
      <c r="I102" s="66">
        <v>2100</v>
      </c>
      <c r="J102" s="71">
        <v>5</v>
      </c>
      <c r="K102" s="69">
        <v>12.8</v>
      </c>
      <c r="L102" s="70">
        <v>181.37968749999999</v>
      </c>
      <c r="M102" s="69">
        <v>9.4</v>
      </c>
      <c r="N102" s="68">
        <v>12.7</v>
      </c>
      <c r="O102" s="68">
        <v>18</v>
      </c>
      <c r="P102" s="61" t="s">
        <v>386</v>
      </c>
      <c r="Q102" s="67" t="s">
        <v>60</v>
      </c>
      <c r="R102" s="66" t="s">
        <v>68</v>
      </c>
      <c r="S102" s="65"/>
      <c r="T102" s="64" t="s">
        <v>58</v>
      </c>
      <c r="U102" s="63">
        <v>136</v>
      </c>
      <c r="V102" s="62">
        <v>100</v>
      </c>
      <c r="W102" s="61">
        <v>71</v>
      </c>
      <c r="X102" s="61" t="s">
        <v>83</v>
      </c>
    </row>
    <row r="103" spans="1:24" ht="24" customHeight="1">
      <c r="A103" s="74" t="s">
        <v>74</v>
      </c>
      <c r="B103" s="76"/>
      <c r="C103" s="75" t="s">
        <v>389</v>
      </c>
      <c r="D103" s="74" t="s">
        <v>388</v>
      </c>
      <c r="E103" s="73" t="s">
        <v>91</v>
      </c>
      <c r="F103" s="67" t="s">
        <v>187</v>
      </c>
      <c r="G103" s="72">
        <v>2.9969999999999999</v>
      </c>
      <c r="H103" s="67" t="s">
        <v>387</v>
      </c>
      <c r="I103" s="66">
        <v>2120</v>
      </c>
      <c r="J103" s="71">
        <v>5</v>
      </c>
      <c r="K103" s="69">
        <v>12.8</v>
      </c>
      <c r="L103" s="70">
        <v>181.37968749999999</v>
      </c>
      <c r="M103" s="69">
        <v>8.6999999999999993</v>
      </c>
      <c r="N103" s="68">
        <v>11.9</v>
      </c>
      <c r="O103" s="68">
        <v>17.7</v>
      </c>
      <c r="P103" s="61" t="s">
        <v>386</v>
      </c>
      <c r="Q103" s="67" t="s">
        <v>60</v>
      </c>
      <c r="R103" s="66" t="s">
        <v>68</v>
      </c>
      <c r="S103" s="65"/>
      <c r="T103" s="64" t="s">
        <v>58</v>
      </c>
      <c r="U103" s="63">
        <v>147</v>
      </c>
      <c r="V103" s="62">
        <v>107</v>
      </c>
      <c r="W103" s="61">
        <v>72</v>
      </c>
      <c r="X103" s="61" t="s">
        <v>83</v>
      </c>
    </row>
    <row r="104" spans="1:24" ht="24" customHeight="1">
      <c r="A104" s="74" t="s">
        <v>74</v>
      </c>
      <c r="B104" s="76"/>
      <c r="C104" s="75" t="s">
        <v>389</v>
      </c>
      <c r="D104" s="74" t="s">
        <v>388</v>
      </c>
      <c r="E104" s="73" t="s">
        <v>88</v>
      </c>
      <c r="F104" s="67" t="s">
        <v>187</v>
      </c>
      <c r="G104" s="72">
        <v>2.9969999999999999</v>
      </c>
      <c r="H104" s="67" t="s">
        <v>387</v>
      </c>
      <c r="I104" s="66">
        <v>2160</v>
      </c>
      <c r="J104" s="71">
        <v>5</v>
      </c>
      <c r="K104" s="69">
        <v>12.8</v>
      </c>
      <c r="L104" s="70">
        <v>181.37968749999999</v>
      </c>
      <c r="M104" s="69">
        <v>8.6999999999999993</v>
      </c>
      <c r="N104" s="68">
        <v>11.9</v>
      </c>
      <c r="O104" s="68">
        <v>17.3</v>
      </c>
      <c r="P104" s="61" t="s">
        <v>386</v>
      </c>
      <c r="Q104" s="67" t="s">
        <v>60</v>
      </c>
      <c r="R104" s="66" t="s">
        <v>68</v>
      </c>
      <c r="S104" s="65"/>
      <c r="T104" s="64" t="s">
        <v>58</v>
      </c>
      <c r="U104" s="63">
        <v>147</v>
      </c>
      <c r="V104" s="62">
        <v>107</v>
      </c>
      <c r="W104" s="61">
        <v>73</v>
      </c>
      <c r="X104" s="61" t="s">
        <v>83</v>
      </c>
    </row>
    <row r="105" spans="1:24" ht="24" customHeight="1">
      <c r="A105" s="74" t="s">
        <v>66</v>
      </c>
      <c r="B105" s="76"/>
      <c r="C105" s="75" t="s">
        <v>381</v>
      </c>
      <c r="D105" s="74" t="s">
        <v>380</v>
      </c>
      <c r="E105" s="77" t="s">
        <v>39</v>
      </c>
      <c r="F105" s="67" t="s">
        <v>81</v>
      </c>
      <c r="G105" s="72">
        <v>2.9969999999999999</v>
      </c>
      <c r="H105" s="67" t="s">
        <v>62</v>
      </c>
      <c r="I105" s="66">
        <v>1940</v>
      </c>
      <c r="J105" s="71">
        <v>5</v>
      </c>
      <c r="K105" s="69">
        <v>10.8</v>
      </c>
      <c r="L105" s="70">
        <v>214.96851851851849</v>
      </c>
      <c r="M105" s="69">
        <v>10.199999999999999</v>
      </c>
      <c r="N105" s="68">
        <v>13.5</v>
      </c>
      <c r="O105" s="68">
        <v>19.7</v>
      </c>
      <c r="P105" s="61" t="s">
        <v>61</v>
      </c>
      <c r="Q105" s="67" t="s">
        <v>60</v>
      </c>
      <c r="R105" s="66" t="s">
        <v>59</v>
      </c>
      <c r="S105" s="65"/>
      <c r="T105" s="64" t="s">
        <v>58</v>
      </c>
      <c r="U105" s="63">
        <v>105</v>
      </c>
      <c r="V105" s="62" t="s">
        <v>57</v>
      </c>
      <c r="W105" s="61"/>
      <c r="X105" s="61"/>
    </row>
    <row r="106" spans="1:24" ht="24" customHeight="1">
      <c r="A106" s="74" t="s">
        <v>66</v>
      </c>
      <c r="B106" s="76"/>
      <c r="C106" s="75" t="s">
        <v>381</v>
      </c>
      <c r="D106" s="74" t="s">
        <v>380</v>
      </c>
      <c r="E106" s="77" t="s">
        <v>385</v>
      </c>
      <c r="F106" s="67" t="s">
        <v>81</v>
      </c>
      <c r="G106" s="72">
        <v>2.9969999999999999</v>
      </c>
      <c r="H106" s="67" t="s">
        <v>62</v>
      </c>
      <c r="I106" s="66" t="s">
        <v>384</v>
      </c>
      <c r="J106" s="71">
        <v>5</v>
      </c>
      <c r="K106" s="69">
        <v>10.8</v>
      </c>
      <c r="L106" s="70">
        <v>214.96851851851849</v>
      </c>
      <c r="M106" s="69">
        <v>9.4</v>
      </c>
      <c r="N106" s="68">
        <v>12.7</v>
      </c>
      <c r="O106" s="80" t="s">
        <v>383</v>
      </c>
      <c r="P106" s="61" t="s">
        <v>61</v>
      </c>
      <c r="Q106" s="67" t="s">
        <v>60</v>
      </c>
      <c r="R106" s="66" t="s">
        <v>59</v>
      </c>
      <c r="S106" s="65"/>
      <c r="T106" s="64" t="s">
        <v>58</v>
      </c>
      <c r="U106" s="63">
        <v>114</v>
      </c>
      <c r="V106" s="62" t="s">
        <v>57</v>
      </c>
      <c r="W106" s="61" t="s">
        <v>382</v>
      </c>
      <c r="X106" s="79" t="s">
        <v>128</v>
      </c>
    </row>
    <row r="107" spans="1:24" ht="24" customHeight="1">
      <c r="A107" s="74" t="s">
        <v>66</v>
      </c>
      <c r="B107" s="76"/>
      <c r="C107" s="75" t="s">
        <v>381</v>
      </c>
      <c r="D107" s="74" t="s">
        <v>380</v>
      </c>
      <c r="E107" s="77" t="s">
        <v>379</v>
      </c>
      <c r="F107" s="67" t="s">
        <v>81</v>
      </c>
      <c r="G107" s="72">
        <v>2.9969999999999999</v>
      </c>
      <c r="H107" s="67" t="s">
        <v>62</v>
      </c>
      <c r="I107" s="66" t="s">
        <v>378</v>
      </c>
      <c r="J107" s="71">
        <v>5</v>
      </c>
      <c r="K107" s="69">
        <v>10.8</v>
      </c>
      <c r="L107" s="70">
        <v>214.96851851851849</v>
      </c>
      <c r="M107" s="69">
        <v>10.199999999999999</v>
      </c>
      <c r="N107" s="68">
        <v>13.5</v>
      </c>
      <c r="O107" s="80" t="s">
        <v>377</v>
      </c>
      <c r="P107" s="61" t="s">
        <v>61</v>
      </c>
      <c r="Q107" s="67" t="s">
        <v>60</v>
      </c>
      <c r="R107" s="66" t="s">
        <v>59</v>
      </c>
      <c r="S107" s="65"/>
      <c r="T107" s="64" t="s">
        <v>58</v>
      </c>
      <c r="U107" s="63">
        <v>105</v>
      </c>
      <c r="V107" s="62" t="s">
        <v>57</v>
      </c>
      <c r="W107" s="61" t="s">
        <v>129</v>
      </c>
      <c r="X107" s="79" t="s">
        <v>128</v>
      </c>
    </row>
    <row r="108" spans="1:24" ht="24" customHeight="1">
      <c r="A108" s="74" t="s">
        <v>66</v>
      </c>
      <c r="B108" s="76"/>
      <c r="C108" s="75" t="s">
        <v>373</v>
      </c>
      <c r="D108" s="74" t="s">
        <v>372</v>
      </c>
      <c r="E108" s="67" t="s">
        <v>376</v>
      </c>
      <c r="F108" s="67" t="s">
        <v>96</v>
      </c>
      <c r="G108" s="72">
        <v>4.3940000000000001</v>
      </c>
      <c r="H108" s="67" t="s">
        <v>62</v>
      </c>
      <c r="I108" s="66" t="s">
        <v>375</v>
      </c>
      <c r="J108" s="71">
        <v>5</v>
      </c>
      <c r="K108" s="69">
        <v>8.4</v>
      </c>
      <c r="L108" s="70">
        <v>276.38809523809516</v>
      </c>
      <c r="M108" s="69">
        <v>9.4</v>
      </c>
      <c r="N108" s="68">
        <v>12.7</v>
      </c>
      <c r="O108" s="68" t="s">
        <v>374</v>
      </c>
      <c r="P108" s="61" t="s">
        <v>61</v>
      </c>
      <c r="Q108" s="67" t="s">
        <v>60</v>
      </c>
      <c r="R108" s="66" t="s">
        <v>45</v>
      </c>
      <c r="S108" s="65"/>
      <c r="T108" s="64" t="s">
        <v>58</v>
      </c>
      <c r="U108" s="63" t="s">
        <v>57</v>
      </c>
      <c r="V108" s="62" t="s">
        <v>57</v>
      </c>
      <c r="W108" s="61"/>
      <c r="X108" s="61"/>
    </row>
    <row r="109" spans="1:24" ht="24" customHeight="1">
      <c r="A109" s="74" t="s">
        <v>66</v>
      </c>
      <c r="B109" s="76"/>
      <c r="C109" s="75" t="s">
        <v>373</v>
      </c>
      <c r="D109" s="74" t="s">
        <v>372</v>
      </c>
      <c r="E109" s="67" t="s">
        <v>371</v>
      </c>
      <c r="F109" s="67" t="s">
        <v>96</v>
      </c>
      <c r="G109" s="72">
        <v>4.3940000000000001</v>
      </c>
      <c r="H109" s="67" t="s">
        <v>62</v>
      </c>
      <c r="I109" s="66" t="s">
        <v>370</v>
      </c>
      <c r="J109" s="71">
        <v>5</v>
      </c>
      <c r="K109" s="69">
        <v>8.4</v>
      </c>
      <c r="L109" s="70">
        <v>276.38809523809516</v>
      </c>
      <c r="M109" s="69">
        <v>8.6999999999999993</v>
      </c>
      <c r="N109" s="68">
        <v>11.9</v>
      </c>
      <c r="O109" s="80" t="s">
        <v>369</v>
      </c>
      <c r="P109" s="61" t="s">
        <v>61</v>
      </c>
      <c r="Q109" s="67" t="s">
        <v>60</v>
      </c>
      <c r="R109" s="66" t="s">
        <v>45</v>
      </c>
      <c r="S109" s="65"/>
      <c r="T109" s="64" t="s">
        <v>58</v>
      </c>
      <c r="U109" s="63" t="s">
        <v>57</v>
      </c>
      <c r="V109" s="62" t="s">
        <v>57</v>
      </c>
      <c r="W109" s="61"/>
      <c r="X109" s="61"/>
    </row>
    <row r="110" spans="1:24" ht="24" customHeight="1">
      <c r="A110" s="74" t="s">
        <v>66</v>
      </c>
      <c r="B110" s="76"/>
      <c r="C110" s="75" t="s">
        <v>368</v>
      </c>
      <c r="D110" s="74" t="s">
        <v>367</v>
      </c>
      <c r="E110" s="66"/>
      <c r="F110" s="67" t="s">
        <v>96</v>
      </c>
      <c r="G110" s="72">
        <v>4.3940000000000001</v>
      </c>
      <c r="H110" s="67" t="s">
        <v>62</v>
      </c>
      <c r="I110" s="66" t="s">
        <v>366</v>
      </c>
      <c r="J110" s="71">
        <v>5</v>
      </c>
      <c r="K110" s="69">
        <v>8.3000000000000007</v>
      </c>
      <c r="L110" s="70">
        <v>279.71807228915657</v>
      </c>
      <c r="M110" s="69">
        <v>8.6999999999999993</v>
      </c>
      <c r="N110" s="68">
        <v>11.9</v>
      </c>
      <c r="O110" s="80" t="s">
        <v>365</v>
      </c>
      <c r="P110" s="61" t="s">
        <v>61</v>
      </c>
      <c r="Q110" s="67" t="s">
        <v>60</v>
      </c>
      <c r="R110" s="66" t="s">
        <v>45</v>
      </c>
      <c r="S110" s="65"/>
      <c r="T110" s="64" t="s">
        <v>58</v>
      </c>
      <c r="U110" s="63" t="s">
        <v>57</v>
      </c>
      <c r="V110" s="62" t="s">
        <v>57</v>
      </c>
      <c r="W110" s="61"/>
      <c r="X110" s="61"/>
    </row>
    <row r="111" spans="1:24" ht="24" customHeight="1">
      <c r="A111" s="74" t="s">
        <v>66</v>
      </c>
      <c r="B111" s="76"/>
      <c r="C111" s="75" t="s">
        <v>364</v>
      </c>
      <c r="D111" s="74" t="s">
        <v>363</v>
      </c>
      <c r="E111" s="66"/>
      <c r="F111" s="67" t="s">
        <v>362</v>
      </c>
      <c r="G111" s="72">
        <v>6.5910000000000002</v>
      </c>
      <c r="H111" s="67" t="s">
        <v>62</v>
      </c>
      <c r="I111" s="66" t="s">
        <v>361</v>
      </c>
      <c r="J111" s="71" t="s">
        <v>360</v>
      </c>
      <c r="K111" s="69">
        <v>6.7</v>
      </c>
      <c r="L111" s="70">
        <v>346.51641791044767</v>
      </c>
      <c r="M111" s="69">
        <v>7.4</v>
      </c>
      <c r="N111" s="68">
        <v>10.6</v>
      </c>
      <c r="O111" s="68" t="s">
        <v>359</v>
      </c>
      <c r="P111" s="61" t="s">
        <v>61</v>
      </c>
      <c r="Q111" s="67" t="s">
        <v>60</v>
      </c>
      <c r="R111" s="66" t="s">
        <v>45</v>
      </c>
      <c r="S111" s="65"/>
      <c r="T111" s="64" t="s">
        <v>58</v>
      </c>
      <c r="U111" s="63" t="s">
        <v>57</v>
      </c>
      <c r="V111" s="62" t="s">
        <v>57</v>
      </c>
      <c r="W111" s="61"/>
      <c r="X111" s="61"/>
    </row>
    <row r="112" spans="1:24" ht="24" customHeight="1">
      <c r="A112" s="74" t="s">
        <v>66</v>
      </c>
      <c r="B112" s="76"/>
      <c r="C112" s="75" t="s">
        <v>358</v>
      </c>
      <c r="D112" s="74" t="s">
        <v>355</v>
      </c>
      <c r="E112" s="77" t="s">
        <v>357</v>
      </c>
      <c r="F112" s="67" t="s">
        <v>81</v>
      </c>
      <c r="G112" s="72">
        <v>2.9969999999999999</v>
      </c>
      <c r="H112" s="67" t="s">
        <v>62</v>
      </c>
      <c r="I112" s="66">
        <v>1900</v>
      </c>
      <c r="J112" s="71">
        <v>4</v>
      </c>
      <c r="K112" s="69">
        <v>11.3</v>
      </c>
      <c r="L112" s="70">
        <v>205.45663716814155</v>
      </c>
      <c r="M112" s="69">
        <v>10.199999999999999</v>
      </c>
      <c r="N112" s="68">
        <v>13.5</v>
      </c>
      <c r="O112" s="68">
        <v>20.100000000000001</v>
      </c>
      <c r="P112" s="61" t="s">
        <v>61</v>
      </c>
      <c r="Q112" s="67" t="s">
        <v>60</v>
      </c>
      <c r="R112" s="66" t="s">
        <v>59</v>
      </c>
      <c r="S112" s="65"/>
      <c r="T112" s="64" t="s">
        <v>58</v>
      </c>
      <c r="U112" s="63">
        <v>110</v>
      </c>
      <c r="V112" s="62" t="s">
        <v>57</v>
      </c>
      <c r="W112" s="61">
        <v>56</v>
      </c>
      <c r="X112" s="79" t="s">
        <v>128</v>
      </c>
    </row>
    <row r="113" spans="1:24" ht="24" customHeight="1">
      <c r="A113" s="74" t="s">
        <v>66</v>
      </c>
      <c r="B113" s="76"/>
      <c r="C113" s="75" t="s">
        <v>356</v>
      </c>
      <c r="D113" s="74" t="s">
        <v>355</v>
      </c>
      <c r="E113" s="77" t="s">
        <v>39</v>
      </c>
      <c r="F113" s="67" t="s">
        <v>81</v>
      </c>
      <c r="G113" s="72">
        <v>2.9969999999999999</v>
      </c>
      <c r="H113" s="67" t="s">
        <v>62</v>
      </c>
      <c r="I113" s="66">
        <v>1780</v>
      </c>
      <c r="J113" s="71">
        <v>4</v>
      </c>
      <c r="K113" s="69">
        <v>11.3</v>
      </c>
      <c r="L113" s="70">
        <v>205.45663716814155</v>
      </c>
      <c r="M113" s="69">
        <v>11.1</v>
      </c>
      <c r="N113" s="68">
        <v>14.4</v>
      </c>
      <c r="O113" s="68">
        <v>21.3</v>
      </c>
      <c r="P113" s="61" t="s">
        <v>61</v>
      </c>
      <c r="Q113" s="67" t="s">
        <v>60</v>
      </c>
      <c r="R113" s="66" t="s">
        <v>59</v>
      </c>
      <c r="S113" s="65"/>
      <c r="T113" s="64" t="s">
        <v>58</v>
      </c>
      <c r="U113" s="63">
        <v>101</v>
      </c>
      <c r="V113" s="62" t="s">
        <v>57</v>
      </c>
      <c r="W113" s="61"/>
      <c r="X113" s="61"/>
    </row>
    <row r="114" spans="1:24" ht="24" customHeight="1">
      <c r="A114" s="74" t="s">
        <v>66</v>
      </c>
      <c r="B114" s="76"/>
      <c r="C114" s="75" t="s">
        <v>353</v>
      </c>
      <c r="D114" s="74" t="s">
        <v>352</v>
      </c>
      <c r="E114" s="77" t="s">
        <v>39</v>
      </c>
      <c r="F114" s="67" t="s">
        <v>81</v>
      </c>
      <c r="G114" s="72">
        <v>2.9969999999999999</v>
      </c>
      <c r="H114" s="67" t="s">
        <v>62</v>
      </c>
      <c r="I114" s="66">
        <v>1870</v>
      </c>
      <c r="J114" s="71">
        <v>5</v>
      </c>
      <c r="K114" s="69">
        <v>10.8</v>
      </c>
      <c r="L114" s="70">
        <v>214.96851851851849</v>
      </c>
      <c r="M114" s="69">
        <v>11.1</v>
      </c>
      <c r="N114" s="68">
        <v>14.4</v>
      </c>
      <c r="O114" s="68">
        <v>20.399999999999999</v>
      </c>
      <c r="P114" s="61" t="s">
        <v>61</v>
      </c>
      <c r="Q114" s="67" t="s">
        <v>60</v>
      </c>
      <c r="R114" s="66" t="s">
        <v>59</v>
      </c>
      <c r="S114" s="65"/>
      <c r="T114" s="64" t="s">
        <v>58</v>
      </c>
      <c r="U114" s="63" t="s">
        <v>57</v>
      </c>
      <c r="V114" s="62" t="s">
        <v>57</v>
      </c>
      <c r="W114" s="61"/>
      <c r="X114" s="61"/>
    </row>
    <row r="115" spans="1:24" ht="24" customHeight="1">
      <c r="A115" s="74" t="s">
        <v>66</v>
      </c>
      <c r="B115" s="76"/>
      <c r="C115" s="75" t="s">
        <v>353</v>
      </c>
      <c r="D115" s="74" t="s">
        <v>352</v>
      </c>
      <c r="E115" s="77" t="s">
        <v>354</v>
      </c>
      <c r="F115" s="67" t="s">
        <v>81</v>
      </c>
      <c r="G115" s="72">
        <v>2.9969999999999999</v>
      </c>
      <c r="H115" s="67" t="s">
        <v>62</v>
      </c>
      <c r="I115" s="66">
        <v>1960</v>
      </c>
      <c r="J115" s="71">
        <v>5</v>
      </c>
      <c r="K115" s="69">
        <v>10.8</v>
      </c>
      <c r="L115" s="70">
        <v>214.96851851851849</v>
      </c>
      <c r="M115" s="69">
        <v>10.199999999999999</v>
      </c>
      <c r="N115" s="68">
        <v>13.5</v>
      </c>
      <c r="O115" s="68">
        <v>19.5</v>
      </c>
      <c r="P115" s="61" t="s">
        <v>61</v>
      </c>
      <c r="Q115" s="67" t="s">
        <v>60</v>
      </c>
      <c r="R115" s="66" t="s">
        <v>59</v>
      </c>
      <c r="S115" s="65"/>
      <c r="T115" s="64" t="s">
        <v>58</v>
      </c>
      <c r="U115" s="63">
        <v>105</v>
      </c>
      <c r="V115" s="62" t="s">
        <v>57</v>
      </c>
      <c r="W115" s="61">
        <v>55</v>
      </c>
      <c r="X115" s="79" t="s">
        <v>128</v>
      </c>
    </row>
    <row r="116" spans="1:24" ht="24" customHeight="1">
      <c r="A116" s="74" t="s">
        <v>66</v>
      </c>
      <c r="B116" s="76"/>
      <c r="C116" s="75" t="s">
        <v>353</v>
      </c>
      <c r="D116" s="74" t="s">
        <v>352</v>
      </c>
      <c r="E116" s="77" t="s">
        <v>351</v>
      </c>
      <c r="F116" s="67" t="s">
        <v>81</v>
      </c>
      <c r="G116" s="72">
        <v>2.9969999999999999</v>
      </c>
      <c r="H116" s="67" t="s">
        <v>62</v>
      </c>
      <c r="I116" s="66" t="s">
        <v>350</v>
      </c>
      <c r="J116" s="71">
        <v>5</v>
      </c>
      <c r="K116" s="69">
        <v>10.8</v>
      </c>
      <c r="L116" s="70">
        <v>214.96851851851849</v>
      </c>
      <c r="M116" s="69">
        <v>10.199999999999999</v>
      </c>
      <c r="N116" s="68">
        <v>13.5</v>
      </c>
      <c r="O116" s="68" t="s">
        <v>349</v>
      </c>
      <c r="P116" s="61" t="s">
        <v>61</v>
      </c>
      <c r="Q116" s="67" t="s">
        <v>60</v>
      </c>
      <c r="R116" s="66" t="s">
        <v>59</v>
      </c>
      <c r="S116" s="65"/>
      <c r="T116" s="64" t="s">
        <v>58</v>
      </c>
      <c r="U116" s="63">
        <v>105</v>
      </c>
      <c r="V116" s="62" t="s">
        <v>57</v>
      </c>
      <c r="W116" s="61"/>
      <c r="X116" s="61"/>
    </row>
    <row r="117" spans="1:24" ht="24" customHeight="1">
      <c r="A117" s="74" t="s">
        <v>74</v>
      </c>
      <c r="B117" s="76"/>
      <c r="C117" s="75" t="s">
        <v>348</v>
      </c>
      <c r="D117" s="74" t="s">
        <v>347</v>
      </c>
      <c r="E117" s="73" t="s">
        <v>93</v>
      </c>
      <c r="F117" s="67" t="s">
        <v>214</v>
      </c>
      <c r="G117" s="72">
        <v>1.998</v>
      </c>
      <c r="H117" s="67" t="s">
        <v>346</v>
      </c>
      <c r="I117" s="66">
        <v>1570</v>
      </c>
      <c r="J117" s="71">
        <v>5</v>
      </c>
      <c r="K117" s="69">
        <v>12.5</v>
      </c>
      <c r="L117" s="70">
        <v>185.7328</v>
      </c>
      <c r="M117" s="69">
        <v>13.2</v>
      </c>
      <c r="N117" s="68">
        <v>16.5</v>
      </c>
      <c r="O117" s="68">
        <v>23.2</v>
      </c>
      <c r="P117" s="61" t="s">
        <v>333</v>
      </c>
      <c r="Q117" s="67" t="s">
        <v>60</v>
      </c>
      <c r="R117" s="66" t="s">
        <v>84</v>
      </c>
      <c r="S117" s="65"/>
      <c r="T117" s="64" t="s">
        <v>58</v>
      </c>
      <c r="U117" s="63" t="s">
        <v>57</v>
      </c>
      <c r="V117" s="62" t="s">
        <v>57</v>
      </c>
      <c r="W117" s="61">
        <v>53</v>
      </c>
      <c r="X117" s="61" t="s">
        <v>57</v>
      </c>
    </row>
    <row r="118" spans="1:24" ht="24" customHeight="1">
      <c r="A118" s="74" t="s">
        <v>74</v>
      </c>
      <c r="B118" s="76"/>
      <c r="C118" s="75" t="s">
        <v>348</v>
      </c>
      <c r="D118" s="74" t="s">
        <v>347</v>
      </c>
      <c r="E118" s="73" t="s">
        <v>92</v>
      </c>
      <c r="F118" s="67" t="s">
        <v>214</v>
      </c>
      <c r="G118" s="72">
        <v>1.998</v>
      </c>
      <c r="H118" s="67" t="s">
        <v>346</v>
      </c>
      <c r="I118" s="66">
        <v>1590</v>
      </c>
      <c r="J118" s="71">
        <v>5</v>
      </c>
      <c r="K118" s="69">
        <v>12.5</v>
      </c>
      <c r="L118" s="70">
        <v>185.7328</v>
      </c>
      <c r="M118" s="69">
        <v>13.2</v>
      </c>
      <c r="N118" s="68">
        <v>16.5</v>
      </c>
      <c r="O118" s="68">
        <v>23.1</v>
      </c>
      <c r="P118" s="61" t="s">
        <v>333</v>
      </c>
      <c r="Q118" s="67" t="s">
        <v>60</v>
      </c>
      <c r="R118" s="66" t="s">
        <v>84</v>
      </c>
      <c r="S118" s="65"/>
      <c r="T118" s="64" t="s">
        <v>58</v>
      </c>
      <c r="U118" s="63" t="s">
        <v>57</v>
      </c>
      <c r="V118" s="62" t="s">
        <v>57</v>
      </c>
      <c r="W118" s="61">
        <v>54</v>
      </c>
      <c r="X118" s="61" t="s">
        <v>57</v>
      </c>
    </row>
    <row r="119" spans="1:24" ht="24" customHeight="1">
      <c r="A119" s="74" t="s">
        <v>66</v>
      </c>
      <c r="B119" s="76"/>
      <c r="C119" s="75" t="s">
        <v>345</v>
      </c>
      <c r="D119" s="74" t="s">
        <v>326</v>
      </c>
      <c r="E119" s="67" t="s">
        <v>344</v>
      </c>
      <c r="F119" s="67" t="s">
        <v>217</v>
      </c>
      <c r="G119" s="72">
        <v>1.998</v>
      </c>
      <c r="H119" s="67" t="s">
        <v>62</v>
      </c>
      <c r="I119" s="66" t="s">
        <v>343</v>
      </c>
      <c r="J119" s="71">
        <v>5</v>
      </c>
      <c r="K119" s="69">
        <v>12</v>
      </c>
      <c r="L119" s="70">
        <v>193.47166666666664</v>
      </c>
      <c r="M119" s="69">
        <v>13.2</v>
      </c>
      <c r="N119" s="68">
        <v>16.5</v>
      </c>
      <c r="O119" s="68" t="s">
        <v>342</v>
      </c>
      <c r="P119" s="61" t="s">
        <v>61</v>
      </c>
      <c r="Q119" s="67" t="s">
        <v>60</v>
      </c>
      <c r="R119" s="66" t="s">
        <v>45</v>
      </c>
      <c r="S119" s="65"/>
      <c r="T119" s="64" t="s">
        <v>58</v>
      </c>
      <c r="U119" s="63" t="s">
        <v>57</v>
      </c>
      <c r="V119" s="62" t="s">
        <v>57</v>
      </c>
      <c r="W119" s="61"/>
      <c r="X119" s="61"/>
    </row>
    <row r="120" spans="1:24" ht="24" customHeight="1">
      <c r="A120" s="74" t="s">
        <v>74</v>
      </c>
      <c r="B120" s="76"/>
      <c r="C120" s="75" t="s">
        <v>341</v>
      </c>
      <c r="D120" s="74" t="s">
        <v>335</v>
      </c>
      <c r="E120" s="73" t="s">
        <v>93</v>
      </c>
      <c r="F120" s="67" t="s">
        <v>169</v>
      </c>
      <c r="G120" s="72">
        <v>2.992</v>
      </c>
      <c r="H120" s="67" t="s">
        <v>337</v>
      </c>
      <c r="I120" s="66">
        <v>1710</v>
      </c>
      <c r="J120" s="71">
        <v>4</v>
      </c>
      <c r="K120" s="69">
        <v>9.9</v>
      </c>
      <c r="L120" s="70">
        <v>234.51111111111112</v>
      </c>
      <c r="M120" s="69">
        <v>12.2</v>
      </c>
      <c r="N120" s="68">
        <v>15.4</v>
      </c>
      <c r="O120" s="68">
        <v>22</v>
      </c>
      <c r="P120" s="61" t="s">
        <v>339</v>
      </c>
      <c r="Q120" s="67" t="s">
        <v>60</v>
      </c>
      <c r="R120" s="66" t="s">
        <v>68</v>
      </c>
      <c r="S120" s="65"/>
      <c r="T120" s="64" t="s">
        <v>58</v>
      </c>
      <c r="U120" s="63" t="s">
        <v>57</v>
      </c>
      <c r="V120" s="62" t="s">
        <v>57</v>
      </c>
      <c r="W120" s="61">
        <v>45</v>
      </c>
      <c r="X120" s="61" t="s">
        <v>57</v>
      </c>
    </row>
    <row r="121" spans="1:24" ht="24" customHeight="1">
      <c r="A121" s="74" t="s">
        <v>74</v>
      </c>
      <c r="B121" s="76"/>
      <c r="C121" s="75" t="s">
        <v>341</v>
      </c>
      <c r="D121" s="74" t="s">
        <v>335</v>
      </c>
      <c r="E121" s="73" t="s">
        <v>92</v>
      </c>
      <c r="F121" s="67" t="s">
        <v>169</v>
      </c>
      <c r="G121" s="72">
        <v>2.992</v>
      </c>
      <c r="H121" s="67" t="s">
        <v>340</v>
      </c>
      <c r="I121" s="66">
        <v>1730</v>
      </c>
      <c r="J121" s="71">
        <v>4</v>
      </c>
      <c r="K121" s="69">
        <v>10.1</v>
      </c>
      <c r="L121" s="70">
        <v>229.86732673267326</v>
      </c>
      <c r="M121" s="69">
        <v>12.2</v>
      </c>
      <c r="N121" s="68">
        <v>15.4</v>
      </c>
      <c r="O121" s="68">
        <v>21.8</v>
      </c>
      <c r="P121" s="61" t="s">
        <v>339</v>
      </c>
      <c r="Q121" s="67" t="s">
        <v>60</v>
      </c>
      <c r="R121" s="66" t="s">
        <v>68</v>
      </c>
      <c r="S121" s="65"/>
      <c r="T121" s="64" t="s">
        <v>58</v>
      </c>
      <c r="U121" s="63" t="s">
        <v>57</v>
      </c>
      <c r="V121" s="62" t="s">
        <v>57</v>
      </c>
      <c r="W121" s="61">
        <v>46</v>
      </c>
      <c r="X121" s="61" t="s">
        <v>57</v>
      </c>
    </row>
    <row r="122" spans="1:24" ht="24" customHeight="1">
      <c r="A122" s="74" t="s">
        <v>74</v>
      </c>
      <c r="B122" s="76"/>
      <c r="C122" s="75" t="s">
        <v>341</v>
      </c>
      <c r="D122" s="74" t="s">
        <v>335</v>
      </c>
      <c r="E122" s="73" t="s">
        <v>91</v>
      </c>
      <c r="F122" s="67" t="s">
        <v>169</v>
      </c>
      <c r="G122" s="72">
        <v>2.992</v>
      </c>
      <c r="H122" s="67" t="s">
        <v>337</v>
      </c>
      <c r="I122" s="66">
        <v>1710</v>
      </c>
      <c r="J122" s="71">
        <v>4</v>
      </c>
      <c r="K122" s="69">
        <v>9.9</v>
      </c>
      <c r="L122" s="70">
        <v>234.51111111111112</v>
      </c>
      <c r="M122" s="69">
        <v>12.2</v>
      </c>
      <c r="N122" s="68">
        <v>15.4</v>
      </c>
      <c r="O122" s="68">
        <v>22</v>
      </c>
      <c r="P122" s="61" t="s">
        <v>339</v>
      </c>
      <c r="Q122" s="67" t="s">
        <v>60</v>
      </c>
      <c r="R122" s="66" t="s">
        <v>68</v>
      </c>
      <c r="S122" s="65"/>
      <c r="T122" s="64" t="s">
        <v>58</v>
      </c>
      <c r="U122" s="63" t="s">
        <v>57</v>
      </c>
      <c r="V122" s="62" t="s">
        <v>57</v>
      </c>
      <c r="W122" s="61">
        <v>45</v>
      </c>
      <c r="X122" s="61" t="s">
        <v>57</v>
      </c>
    </row>
    <row r="123" spans="1:24" ht="24" customHeight="1">
      <c r="A123" s="74" t="s">
        <v>74</v>
      </c>
      <c r="B123" s="76"/>
      <c r="C123" s="75" t="s">
        <v>341</v>
      </c>
      <c r="D123" s="74" t="s">
        <v>335</v>
      </c>
      <c r="E123" s="73" t="s">
        <v>88</v>
      </c>
      <c r="F123" s="67" t="s">
        <v>169</v>
      </c>
      <c r="G123" s="72">
        <v>2.992</v>
      </c>
      <c r="H123" s="67" t="s">
        <v>340</v>
      </c>
      <c r="I123" s="66">
        <v>1730</v>
      </c>
      <c r="J123" s="71">
        <v>4</v>
      </c>
      <c r="K123" s="69">
        <v>10.1</v>
      </c>
      <c r="L123" s="70">
        <v>229.86732673267326</v>
      </c>
      <c r="M123" s="69">
        <v>12.2</v>
      </c>
      <c r="N123" s="68">
        <v>15.4</v>
      </c>
      <c r="O123" s="68">
        <v>21.8</v>
      </c>
      <c r="P123" s="61" t="s">
        <v>339</v>
      </c>
      <c r="Q123" s="67" t="s">
        <v>60</v>
      </c>
      <c r="R123" s="66" t="s">
        <v>68</v>
      </c>
      <c r="S123" s="65"/>
      <c r="T123" s="64" t="s">
        <v>58</v>
      </c>
      <c r="U123" s="63" t="s">
        <v>57</v>
      </c>
      <c r="V123" s="62" t="s">
        <v>57</v>
      </c>
      <c r="W123" s="61">
        <v>46</v>
      </c>
      <c r="X123" s="61" t="s">
        <v>57</v>
      </c>
    </row>
    <row r="124" spans="1:24" ht="24" customHeight="1">
      <c r="A124" s="74" t="s">
        <v>74</v>
      </c>
      <c r="B124" s="76"/>
      <c r="C124" s="75" t="s">
        <v>336</v>
      </c>
      <c r="D124" s="74" t="s">
        <v>335</v>
      </c>
      <c r="E124" s="73" t="s">
        <v>271</v>
      </c>
      <c r="F124" s="67" t="s">
        <v>169</v>
      </c>
      <c r="G124" s="72">
        <v>2.992</v>
      </c>
      <c r="H124" s="67" t="s">
        <v>337</v>
      </c>
      <c r="I124" s="66">
        <v>1710</v>
      </c>
      <c r="J124" s="71">
        <v>4</v>
      </c>
      <c r="K124" s="69">
        <v>9.8000000000000007</v>
      </c>
      <c r="L124" s="70">
        <v>236.90408163265303</v>
      </c>
      <c r="M124" s="69">
        <v>12.2</v>
      </c>
      <c r="N124" s="68">
        <v>15.4</v>
      </c>
      <c r="O124" s="68">
        <v>22</v>
      </c>
      <c r="P124" s="61" t="s">
        <v>333</v>
      </c>
      <c r="Q124" s="67" t="s">
        <v>60</v>
      </c>
      <c r="R124" s="66" t="s">
        <v>68</v>
      </c>
      <c r="S124" s="65"/>
      <c r="T124" s="64" t="s">
        <v>58</v>
      </c>
      <c r="U124" s="63" t="s">
        <v>57</v>
      </c>
      <c r="V124" s="62" t="s">
        <v>57</v>
      </c>
      <c r="W124" s="61">
        <v>44</v>
      </c>
      <c r="X124" s="61" t="s">
        <v>57</v>
      </c>
    </row>
    <row r="125" spans="1:24" ht="24" customHeight="1">
      <c r="A125" s="74" t="s">
        <v>74</v>
      </c>
      <c r="B125" s="76"/>
      <c r="C125" s="75" t="s">
        <v>336</v>
      </c>
      <c r="D125" s="74" t="s">
        <v>335</v>
      </c>
      <c r="E125" s="73" t="s">
        <v>269</v>
      </c>
      <c r="F125" s="67" t="s">
        <v>169</v>
      </c>
      <c r="G125" s="72">
        <v>2.992</v>
      </c>
      <c r="H125" s="67" t="s">
        <v>69</v>
      </c>
      <c r="I125" s="66">
        <v>1730</v>
      </c>
      <c r="J125" s="71">
        <v>4</v>
      </c>
      <c r="K125" s="69">
        <v>10</v>
      </c>
      <c r="L125" s="70">
        <v>232.166</v>
      </c>
      <c r="M125" s="69">
        <v>12.2</v>
      </c>
      <c r="N125" s="68">
        <v>15.4</v>
      </c>
      <c r="O125" s="68">
        <v>21.8</v>
      </c>
      <c r="P125" s="61" t="s">
        <v>333</v>
      </c>
      <c r="Q125" s="67" t="s">
        <v>60</v>
      </c>
      <c r="R125" s="66" t="s">
        <v>68</v>
      </c>
      <c r="S125" s="65"/>
      <c r="T125" s="64" t="s">
        <v>58</v>
      </c>
      <c r="U125" s="63" t="s">
        <v>57</v>
      </c>
      <c r="V125" s="62" t="s">
        <v>57</v>
      </c>
      <c r="W125" s="61">
        <v>45</v>
      </c>
      <c r="X125" s="61" t="s">
        <v>57</v>
      </c>
    </row>
    <row r="126" spans="1:24" ht="24" customHeight="1">
      <c r="A126" s="74" t="s">
        <v>74</v>
      </c>
      <c r="B126" s="76"/>
      <c r="C126" s="75" t="s">
        <v>336</v>
      </c>
      <c r="D126" s="74" t="s">
        <v>335</v>
      </c>
      <c r="E126" s="73" t="s">
        <v>338</v>
      </c>
      <c r="F126" s="67" t="s">
        <v>169</v>
      </c>
      <c r="G126" s="72">
        <v>2.992</v>
      </c>
      <c r="H126" s="67" t="s">
        <v>337</v>
      </c>
      <c r="I126" s="66">
        <v>1710</v>
      </c>
      <c r="J126" s="71">
        <v>4</v>
      </c>
      <c r="K126" s="69">
        <v>9.8000000000000007</v>
      </c>
      <c r="L126" s="70">
        <v>236.90408163265303</v>
      </c>
      <c r="M126" s="69">
        <v>12.2</v>
      </c>
      <c r="N126" s="68">
        <v>15.4</v>
      </c>
      <c r="O126" s="68">
        <v>22</v>
      </c>
      <c r="P126" s="61" t="s">
        <v>333</v>
      </c>
      <c r="Q126" s="67" t="s">
        <v>60</v>
      </c>
      <c r="R126" s="66" t="s">
        <v>68</v>
      </c>
      <c r="S126" s="65"/>
      <c r="T126" s="64" t="s">
        <v>58</v>
      </c>
      <c r="U126" s="63" t="s">
        <v>57</v>
      </c>
      <c r="V126" s="62" t="s">
        <v>57</v>
      </c>
      <c r="W126" s="61">
        <v>44</v>
      </c>
      <c r="X126" s="61" t="s">
        <v>57</v>
      </c>
    </row>
    <row r="127" spans="1:24" ht="24" customHeight="1">
      <c r="A127" s="74" t="s">
        <v>74</v>
      </c>
      <c r="B127" s="76"/>
      <c r="C127" s="75" t="s">
        <v>336</v>
      </c>
      <c r="D127" s="74" t="s">
        <v>335</v>
      </c>
      <c r="E127" s="73" t="s">
        <v>334</v>
      </c>
      <c r="F127" s="67" t="s">
        <v>169</v>
      </c>
      <c r="G127" s="72">
        <v>2.992</v>
      </c>
      <c r="H127" s="67" t="s">
        <v>69</v>
      </c>
      <c r="I127" s="66">
        <v>1730</v>
      </c>
      <c r="J127" s="71">
        <v>4</v>
      </c>
      <c r="K127" s="69">
        <v>10</v>
      </c>
      <c r="L127" s="70">
        <v>232.166</v>
      </c>
      <c r="M127" s="69">
        <v>12.2</v>
      </c>
      <c r="N127" s="68">
        <v>15.4</v>
      </c>
      <c r="O127" s="68">
        <v>21.8</v>
      </c>
      <c r="P127" s="61" t="s">
        <v>333</v>
      </c>
      <c r="Q127" s="67" t="s">
        <v>60</v>
      </c>
      <c r="R127" s="66" t="s">
        <v>68</v>
      </c>
      <c r="S127" s="65"/>
      <c r="T127" s="64" t="s">
        <v>58</v>
      </c>
      <c r="U127" s="63" t="s">
        <v>57</v>
      </c>
      <c r="V127" s="62" t="s">
        <v>57</v>
      </c>
      <c r="W127" s="61">
        <v>45</v>
      </c>
      <c r="X127" s="61" t="s">
        <v>57</v>
      </c>
    </row>
    <row r="128" spans="1:24" ht="24" customHeight="1">
      <c r="A128" s="74" t="s">
        <v>66</v>
      </c>
      <c r="B128" s="93"/>
      <c r="C128" s="92" t="s">
        <v>332</v>
      </c>
      <c r="D128" s="91" t="s">
        <v>331</v>
      </c>
      <c r="E128" s="73" t="s">
        <v>39</v>
      </c>
      <c r="F128" s="61" t="s">
        <v>330</v>
      </c>
      <c r="G128" s="61">
        <v>2.9790000000000001</v>
      </c>
      <c r="H128" s="61" t="s">
        <v>289</v>
      </c>
      <c r="I128" s="61">
        <v>1610</v>
      </c>
      <c r="J128" s="89">
        <v>4</v>
      </c>
      <c r="K128" s="88">
        <v>10.5</v>
      </c>
      <c r="L128" s="70">
        <v>221.11047619047616</v>
      </c>
      <c r="M128" s="88">
        <v>13.2</v>
      </c>
      <c r="N128" s="68">
        <v>16.5</v>
      </c>
      <c r="O128" s="68">
        <v>22.9</v>
      </c>
      <c r="P128" s="61" t="s">
        <v>61</v>
      </c>
      <c r="Q128" s="61" t="s">
        <v>60</v>
      </c>
      <c r="R128" s="61" t="s">
        <v>329</v>
      </c>
      <c r="S128" s="94"/>
      <c r="T128" s="86" t="s">
        <v>58</v>
      </c>
      <c r="U128" s="63" t="s">
        <v>57</v>
      </c>
      <c r="V128" s="62" t="s">
        <v>57</v>
      </c>
      <c r="W128" s="61"/>
      <c r="X128" s="61"/>
    </row>
    <row r="129" spans="1:24" ht="24" customHeight="1">
      <c r="A129" s="74" t="s">
        <v>66</v>
      </c>
      <c r="B129" s="93"/>
      <c r="C129" s="92" t="s">
        <v>332</v>
      </c>
      <c r="D129" s="91" t="s">
        <v>331</v>
      </c>
      <c r="E129" s="73" t="s">
        <v>161</v>
      </c>
      <c r="F129" s="61" t="s">
        <v>330</v>
      </c>
      <c r="G129" s="61">
        <v>2.9790000000000001</v>
      </c>
      <c r="H129" s="61" t="s">
        <v>210</v>
      </c>
      <c r="I129" s="61">
        <v>1630</v>
      </c>
      <c r="J129" s="89">
        <v>4</v>
      </c>
      <c r="K129" s="88">
        <v>10.3</v>
      </c>
      <c r="L129" s="70">
        <v>225.40388349514564</v>
      </c>
      <c r="M129" s="88">
        <v>13.2</v>
      </c>
      <c r="N129" s="68">
        <v>16.5</v>
      </c>
      <c r="O129" s="68">
        <v>22.7</v>
      </c>
      <c r="P129" s="61" t="s">
        <v>61</v>
      </c>
      <c r="Q129" s="61" t="s">
        <v>60</v>
      </c>
      <c r="R129" s="61" t="s">
        <v>329</v>
      </c>
      <c r="S129" s="94"/>
      <c r="T129" s="86" t="s">
        <v>58</v>
      </c>
      <c r="U129" s="63" t="s">
        <v>57</v>
      </c>
      <c r="V129" s="62" t="s">
        <v>57</v>
      </c>
      <c r="W129" s="61"/>
      <c r="X129" s="61"/>
    </row>
    <row r="130" spans="1:24" ht="24" customHeight="1">
      <c r="A130" s="74" t="s">
        <v>66</v>
      </c>
      <c r="B130" s="76"/>
      <c r="C130" s="75" t="s">
        <v>327</v>
      </c>
      <c r="D130" s="74" t="s">
        <v>326</v>
      </c>
      <c r="E130" s="67" t="s">
        <v>328</v>
      </c>
      <c r="F130" s="67" t="s">
        <v>217</v>
      </c>
      <c r="G130" s="72">
        <v>1.998</v>
      </c>
      <c r="H130" s="67" t="s">
        <v>62</v>
      </c>
      <c r="I130" s="66" t="s">
        <v>324</v>
      </c>
      <c r="J130" s="71">
        <v>5</v>
      </c>
      <c r="K130" s="69">
        <v>11.9</v>
      </c>
      <c r="L130" s="70">
        <v>195.0974789915966</v>
      </c>
      <c r="M130" s="69">
        <v>13.2</v>
      </c>
      <c r="N130" s="68">
        <v>16.5</v>
      </c>
      <c r="O130" s="80" t="s">
        <v>323</v>
      </c>
      <c r="P130" s="61" t="s">
        <v>61</v>
      </c>
      <c r="Q130" s="67" t="s">
        <v>60</v>
      </c>
      <c r="R130" s="66" t="s">
        <v>45</v>
      </c>
      <c r="S130" s="65"/>
      <c r="T130" s="64" t="s">
        <v>58</v>
      </c>
      <c r="U130" s="63" t="s">
        <v>57</v>
      </c>
      <c r="V130" s="62" t="s">
        <v>57</v>
      </c>
      <c r="W130" s="61"/>
      <c r="X130" s="61"/>
    </row>
    <row r="131" spans="1:24" ht="24" customHeight="1">
      <c r="A131" s="74" t="s">
        <v>66</v>
      </c>
      <c r="B131" s="76"/>
      <c r="C131" s="75" t="s">
        <v>327</v>
      </c>
      <c r="D131" s="74" t="s">
        <v>326</v>
      </c>
      <c r="E131" s="67" t="s">
        <v>325</v>
      </c>
      <c r="F131" s="67" t="s">
        <v>217</v>
      </c>
      <c r="G131" s="72">
        <v>1.998</v>
      </c>
      <c r="H131" s="67" t="s">
        <v>62</v>
      </c>
      <c r="I131" s="66" t="s">
        <v>324</v>
      </c>
      <c r="J131" s="71">
        <v>5</v>
      </c>
      <c r="K131" s="69">
        <v>12.1</v>
      </c>
      <c r="L131" s="70">
        <v>191.87272727272727</v>
      </c>
      <c r="M131" s="69">
        <v>13.2</v>
      </c>
      <c r="N131" s="68">
        <v>16.5</v>
      </c>
      <c r="O131" s="80" t="s">
        <v>323</v>
      </c>
      <c r="P131" s="61" t="s">
        <v>61</v>
      </c>
      <c r="Q131" s="67" t="s">
        <v>60</v>
      </c>
      <c r="R131" s="66" t="s">
        <v>45</v>
      </c>
      <c r="S131" s="65"/>
      <c r="T131" s="64" t="s">
        <v>58</v>
      </c>
      <c r="U131" s="63" t="s">
        <v>57</v>
      </c>
      <c r="V131" s="62" t="s">
        <v>57</v>
      </c>
      <c r="W131" s="61"/>
      <c r="X131" s="61"/>
    </row>
    <row r="132" spans="1:24" ht="24" customHeight="1">
      <c r="A132" s="74" t="s">
        <v>66</v>
      </c>
      <c r="B132" s="93"/>
      <c r="C132" s="92" t="s">
        <v>322</v>
      </c>
      <c r="D132" s="91" t="s">
        <v>321</v>
      </c>
      <c r="E132" s="90"/>
      <c r="F132" s="61" t="s">
        <v>320</v>
      </c>
      <c r="G132" s="61">
        <v>2.9969999999999999</v>
      </c>
      <c r="H132" s="61" t="s">
        <v>154</v>
      </c>
      <c r="I132" s="61" t="s">
        <v>319</v>
      </c>
      <c r="J132" s="89">
        <v>4</v>
      </c>
      <c r="K132" s="88">
        <v>11.2</v>
      </c>
      <c r="L132" s="70">
        <v>207.29107142857143</v>
      </c>
      <c r="M132" s="88">
        <v>13.2</v>
      </c>
      <c r="N132" s="68">
        <v>16.5</v>
      </c>
      <c r="O132" s="80" t="s">
        <v>318</v>
      </c>
      <c r="P132" s="61" t="s">
        <v>61</v>
      </c>
      <c r="Q132" s="61" t="s">
        <v>60</v>
      </c>
      <c r="R132" s="61" t="s">
        <v>68</v>
      </c>
      <c r="S132" s="87"/>
      <c r="T132" s="86" t="s">
        <v>58</v>
      </c>
      <c r="U132" s="63" t="s">
        <v>57</v>
      </c>
      <c r="V132" s="62" t="s">
        <v>57</v>
      </c>
      <c r="W132" s="61"/>
      <c r="X132" s="61"/>
    </row>
    <row r="133" spans="1:24" ht="24" customHeight="1">
      <c r="A133" s="74" t="s">
        <v>66</v>
      </c>
      <c r="B133" s="93"/>
      <c r="C133" s="92" t="s">
        <v>317</v>
      </c>
      <c r="D133" s="91" t="s">
        <v>316</v>
      </c>
      <c r="E133" s="90"/>
      <c r="F133" s="61" t="s">
        <v>75</v>
      </c>
      <c r="G133" s="61">
        <v>2.9969999999999999</v>
      </c>
      <c r="H133" s="61" t="s">
        <v>154</v>
      </c>
      <c r="I133" s="61" t="s">
        <v>315</v>
      </c>
      <c r="J133" s="89">
        <v>4</v>
      </c>
      <c r="K133" s="88">
        <v>10.9</v>
      </c>
      <c r="L133" s="70">
        <v>212.99633027522933</v>
      </c>
      <c r="M133" s="88">
        <v>12.2</v>
      </c>
      <c r="N133" s="68">
        <v>15.4</v>
      </c>
      <c r="O133" s="80" t="s">
        <v>314</v>
      </c>
      <c r="P133" s="61" t="s">
        <v>61</v>
      </c>
      <c r="Q133" s="61" t="s">
        <v>60</v>
      </c>
      <c r="R133" s="61" t="s">
        <v>45</v>
      </c>
      <c r="S133" s="87"/>
      <c r="T133" s="86" t="s">
        <v>58</v>
      </c>
      <c r="U133" s="63" t="s">
        <v>57</v>
      </c>
      <c r="V133" s="62" t="s">
        <v>57</v>
      </c>
      <c r="W133" s="61"/>
      <c r="X133" s="61"/>
    </row>
    <row r="134" spans="1:24" ht="24" customHeight="1">
      <c r="A134" s="74" t="s">
        <v>74</v>
      </c>
      <c r="B134" s="76"/>
      <c r="C134" s="75" t="s">
        <v>313</v>
      </c>
      <c r="D134" s="74" t="s">
        <v>312</v>
      </c>
      <c r="E134" s="73" t="s">
        <v>271</v>
      </c>
      <c r="F134" s="67" t="s">
        <v>169</v>
      </c>
      <c r="G134" s="72">
        <v>2.992</v>
      </c>
      <c r="H134" s="67" t="s">
        <v>291</v>
      </c>
      <c r="I134" s="66">
        <v>1800</v>
      </c>
      <c r="J134" s="71">
        <v>5</v>
      </c>
      <c r="K134" s="69">
        <v>9.8000000000000007</v>
      </c>
      <c r="L134" s="70">
        <v>236.90408163265303</v>
      </c>
      <c r="M134" s="69">
        <v>11.1</v>
      </c>
      <c r="N134" s="68">
        <v>14.4</v>
      </c>
      <c r="O134" s="68">
        <v>21.1</v>
      </c>
      <c r="P134" s="61" t="s">
        <v>61</v>
      </c>
      <c r="Q134" s="67" t="s">
        <v>60</v>
      </c>
      <c r="R134" s="66" t="s">
        <v>84</v>
      </c>
      <c r="S134" s="65"/>
      <c r="T134" s="64" t="s">
        <v>58</v>
      </c>
      <c r="U134" s="63" t="s">
        <v>57</v>
      </c>
      <c r="V134" s="62" t="s">
        <v>57</v>
      </c>
      <c r="W134" s="61">
        <v>46</v>
      </c>
      <c r="X134" s="61" t="s">
        <v>57</v>
      </c>
    </row>
    <row r="135" spans="1:24" ht="24" customHeight="1">
      <c r="A135" s="74" t="s">
        <v>66</v>
      </c>
      <c r="B135" s="76"/>
      <c r="C135" s="75" t="s">
        <v>311</v>
      </c>
      <c r="D135" s="74" t="s">
        <v>308</v>
      </c>
      <c r="E135" s="77" t="s">
        <v>310</v>
      </c>
      <c r="F135" s="67" t="s">
        <v>169</v>
      </c>
      <c r="G135" s="72">
        <v>2.992</v>
      </c>
      <c r="H135" s="67" t="s">
        <v>62</v>
      </c>
      <c r="I135" s="66">
        <v>1800</v>
      </c>
      <c r="J135" s="71">
        <v>5</v>
      </c>
      <c r="K135" s="69">
        <v>9.8000000000000007</v>
      </c>
      <c r="L135" s="70">
        <v>236.90408163265303</v>
      </c>
      <c r="M135" s="69">
        <v>11.1</v>
      </c>
      <c r="N135" s="68">
        <v>14.4</v>
      </c>
      <c r="O135" s="68">
        <v>21.1</v>
      </c>
      <c r="P135" s="61" t="s">
        <v>61</v>
      </c>
      <c r="Q135" s="67" t="s">
        <v>60</v>
      </c>
      <c r="R135" s="66" t="s">
        <v>45</v>
      </c>
      <c r="S135" s="65"/>
      <c r="T135" s="64" t="s">
        <v>58</v>
      </c>
      <c r="U135" s="63" t="s">
        <v>57</v>
      </c>
      <c r="V135" s="62" t="s">
        <v>57</v>
      </c>
      <c r="W135" s="61"/>
      <c r="X135" s="79"/>
    </row>
    <row r="136" spans="1:24" ht="24" customHeight="1">
      <c r="A136" s="74" t="s">
        <v>66</v>
      </c>
      <c r="B136" s="76"/>
      <c r="C136" s="75" t="s">
        <v>309</v>
      </c>
      <c r="D136" s="74" t="s">
        <v>308</v>
      </c>
      <c r="E136" s="77" t="s">
        <v>290</v>
      </c>
      <c r="F136" s="67" t="s">
        <v>169</v>
      </c>
      <c r="G136" s="72">
        <v>2.992</v>
      </c>
      <c r="H136" s="67" t="s">
        <v>62</v>
      </c>
      <c r="I136" s="66">
        <v>1740</v>
      </c>
      <c r="J136" s="71">
        <v>5</v>
      </c>
      <c r="K136" s="69">
        <v>10</v>
      </c>
      <c r="L136" s="70">
        <v>232.166</v>
      </c>
      <c r="M136" s="69">
        <v>12.2</v>
      </c>
      <c r="N136" s="68">
        <v>15.4</v>
      </c>
      <c r="O136" s="68">
        <v>21.7</v>
      </c>
      <c r="P136" s="61" t="s">
        <v>61</v>
      </c>
      <c r="Q136" s="67" t="s">
        <v>60</v>
      </c>
      <c r="R136" s="66" t="s">
        <v>59</v>
      </c>
      <c r="S136" s="65"/>
      <c r="T136" s="64" t="s">
        <v>58</v>
      </c>
      <c r="U136" s="63" t="s">
        <v>57</v>
      </c>
      <c r="V136" s="62" t="s">
        <v>57</v>
      </c>
      <c r="W136" s="61"/>
      <c r="X136" s="79"/>
    </row>
    <row r="137" spans="1:24" ht="24" customHeight="1">
      <c r="A137" s="74" t="s">
        <v>66</v>
      </c>
      <c r="B137" s="76"/>
      <c r="C137" s="75" t="s">
        <v>307</v>
      </c>
      <c r="D137" s="74" t="s">
        <v>306</v>
      </c>
      <c r="E137" s="73" t="s">
        <v>93</v>
      </c>
      <c r="F137" s="67" t="s">
        <v>169</v>
      </c>
      <c r="G137" s="72">
        <v>2.992</v>
      </c>
      <c r="H137" s="67" t="s">
        <v>291</v>
      </c>
      <c r="I137" s="66">
        <v>1870</v>
      </c>
      <c r="J137" s="71">
        <v>5</v>
      </c>
      <c r="K137" s="69">
        <v>9.8000000000000007</v>
      </c>
      <c r="L137" s="70">
        <v>236.90408163265303</v>
      </c>
      <c r="M137" s="69">
        <v>11.1</v>
      </c>
      <c r="N137" s="68">
        <v>14.4</v>
      </c>
      <c r="O137" s="68">
        <v>20.399999999999999</v>
      </c>
      <c r="P137" s="61" t="s">
        <v>61</v>
      </c>
      <c r="Q137" s="67" t="s">
        <v>60</v>
      </c>
      <c r="R137" s="66" t="s">
        <v>84</v>
      </c>
      <c r="S137" s="65"/>
      <c r="T137" s="64" t="s">
        <v>58</v>
      </c>
      <c r="U137" s="63" t="s">
        <v>57</v>
      </c>
      <c r="V137" s="62" t="s">
        <v>57</v>
      </c>
      <c r="W137" s="61">
        <v>48</v>
      </c>
      <c r="X137" s="61" t="s">
        <v>57</v>
      </c>
    </row>
    <row r="138" spans="1:24" ht="24" customHeight="1">
      <c r="A138" s="74" t="s">
        <v>74</v>
      </c>
      <c r="B138" s="76"/>
      <c r="C138" s="75" t="s">
        <v>307</v>
      </c>
      <c r="D138" s="74" t="s">
        <v>306</v>
      </c>
      <c r="E138" s="73" t="s">
        <v>271</v>
      </c>
      <c r="F138" s="67" t="s">
        <v>169</v>
      </c>
      <c r="G138" s="72">
        <v>2.992</v>
      </c>
      <c r="H138" s="67" t="s">
        <v>291</v>
      </c>
      <c r="I138" s="66">
        <v>1860</v>
      </c>
      <c r="J138" s="71">
        <v>5</v>
      </c>
      <c r="K138" s="69">
        <v>9.6</v>
      </c>
      <c r="L138" s="70">
        <v>241.83958333333334</v>
      </c>
      <c r="M138" s="69">
        <v>11.1</v>
      </c>
      <c r="N138" s="68">
        <v>14.4</v>
      </c>
      <c r="O138" s="68">
        <v>20.5</v>
      </c>
      <c r="P138" s="61" t="s">
        <v>61</v>
      </c>
      <c r="Q138" s="67" t="s">
        <v>60</v>
      </c>
      <c r="R138" s="66" t="s">
        <v>84</v>
      </c>
      <c r="S138" s="65"/>
      <c r="T138" s="64" t="s">
        <v>58</v>
      </c>
      <c r="U138" s="63" t="s">
        <v>57</v>
      </c>
      <c r="V138" s="62" t="s">
        <v>57</v>
      </c>
      <c r="W138" s="61">
        <v>46</v>
      </c>
      <c r="X138" s="61" t="s">
        <v>57</v>
      </c>
    </row>
    <row r="139" spans="1:24" ht="24" customHeight="1">
      <c r="A139" s="74" t="s">
        <v>66</v>
      </c>
      <c r="B139" s="76"/>
      <c r="C139" s="75" t="s">
        <v>305</v>
      </c>
      <c r="D139" s="74" t="s">
        <v>304</v>
      </c>
      <c r="E139" s="66"/>
      <c r="F139" s="67" t="s">
        <v>75</v>
      </c>
      <c r="G139" s="72">
        <v>2.9969999999999999</v>
      </c>
      <c r="H139" s="67" t="s">
        <v>62</v>
      </c>
      <c r="I139" s="66" t="s">
        <v>303</v>
      </c>
      <c r="J139" s="71">
        <v>5</v>
      </c>
      <c r="K139" s="69">
        <v>11.7</v>
      </c>
      <c r="L139" s="70">
        <v>198.43247863247862</v>
      </c>
      <c r="M139" s="69">
        <v>12.2</v>
      </c>
      <c r="N139" s="68">
        <v>15.4</v>
      </c>
      <c r="O139" s="80" t="s">
        <v>302</v>
      </c>
      <c r="P139" s="61" t="s">
        <v>61</v>
      </c>
      <c r="Q139" s="67" t="s">
        <v>60</v>
      </c>
      <c r="R139" s="66" t="s">
        <v>45</v>
      </c>
      <c r="S139" s="65"/>
      <c r="T139" s="64" t="s">
        <v>58</v>
      </c>
      <c r="U139" s="63" t="s">
        <v>57</v>
      </c>
      <c r="V139" s="62" t="s">
        <v>57</v>
      </c>
      <c r="W139" s="61"/>
      <c r="X139" s="61"/>
    </row>
    <row r="140" spans="1:24" ht="24" customHeight="1">
      <c r="A140" s="74" t="s">
        <v>66</v>
      </c>
      <c r="B140" s="76"/>
      <c r="C140" s="75" t="s">
        <v>301</v>
      </c>
      <c r="D140" s="74" t="s">
        <v>300</v>
      </c>
      <c r="E140" s="66"/>
      <c r="F140" s="67" t="s">
        <v>75</v>
      </c>
      <c r="G140" s="72">
        <v>2.9969999999999999</v>
      </c>
      <c r="H140" s="67" t="s">
        <v>62</v>
      </c>
      <c r="I140" s="66" t="s">
        <v>299</v>
      </c>
      <c r="J140" s="71">
        <v>5</v>
      </c>
      <c r="K140" s="69">
        <v>10.7</v>
      </c>
      <c r="L140" s="70">
        <v>216.97757009345796</v>
      </c>
      <c r="M140" s="69">
        <v>11.1</v>
      </c>
      <c r="N140" s="68">
        <v>14.4</v>
      </c>
      <c r="O140" s="80" t="s">
        <v>298</v>
      </c>
      <c r="P140" s="61" t="s">
        <v>61</v>
      </c>
      <c r="Q140" s="67" t="s">
        <v>60</v>
      </c>
      <c r="R140" s="66" t="s">
        <v>45</v>
      </c>
      <c r="S140" s="65"/>
      <c r="T140" s="64" t="s">
        <v>58</v>
      </c>
      <c r="U140" s="63" t="s">
        <v>57</v>
      </c>
      <c r="V140" s="62" t="s">
        <v>57</v>
      </c>
      <c r="W140" s="61"/>
      <c r="X140" s="61"/>
    </row>
    <row r="141" spans="1:24" ht="24" customHeight="1">
      <c r="A141" s="74" t="s">
        <v>66</v>
      </c>
      <c r="B141" s="76"/>
      <c r="C141" s="75" t="s">
        <v>297</v>
      </c>
      <c r="D141" s="74" t="s">
        <v>286</v>
      </c>
      <c r="E141" s="85" t="s">
        <v>272</v>
      </c>
      <c r="F141" s="67" t="s">
        <v>169</v>
      </c>
      <c r="G141" s="72">
        <v>2.992</v>
      </c>
      <c r="H141" s="67" t="s">
        <v>62</v>
      </c>
      <c r="I141" s="66">
        <v>1930</v>
      </c>
      <c r="J141" s="71">
        <v>4</v>
      </c>
      <c r="K141" s="69">
        <v>9.6</v>
      </c>
      <c r="L141" s="70">
        <v>241.83958333333334</v>
      </c>
      <c r="M141" s="69">
        <v>10.199999999999999</v>
      </c>
      <c r="N141" s="68">
        <v>13.5</v>
      </c>
      <c r="O141" s="68">
        <v>19.8</v>
      </c>
      <c r="P141" s="61" t="s">
        <v>61</v>
      </c>
      <c r="Q141" s="67" t="s">
        <v>60</v>
      </c>
      <c r="R141" s="66" t="s">
        <v>45</v>
      </c>
      <c r="S141" s="65"/>
      <c r="T141" s="64" t="s">
        <v>58</v>
      </c>
      <c r="U141" s="63" t="s">
        <v>57</v>
      </c>
      <c r="V141" s="62" t="s">
        <v>57</v>
      </c>
      <c r="W141" s="61"/>
      <c r="X141" s="79"/>
    </row>
    <row r="142" spans="1:24" ht="24" customHeight="1">
      <c r="A142" s="74" t="s">
        <v>74</v>
      </c>
      <c r="B142" s="76"/>
      <c r="C142" s="75" t="s">
        <v>294</v>
      </c>
      <c r="D142" s="74" t="s">
        <v>293</v>
      </c>
      <c r="E142" s="73" t="s">
        <v>296</v>
      </c>
      <c r="F142" s="67" t="s">
        <v>169</v>
      </c>
      <c r="G142" s="72">
        <v>2.992</v>
      </c>
      <c r="H142" s="67" t="s">
        <v>86</v>
      </c>
      <c r="I142" s="66">
        <v>1630</v>
      </c>
      <c r="J142" s="71">
        <v>2</v>
      </c>
      <c r="K142" s="69">
        <v>9.8000000000000007</v>
      </c>
      <c r="L142" s="70">
        <v>236.90408163265303</v>
      </c>
      <c r="M142" s="69">
        <v>13.2</v>
      </c>
      <c r="N142" s="68">
        <v>16.5</v>
      </c>
      <c r="O142" s="68">
        <v>22.7</v>
      </c>
      <c r="P142" s="61" t="s">
        <v>295</v>
      </c>
      <c r="Q142" s="67" t="s">
        <v>60</v>
      </c>
      <c r="R142" s="66" t="s">
        <v>68</v>
      </c>
      <c r="S142" s="65"/>
      <c r="T142" s="64" t="s">
        <v>58</v>
      </c>
      <c r="U142" s="63" t="s">
        <v>57</v>
      </c>
      <c r="V142" s="62" t="s">
        <v>57</v>
      </c>
      <c r="W142" s="61">
        <v>43</v>
      </c>
      <c r="X142" s="61" t="s">
        <v>57</v>
      </c>
    </row>
    <row r="143" spans="1:24" ht="24" customHeight="1">
      <c r="A143" s="74" t="s">
        <v>74</v>
      </c>
      <c r="B143" s="76"/>
      <c r="C143" s="75" t="s">
        <v>294</v>
      </c>
      <c r="D143" s="74" t="s">
        <v>293</v>
      </c>
      <c r="E143" s="73" t="s">
        <v>292</v>
      </c>
      <c r="F143" s="67" t="s">
        <v>169</v>
      </c>
      <c r="G143" s="72">
        <v>2.992</v>
      </c>
      <c r="H143" s="67" t="s">
        <v>291</v>
      </c>
      <c r="I143" s="66">
        <v>1750</v>
      </c>
      <c r="J143" s="71">
        <v>4</v>
      </c>
      <c r="K143" s="69">
        <v>9.8000000000000007</v>
      </c>
      <c r="L143" s="70">
        <v>236.90408163265303</v>
      </c>
      <c r="M143" s="69">
        <v>12.2</v>
      </c>
      <c r="N143" s="68">
        <v>15.4</v>
      </c>
      <c r="O143" s="68">
        <v>21.6</v>
      </c>
      <c r="P143" s="61" t="s">
        <v>61</v>
      </c>
      <c r="Q143" s="67" t="s">
        <v>60</v>
      </c>
      <c r="R143" s="66" t="s">
        <v>84</v>
      </c>
      <c r="S143" s="65"/>
      <c r="T143" s="64" t="s">
        <v>58</v>
      </c>
      <c r="U143" s="63" t="s">
        <v>57</v>
      </c>
      <c r="V143" s="62" t="s">
        <v>57</v>
      </c>
      <c r="W143" s="61">
        <v>45</v>
      </c>
      <c r="X143" s="61" t="s">
        <v>57</v>
      </c>
    </row>
    <row r="144" spans="1:24" ht="24" customHeight="1">
      <c r="A144" s="74" t="s">
        <v>66</v>
      </c>
      <c r="B144" s="76"/>
      <c r="C144" s="75" t="s">
        <v>287</v>
      </c>
      <c r="D144" s="74" t="s">
        <v>286</v>
      </c>
      <c r="E144" s="73" t="s">
        <v>290</v>
      </c>
      <c r="F144" s="67" t="s">
        <v>169</v>
      </c>
      <c r="G144" s="72">
        <v>2.992</v>
      </c>
      <c r="H144" s="67" t="s">
        <v>289</v>
      </c>
      <c r="I144" s="66">
        <v>1710</v>
      </c>
      <c r="J144" s="71">
        <v>4</v>
      </c>
      <c r="K144" s="69">
        <v>9.8000000000000007</v>
      </c>
      <c r="L144" s="70">
        <v>236.90408163265303</v>
      </c>
      <c r="M144" s="69">
        <v>12.2</v>
      </c>
      <c r="N144" s="68">
        <v>15.4</v>
      </c>
      <c r="O144" s="68">
        <v>22</v>
      </c>
      <c r="P144" s="61" t="s">
        <v>61</v>
      </c>
      <c r="Q144" s="67" t="s">
        <v>60</v>
      </c>
      <c r="R144" s="66" t="s">
        <v>59</v>
      </c>
      <c r="S144" s="65"/>
      <c r="T144" s="64" t="s">
        <v>58</v>
      </c>
      <c r="U144" s="63" t="s">
        <v>57</v>
      </c>
      <c r="V144" s="62" t="s">
        <v>57</v>
      </c>
      <c r="W144" s="61"/>
      <c r="X144" s="79"/>
    </row>
    <row r="145" spans="1:24" ht="24" customHeight="1">
      <c r="A145" s="74" t="s">
        <v>66</v>
      </c>
      <c r="B145" s="76"/>
      <c r="C145" s="75" t="s">
        <v>287</v>
      </c>
      <c r="D145" s="74" t="s">
        <v>286</v>
      </c>
      <c r="E145" s="73" t="s">
        <v>288</v>
      </c>
      <c r="F145" s="67" t="s">
        <v>169</v>
      </c>
      <c r="G145" s="72">
        <v>2.992</v>
      </c>
      <c r="H145" s="67" t="s">
        <v>62</v>
      </c>
      <c r="I145" s="66">
        <v>1730</v>
      </c>
      <c r="J145" s="71">
        <v>4</v>
      </c>
      <c r="K145" s="69">
        <v>10.1</v>
      </c>
      <c r="L145" s="70">
        <v>229.86732673267326</v>
      </c>
      <c r="M145" s="69">
        <v>12.2</v>
      </c>
      <c r="N145" s="68">
        <v>15.4</v>
      </c>
      <c r="O145" s="68">
        <v>21.8</v>
      </c>
      <c r="P145" s="61" t="s">
        <v>61</v>
      </c>
      <c r="Q145" s="67" t="s">
        <v>60</v>
      </c>
      <c r="R145" s="66" t="s">
        <v>59</v>
      </c>
      <c r="S145" s="84"/>
      <c r="T145" s="64" t="s">
        <v>58</v>
      </c>
      <c r="U145" s="63" t="s">
        <v>57</v>
      </c>
      <c r="V145" s="62" t="s">
        <v>57</v>
      </c>
      <c r="W145" s="61"/>
      <c r="X145" s="79"/>
    </row>
    <row r="146" spans="1:24" ht="24" customHeight="1">
      <c r="A146" s="74" t="s">
        <v>66</v>
      </c>
      <c r="B146" s="76"/>
      <c r="C146" s="75" t="s">
        <v>287</v>
      </c>
      <c r="D146" s="74" t="s">
        <v>286</v>
      </c>
      <c r="E146" s="77" t="s">
        <v>285</v>
      </c>
      <c r="F146" s="67" t="s">
        <v>169</v>
      </c>
      <c r="G146" s="72">
        <v>2.992</v>
      </c>
      <c r="H146" s="67" t="s">
        <v>62</v>
      </c>
      <c r="I146" s="66">
        <v>1790</v>
      </c>
      <c r="J146" s="71">
        <v>4</v>
      </c>
      <c r="K146" s="69">
        <v>9.8000000000000007</v>
      </c>
      <c r="L146" s="70">
        <v>236.90408163265303</v>
      </c>
      <c r="M146" s="69">
        <v>11.1</v>
      </c>
      <c r="N146" s="68">
        <v>14.4</v>
      </c>
      <c r="O146" s="68">
        <v>21.2</v>
      </c>
      <c r="P146" s="61" t="s">
        <v>61</v>
      </c>
      <c r="Q146" s="67" t="s">
        <v>60</v>
      </c>
      <c r="R146" s="66" t="s">
        <v>45</v>
      </c>
      <c r="S146" s="65"/>
      <c r="T146" s="64" t="s">
        <v>58</v>
      </c>
      <c r="U146" s="63" t="s">
        <v>57</v>
      </c>
      <c r="V146" s="62" t="s">
        <v>57</v>
      </c>
      <c r="W146" s="61"/>
      <c r="X146" s="79"/>
    </row>
    <row r="147" spans="1:24" ht="24" customHeight="1">
      <c r="A147" s="74" t="s">
        <v>74</v>
      </c>
      <c r="B147" s="76"/>
      <c r="C147" s="75" t="s">
        <v>283</v>
      </c>
      <c r="D147" s="74" t="s">
        <v>276</v>
      </c>
      <c r="E147" s="73" t="s">
        <v>284</v>
      </c>
      <c r="F147" s="67" t="s">
        <v>78</v>
      </c>
      <c r="G147" s="72">
        <v>2.9969999999999999</v>
      </c>
      <c r="H147" s="67" t="s">
        <v>69</v>
      </c>
      <c r="I147" s="66">
        <v>1730</v>
      </c>
      <c r="J147" s="71">
        <v>4</v>
      </c>
      <c r="K147" s="69">
        <v>11.3</v>
      </c>
      <c r="L147" s="70">
        <v>205.45663716814155</v>
      </c>
      <c r="M147" s="69">
        <v>12.2</v>
      </c>
      <c r="N147" s="68">
        <v>15.4</v>
      </c>
      <c r="O147" s="68">
        <v>21.8</v>
      </c>
      <c r="P147" s="61" t="s">
        <v>268</v>
      </c>
      <c r="Q147" s="67" t="s">
        <v>60</v>
      </c>
      <c r="R147" s="66" t="s">
        <v>84</v>
      </c>
      <c r="S147" s="65"/>
      <c r="T147" s="64" t="s">
        <v>58</v>
      </c>
      <c r="U147" s="63" t="s">
        <v>57</v>
      </c>
      <c r="V147" s="62" t="s">
        <v>57</v>
      </c>
      <c r="W147" s="61">
        <v>51</v>
      </c>
      <c r="X147" s="61" t="s">
        <v>57</v>
      </c>
    </row>
    <row r="148" spans="1:24" ht="24" customHeight="1">
      <c r="A148" s="74" t="s">
        <v>74</v>
      </c>
      <c r="B148" s="76"/>
      <c r="C148" s="75" t="s">
        <v>283</v>
      </c>
      <c r="D148" s="74" t="s">
        <v>276</v>
      </c>
      <c r="E148" s="73" t="s">
        <v>282</v>
      </c>
      <c r="F148" s="67" t="s">
        <v>78</v>
      </c>
      <c r="G148" s="72">
        <v>2.9969999999999999</v>
      </c>
      <c r="H148" s="67" t="s">
        <v>69</v>
      </c>
      <c r="I148" s="66">
        <v>1750</v>
      </c>
      <c r="J148" s="71">
        <v>4</v>
      </c>
      <c r="K148" s="69">
        <v>11.3</v>
      </c>
      <c r="L148" s="70">
        <v>205.45663716814155</v>
      </c>
      <c r="M148" s="69">
        <v>12.2</v>
      </c>
      <c r="N148" s="68">
        <v>15.4</v>
      </c>
      <c r="O148" s="68">
        <v>21.6</v>
      </c>
      <c r="P148" s="61" t="s">
        <v>268</v>
      </c>
      <c r="Q148" s="67" t="s">
        <v>60</v>
      </c>
      <c r="R148" s="66" t="s">
        <v>84</v>
      </c>
      <c r="S148" s="65"/>
      <c r="T148" s="64" t="s">
        <v>58</v>
      </c>
      <c r="U148" s="63" t="s">
        <v>57</v>
      </c>
      <c r="V148" s="62" t="s">
        <v>57</v>
      </c>
      <c r="W148" s="61">
        <v>52</v>
      </c>
      <c r="X148" s="61" t="s">
        <v>57</v>
      </c>
    </row>
    <row r="149" spans="1:24" ht="24" customHeight="1">
      <c r="A149" s="74" t="s">
        <v>66</v>
      </c>
      <c r="B149" s="76"/>
      <c r="C149" s="75" t="s">
        <v>281</v>
      </c>
      <c r="D149" s="74" t="s">
        <v>273</v>
      </c>
      <c r="E149" s="67" t="s">
        <v>280</v>
      </c>
      <c r="F149" s="67" t="s">
        <v>81</v>
      </c>
      <c r="G149" s="72">
        <v>2.9969999999999999</v>
      </c>
      <c r="H149" s="67" t="s">
        <v>62</v>
      </c>
      <c r="I149" s="66" t="s">
        <v>279</v>
      </c>
      <c r="J149" s="71">
        <v>4</v>
      </c>
      <c r="K149" s="69">
        <v>11.2</v>
      </c>
      <c r="L149" s="70">
        <v>207.29107142857143</v>
      </c>
      <c r="M149" s="69">
        <v>12.2</v>
      </c>
      <c r="N149" s="68">
        <v>15.4</v>
      </c>
      <c r="O149" s="80" t="s">
        <v>278</v>
      </c>
      <c r="P149" s="61" t="s">
        <v>61</v>
      </c>
      <c r="Q149" s="67" t="s">
        <v>60</v>
      </c>
      <c r="R149" s="66" t="s">
        <v>45</v>
      </c>
      <c r="S149" s="65"/>
      <c r="T149" s="64" t="s">
        <v>58</v>
      </c>
      <c r="U149" s="63" t="s">
        <v>57</v>
      </c>
      <c r="V149" s="62" t="s">
        <v>57</v>
      </c>
      <c r="W149" s="61"/>
      <c r="X149" s="61"/>
    </row>
    <row r="150" spans="1:24" ht="24" customHeight="1">
      <c r="A150" s="74" t="s">
        <v>74</v>
      </c>
      <c r="B150" s="76"/>
      <c r="C150" s="75" t="s">
        <v>277</v>
      </c>
      <c r="D150" s="74" t="s">
        <v>276</v>
      </c>
      <c r="E150" s="73" t="s">
        <v>275</v>
      </c>
      <c r="F150" s="67" t="s">
        <v>78</v>
      </c>
      <c r="G150" s="72">
        <v>2.9969999999999999</v>
      </c>
      <c r="H150" s="67" t="s">
        <v>69</v>
      </c>
      <c r="I150" s="66">
        <v>1880</v>
      </c>
      <c r="J150" s="71">
        <v>4</v>
      </c>
      <c r="K150" s="69">
        <v>11.1</v>
      </c>
      <c r="L150" s="70">
        <v>209.15855855855858</v>
      </c>
      <c r="M150" s="69">
        <v>10.199999999999999</v>
      </c>
      <c r="N150" s="68">
        <v>13.5</v>
      </c>
      <c r="O150" s="68">
        <v>20.3</v>
      </c>
      <c r="P150" s="61" t="s">
        <v>268</v>
      </c>
      <c r="Q150" s="67" t="s">
        <v>60</v>
      </c>
      <c r="R150" s="66" t="s">
        <v>84</v>
      </c>
      <c r="S150" s="65"/>
      <c r="T150" s="64" t="s">
        <v>58</v>
      </c>
      <c r="U150" s="63">
        <v>108</v>
      </c>
      <c r="V150" s="62" t="s">
        <v>57</v>
      </c>
      <c r="W150" s="61">
        <v>54</v>
      </c>
      <c r="X150" s="61" t="s">
        <v>57</v>
      </c>
    </row>
    <row r="151" spans="1:24" ht="24" customHeight="1">
      <c r="A151" s="74" t="s">
        <v>66</v>
      </c>
      <c r="B151" s="76"/>
      <c r="C151" s="75" t="s">
        <v>274</v>
      </c>
      <c r="D151" s="74" t="s">
        <v>273</v>
      </c>
      <c r="E151" s="73" t="s">
        <v>272</v>
      </c>
      <c r="F151" s="67" t="s">
        <v>81</v>
      </c>
      <c r="G151" s="72">
        <v>2.9969999999999999</v>
      </c>
      <c r="H151" s="67" t="s">
        <v>62</v>
      </c>
      <c r="I151" s="66">
        <v>1880</v>
      </c>
      <c r="J151" s="71">
        <v>4</v>
      </c>
      <c r="K151" s="69">
        <v>10.9</v>
      </c>
      <c r="L151" s="70">
        <v>212.99633027522933</v>
      </c>
      <c r="M151" s="69">
        <v>10.199999999999999</v>
      </c>
      <c r="N151" s="68">
        <v>13.5</v>
      </c>
      <c r="O151" s="68">
        <v>20.3</v>
      </c>
      <c r="P151" s="61" t="s">
        <v>61</v>
      </c>
      <c r="Q151" s="67" t="s">
        <v>60</v>
      </c>
      <c r="R151" s="66" t="s">
        <v>45</v>
      </c>
      <c r="S151" s="65"/>
      <c r="T151" s="64" t="s">
        <v>58</v>
      </c>
      <c r="U151" s="63">
        <v>106</v>
      </c>
      <c r="V151" s="62" t="s">
        <v>57</v>
      </c>
      <c r="W151" s="61"/>
      <c r="X151" s="61"/>
    </row>
    <row r="152" spans="1:24" ht="24" customHeight="1">
      <c r="A152" s="74" t="s">
        <v>74</v>
      </c>
      <c r="B152" s="76"/>
      <c r="C152" s="75" t="s">
        <v>267</v>
      </c>
      <c r="D152" s="74" t="s">
        <v>270</v>
      </c>
      <c r="E152" s="73" t="s">
        <v>271</v>
      </c>
      <c r="F152" s="67" t="s">
        <v>78</v>
      </c>
      <c r="G152" s="72">
        <v>2.9969999999999999</v>
      </c>
      <c r="H152" s="67" t="s">
        <v>69</v>
      </c>
      <c r="I152" s="66">
        <v>1830</v>
      </c>
      <c r="J152" s="71">
        <v>5</v>
      </c>
      <c r="K152" s="69">
        <v>11.3</v>
      </c>
      <c r="L152" s="70">
        <v>205.45663716814155</v>
      </c>
      <c r="M152" s="69">
        <v>11.1</v>
      </c>
      <c r="N152" s="68">
        <v>14.4</v>
      </c>
      <c r="O152" s="68">
        <v>20.8</v>
      </c>
      <c r="P152" s="61" t="s">
        <v>268</v>
      </c>
      <c r="Q152" s="67" t="s">
        <v>60</v>
      </c>
      <c r="R152" s="66" t="s">
        <v>84</v>
      </c>
      <c r="S152" s="65"/>
      <c r="T152" s="64" t="s">
        <v>58</v>
      </c>
      <c r="U152" s="63">
        <v>101</v>
      </c>
      <c r="V152" s="62" t="s">
        <v>57</v>
      </c>
      <c r="W152" s="61">
        <v>54</v>
      </c>
      <c r="X152" s="61" t="s">
        <v>57</v>
      </c>
    </row>
    <row r="153" spans="1:24" ht="24" customHeight="1">
      <c r="A153" s="74" t="s">
        <v>74</v>
      </c>
      <c r="B153" s="76"/>
      <c r="C153" s="75" t="s">
        <v>267</v>
      </c>
      <c r="D153" s="74" t="s">
        <v>270</v>
      </c>
      <c r="E153" s="73" t="s">
        <v>269</v>
      </c>
      <c r="F153" s="67" t="s">
        <v>78</v>
      </c>
      <c r="G153" s="72">
        <v>2.9969999999999999</v>
      </c>
      <c r="H153" s="67" t="s">
        <v>69</v>
      </c>
      <c r="I153" s="66">
        <v>1850</v>
      </c>
      <c r="J153" s="71">
        <v>5</v>
      </c>
      <c r="K153" s="69">
        <v>11.3</v>
      </c>
      <c r="L153" s="70">
        <v>205.45663716814155</v>
      </c>
      <c r="M153" s="69">
        <v>11.1</v>
      </c>
      <c r="N153" s="68">
        <v>14.4</v>
      </c>
      <c r="O153" s="68">
        <v>20.6</v>
      </c>
      <c r="P153" s="61" t="s">
        <v>268</v>
      </c>
      <c r="Q153" s="67" t="s">
        <v>60</v>
      </c>
      <c r="R153" s="66" t="s">
        <v>84</v>
      </c>
      <c r="S153" s="65"/>
      <c r="T153" s="64" t="s">
        <v>58</v>
      </c>
      <c r="U153" s="63">
        <v>101</v>
      </c>
      <c r="V153" s="62" t="s">
        <v>57</v>
      </c>
      <c r="W153" s="61">
        <v>54</v>
      </c>
      <c r="X153" s="61" t="s">
        <v>57</v>
      </c>
    </row>
    <row r="154" spans="1:24" ht="24" customHeight="1">
      <c r="A154" s="74" t="s">
        <v>66</v>
      </c>
      <c r="B154" s="76"/>
      <c r="C154" s="75" t="s">
        <v>267</v>
      </c>
      <c r="D154" s="74" t="s">
        <v>266</v>
      </c>
      <c r="E154" s="73" t="s">
        <v>265</v>
      </c>
      <c r="F154" s="67" t="s">
        <v>75</v>
      </c>
      <c r="G154" s="72">
        <v>2.9969999999999999</v>
      </c>
      <c r="H154" s="67" t="s">
        <v>62</v>
      </c>
      <c r="I154" s="66" t="s">
        <v>264</v>
      </c>
      <c r="J154" s="71">
        <v>5</v>
      </c>
      <c r="K154" s="69">
        <v>10.8</v>
      </c>
      <c r="L154" s="70">
        <v>214.96851851851849</v>
      </c>
      <c r="M154" s="69">
        <v>11.1</v>
      </c>
      <c r="N154" s="68">
        <v>14.4</v>
      </c>
      <c r="O154" s="80" t="s">
        <v>263</v>
      </c>
      <c r="P154" s="61" t="s">
        <v>61</v>
      </c>
      <c r="Q154" s="67" t="s">
        <v>60</v>
      </c>
      <c r="R154" s="66" t="s">
        <v>45</v>
      </c>
      <c r="S154" s="65"/>
      <c r="T154" s="64" t="s">
        <v>58</v>
      </c>
      <c r="U154" s="63" t="s">
        <v>57</v>
      </c>
      <c r="V154" s="62" t="s">
        <v>57</v>
      </c>
      <c r="W154" s="83"/>
      <c r="X154" s="79"/>
    </row>
    <row r="155" spans="1:24" ht="24" customHeight="1">
      <c r="A155" s="74" t="s">
        <v>66</v>
      </c>
      <c r="B155" s="76"/>
      <c r="C155" s="75" t="s">
        <v>254</v>
      </c>
      <c r="D155" s="74" t="s">
        <v>259</v>
      </c>
      <c r="E155" s="67" t="s">
        <v>262</v>
      </c>
      <c r="F155" s="67" t="s">
        <v>81</v>
      </c>
      <c r="G155" s="72">
        <v>2.9969999999999999</v>
      </c>
      <c r="H155" s="67" t="s">
        <v>62</v>
      </c>
      <c r="I155" s="66" t="s">
        <v>261</v>
      </c>
      <c r="J155" s="71">
        <v>5</v>
      </c>
      <c r="K155" s="69">
        <v>10.8</v>
      </c>
      <c r="L155" s="70">
        <v>214.96851851851849</v>
      </c>
      <c r="M155" s="69">
        <v>11.1</v>
      </c>
      <c r="N155" s="68">
        <v>14.4</v>
      </c>
      <c r="O155" s="80" t="s">
        <v>260</v>
      </c>
      <c r="P155" s="61" t="s">
        <v>61</v>
      </c>
      <c r="Q155" s="67" t="s">
        <v>60</v>
      </c>
      <c r="R155" s="66" t="s">
        <v>59</v>
      </c>
      <c r="S155" s="65"/>
      <c r="T155" s="64" t="s">
        <v>58</v>
      </c>
      <c r="U155" s="63" t="s">
        <v>57</v>
      </c>
      <c r="V155" s="62" t="s">
        <v>57</v>
      </c>
      <c r="W155" s="61"/>
      <c r="X155" s="61"/>
    </row>
    <row r="156" spans="1:24" ht="24" customHeight="1">
      <c r="A156" s="74" t="s">
        <v>66</v>
      </c>
      <c r="B156" s="76"/>
      <c r="C156" s="75" t="s">
        <v>254</v>
      </c>
      <c r="D156" s="74" t="s">
        <v>259</v>
      </c>
      <c r="E156" s="67" t="s">
        <v>258</v>
      </c>
      <c r="F156" s="67" t="s">
        <v>81</v>
      </c>
      <c r="G156" s="72">
        <v>2.9969999999999999</v>
      </c>
      <c r="H156" s="67" t="s">
        <v>62</v>
      </c>
      <c r="I156" s="66" t="s">
        <v>257</v>
      </c>
      <c r="J156" s="71">
        <v>5</v>
      </c>
      <c r="K156" s="69">
        <v>10.8</v>
      </c>
      <c r="L156" s="70">
        <v>214.96851851851849</v>
      </c>
      <c r="M156" s="69">
        <v>10.199999999999999</v>
      </c>
      <c r="N156" s="68">
        <v>13.5</v>
      </c>
      <c r="O156" s="80" t="s">
        <v>256</v>
      </c>
      <c r="P156" s="61" t="s">
        <v>61</v>
      </c>
      <c r="Q156" s="67" t="s">
        <v>60</v>
      </c>
      <c r="R156" s="66" t="s">
        <v>59</v>
      </c>
      <c r="S156" s="65"/>
      <c r="T156" s="64" t="s">
        <v>58</v>
      </c>
      <c r="U156" s="63">
        <v>105</v>
      </c>
      <c r="V156" s="62" t="s">
        <v>57</v>
      </c>
      <c r="W156" s="61"/>
      <c r="X156" s="61"/>
    </row>
    <row r="157" spans="1:24" ht="24" customHeight="1">
      <c r="A157" s="74" t="s">
        <v>66</v>
      </c>
      <c r="B157" s="76"/>
      <c r="C157" s="75" t="s">
        <v>254</v>
      </c>
      <c r="D157" s="74" t="s">
        <v>253</v>
      </c>
      <c r="E157" s="73" t="s">
        <v>255</v>
      </c>
      <c r="F157" s="67" t="s">
        <v>96</v>
      </c>
      <c r="G157" s="72">
        <v>4.3940000000000001</v>
      </c>
      <c r="H157" s="67" t="s">
        <v>62</v>
      </c>
      <c r="I157" s="66">
        <v>2000</v>
      </c>
      <c r="J157" s="71">
        <v>5</v>
      </c>
      <c r="K157" s="69">
        <v>8.3000000000000007</v>
      </c>
      <c r="L157" s="70">
        <v>279.71807228915657</v>
      </c>
      <c r="M157" s="69">
        <v>9.4</v>
      </c>
      <c r="N157" s="68">
        <v>12.7</v>
      </c>
      <c r="O157" s="68">
        <v>19.100000000000001</v>
      </c>
      <c r="P157" s="61" t="s">
        <v>61</v>
      </c>
      <c r="Q157" s="67" t="s">
        <v>60</v>
      </c>
      <c r="R157" s="66" t="s">
        <v>45</v>
      </c>
      <c r="S157" s="65"/>
      <c r="T157" s="64" t="s">
        <v>58</v>
      </c>
      <c r="U157" s="63" t="s">
        <v>57</v>
      </c>
      <c r="V157" s="62" t="s">
        <v>57</v>
      </c>
      <c r="W157" s="61"/>
      <c r="X157" s="61"/>
    </row>
    <row r="158" spans="1:24" ht="24" customHeight="1">
      <c r="A158" s="74" t="s">
        <v>66</v>
      </c>
      <c r="B158" s="76"/>
      <c r="C158" s="75" t="s">
        <v>254</v>
      </c>
      <c r="D158" s="74" t="s">
        <v>253</v>
      </c>
      <c r="E158" s="66" t="s">
        <v>252</v>
      </c>
      <c r="F158" s="67" t="s">
        <v>96</v>
      </c>
      <c r="G158" s="72">
        <v>4.3940000000000001</v>
      </c>
      <c r="H158" s="67" t="s">
        <v>62</v>
      </c>
      <c r="I158" s="66" t="s">
        <v>251</v>
      </c>
      <c r="J158" s="71">
        <v>5</v>
      </c>
      <c r="K158" s="69">
        <v>8.3000000000000007</v>
      </c>
      <c r="L158" s="70">
        <v>279.71807228915657</v>
      </c>
      <c r="M158" s="69">
        <v>10.199999999999999</v>
      </c>
      <c r="N158" s="68">
        <v>13.5</v>
      </c>
      <c r="O158" s="80" t="s">
        <v>250</v>
      </c>
      <c r="P158" s="61" t="s">
        <v>61</v>
      </c>
      <c r="Q158" s="67" t="s">
        <v>60</v>
      </c>
      <c r="R158" s="66" t="s">
        <v>45</v>
      </c>
      <c r="S158" s="65"/>
      <c r="T158" s="64" t="s">
        <v>58</v>
      </c>
      <c r="U158" s="63" t="s">
        <v>57</v>
      </c>
      <c r="V158" s="62" t="s">
        <v>57</v>
      </c>
      <c r="W158" s="61"/>
      <c r="X158" s="61"/>
    </row>
    <row r="159" spans="1:24" ht="24" customHeight="1">
      <c r="A159" s="74" t="s">
        <v>66</v>
      </c>
      <c r="B159" s="76"/>
      <c r="C159" s="75" t="s">
        <v>249</v>
      </c>
      <c r="D159" s="74" t="s">
        <v>248</v>
      </c>
      <c r="E159" s="77"/>
      <c r="F159" s="67" t="s">
        <v>106</v>
      </c>
      <c r="G159" s="72">
        <v>4.3940000000000001</v>
      </c>
      <c r="H159" s="67" t="s">
        <v>62</v>
      </c>
      <c r="I159" s="66">
        <v>2000</v>
      </c>
      <c r="J159" s="71">
        <v>5</v>
      </c>
      <c r="K159" s="69">
        <v>8.8000000000000007</v>
      </c>
      <c r="L159" s="70">
        <v>263.82499999999999</v>
      </c>
      <c r="M159" s="69">
        <v>9.4</v>
      </c>
      <c r="N159" s="68">
        <v>12.7</v>
      </c>
      <c r="O159" s="68">
        <v>19.100000000000001</v>
      </c>
      <c r="P159" s="61" t="s">
        <v>61</v>
      </c>
      <c r="Q159" s="67" t="s">
        <v>60</v>
      </c>
      <c r="R159" s="66" t="s">
        <v>84</v>
      </c>
      <c r="S159" s="65"/>
      <c r="T159" s="64" t="s">
        <v>58</v>
      </c>
      <c r="U159" s="63" t="s">
        <v>57</v>
      </c>
      <c r="V159" s="62" t="s">
        <v>57</v>
      </c>
      <c r="W159" s="61"/>
      <c r="X159" s="61"/>
    </row>
    <row r="160" spans="1:24" ht="24" customHeight="1">
      <c r="A160" s="74" t="s">
        <v>66</v>
      </c>
      <c r="B160" s="76"/>
      <c r="C160" s="75" t="s">
        <v>247</v>
      </c>
      <c r="D160" s="74" t="s">
        <v>244</v>
      </c>
      <c r="E160" s="77" t="s">
        <v>246</v>
      </c>
      <c r="F160" s="67" t="s">
        <v>96</v>
      </c>
      <c r="G160" s="72">
        <v>4.3940000000000001</v>
      </c>
      <c r="H160" s="67" t="s">
        <v>62</v>
      </c>
      <c r="I160" s="66">
        <v>2120</v>
      </c>
      <c r="J160" s="71">
        <v>4</v>
      </c>
      <c r="K160" s="69">
        <v>8.1</v>
      </c>
      <c r="L160" s="70">
        <v>286.62469135802468</v>
      </c>
      <c r="M160" s="69">
        <v>8.6999999999999993</v>
      </c>
      <c r="N160" s="68">
        <v>11.9</v>
      </c>
      <c r="O160" s="68">
        <v>17.7</v>
      </c>
      <c r="P160" s="61" t="s">
        <v>61</v>
      </c>
      <c r="Q160" s="67" t="s">
        <v>60</v>
      </c>
      <c r="R160" s="66" t="s">
        <v>84</v>
      </c>
      <c r="S160" s="65"/>
      <c r="T160" s="64" t="s">
        <v>58</v>
      </c>
      <c r="U160" s="63" t="s">
        <v>57</v>
      </c>
      <c r="V160" s="62" t="s">
        <v>57</v>
      </c>
      <c r="W160" s="61"/>
      <c r="X160" s="61"/>
    </row>
    <row r="161" spans="1:24" ht="24" customHeight="1">
      <c r="A161" s="74" t="s">
        <v>66</v>
      </c>
      <c r="B161" s="76"/>
      <c r="C161" s="75" t="s">
        <v>245</v>
      </c>
      <c r="D161" s="74" t="s">
        <v>244</v>
      </c>
      <c r="E161" s="77" t="s">
        <v>243</v>
      </c>
      <c r="F161" s="67" t="s">
        <v>96</v>
      </c>
      <c r="G161" s="72">
        <v>4.3940000000000001</v>
      </c>
      <c r="H161" s="67" t="s">
        <v>62</v>
      </c>
      <c r="I161" s="66">
        <v>1990</v>
      </c>
      <c r="J161" s="71">
        <v>4</v>
      </c>
      <c r="K161" s="69">
        <v>8.1</v>
      </c>
      <c r="L161" s="70">
        <v>286.62469135802468</v>
      </c>
      <c r="M161" s="69">
        <v>10.199999999999999</v>
      </c>
      <c r="N161" s="68">
        <v>13.5</v>
      </c>
      <c r="O161" s="68">
        <v>19.2</v>
      </c>
      <c r="P161" s="61" t="s">
        <v>61</v>
      </c>
      <c r="Q161" s="67" t="s">
        <v>60</v>
      </c>
      <c r="R161" s="66" t="s">
        <v>84</v>
      </c>
      <c r="S161" s="65"/>
      <c r="T161" s="64" t="s">
        <v>58</v>
      </c>
      <c r="U161" s="63" t="s">
        <v>57</v>
      </c>
      <c r="V161" s="62" t="s">
        <v>57</v>
      </c>
      <c r="W161" s="61"/>
      <c r="X161" s="61"/>
    </row>
    <row r="162" spans="1:24" ht="24" customHeight="1">
      <c r="A162" s="74" t="s">
        <v>66</v>
      </c>
      <c r="B162" s="76"/>
      <c r="C162" s="75" t="s">
        <v>242</v>
      </c>
      <c r="D162" s="74" t="s">
        <v>241</v>
      </c>
      <c r="E162" s="73" t="s">
        <v>238</v>
      </c>
      <c r="F162" s="67" t="s">
        <v>96</v>
      </c>
      <c r="G162" s="72">
        <v>4.3940000000000001</v>
      </c>
      <c r="H162" s="67" t="s">
        <v>62</v>
      </c>
      <c r="I162" s="66">
        <v>2090</v>
      </c>
      <c r="J162" s="71">
        <v>5</v>
      </c>
      <c r="K162" s="69">
        <v>8.1</v>
      </c>
      <c r="L162" s="70">
        <v>286.62469135802468</v>
      </c>
      <c r="M162" s="69">
        <v>9.4</v>
      </c>
      <c r="N162" s="68">
        <v>12.7</v>
      </c>
      <c r="O162" s="68">
        <v>18.100000000000001</v>
      </c>
      <c r="P162" s="61" t="s">
        <v>61</v>
      </c>
      <c r="Q162" s="67" t="s">
        <v>60</v>
      </c>
      <c r="R162" s="66" t="s">
        <v>84</v>
      </c>
      <c r="S162" s="65"/>
      <c r="T162" s="64" t="s">
        <v>58</v>
      </c>
      <c r="U162" s="63" t="s">
        <v>57</v>
      </c>
      <c r="V162" s="62" t="s">
        <v>57</v>
      </c>
      <c r="W162" s="61"/>
      <c r="X162" s="61"/>
    </row>
    <row r="163" spans="1:24" ht="24" customHeight="1">
      <c r="A163" s="74" t="s">
        <v>66</v>
      </c>
      <c r="B163" s="76"/>
      <c r="C163" s="75" t="s">
        <v>242</v>
      </c>
      <c r="D163" s="74" t="s">
        <v>241</v>
      </c>
      <c r="E163" s="73" t="s">
        <v>235</v>
      </c>
      <c r="F163" s="67" t="s">
        <v>96</v>
      </c>
      <c r="G163" s="72">
        <v>4.3940000000000001</v>
      </c>
      <c r="H163" s="67" t="s">
        <v>62</v>
      </c>
      <c r="I163" s="66">
        <v>2130</v>
      </c>
      <c r="J163" s="71">
        <v>5</v>
      </c>
      <c r="K163" s="69">
        <v>8.1</v>
      </c>
      <c r="L163" s="70">
        <v>286.62469135802468</v>
      </c>
      <c r="M163" s="69">
        <v>8.6999999999999993</v>
      </c>
      <c r="N163" s="68">
        <v>11.9</v>
      </c>
      <c r="O163" s="68">
        <v>17.600000000000001</v>
      </c>
      <c r="P163" s="61" t="s">
        <v>61</v>
      </c>
      <c r="Q163" s="67" t="s">
        <v>60</v>
      </c>
      <c r="R163" s="66" t="s">
        <v>84</v>
      </c>
      <c r="S163" s="65"/>
      <c r="T163" s="64" t="s">
        <v>58</v>
      </c>
      <c r="U163" s="63" t="s">
        <v>57</v>
      </c>
      <c r="V163" s="62" t="s">
        <v>57</v>
      </c>
      <c r="W163" s="61"/>
      <c r="X163" s="61"/>
    </row>
    <row r="164" spans="1:24" ht="24" customHeight="1">
      <c r="A164" s="74" t="s">
        <v>74</v>
      </c>
      <c r="B164" s="76"/>
      <c r="C164" s="75" t="s">
        <v>240</v>
      </c>
      <c r="D164" s="74" t="s">
        <v>239</v>
      </c>
      <c r="E164" s="73" t="s">
        <v>93</v>
      </c>
      <c r="F164" s="67" t="s">
        <v>214</v>
      </c>
      <c r="G164" s="72">
        <v>1.998</v>
      </c>
      <c r="H164" s="67" t="s">
        <v>204</v>
      </c>
      <c r="I164" s="66">
        <v>1680</v>
      </c>
      <c r="J164" s="71">
        <v>5</v>
      </c>
      <c r="K164" s="69">
        <v>12.4</v>
      </c>
      <c r="L164" s="70">
        <v>187.23064516129031</v>
      </c>
      <c r="M164" s="69">
        <v>12.2</v>
      </c>
      <c r="N164" s="68">
        <v>15.4</v>
      </c>
      <c r="O164" s="68">
        <v>22.2</v>
      </c>
      <c r="P164" s="78" t="s">
        <v>61</v>
      </c>
      <c r="Q164" s="67" t="s">
        <v>60</v>
      </c>
      <c r="R164" s="66" t="s">
        <v>84</v>
      </c>
      <c r="S164" s="65"/>
      <c r="T164" s="64" t="s">
        <v>58</v>
      </c>
      <c r="U164" s="63">
        <v>101</v>
      </c>
      <c r="V164" s="62" t="s">
        <v>57</v>
      </c>
      <c r="W164" s="61">
        <v>55</v>
      </c>
      <c r="X164" s="61" t="s">
        <v>67</v>
      </c>
    </row>
    <row r="165" spans="1:24" ht="24" customHeight="1">
      <c r="A165" s="74" t="s">
        <v>74</v>
      </c>
      <c r="B165" s="76"/>
      <c r="C165" s="75" t="s">
        <v>240</v>
      </c>
      <c r="D165" s="74" t="s">
        <v>239</v>
      </c>
      <c r="E165" s="77" t="s">
        <v>92</v>
      </c>
      <c r="F165" s="67" t="s">
        <v>214</v>
      </c>
      <c r="G165" s="72">
        <v>1.998</v>
      </c>
      <c r="H165" s="67" t="s">
        <v>204</v>
      </c>
      <c r="I165" s="66">
        <v>1710</v>
      </c>
      <c r="J165" s="71">
        <v>5</v>
      </c>
      <c r="K165" s="69">
        <v>12.4</v>
      </c>
      <c r="L165" s="70">
        <v>187.23064516129031</v>
      </c>
      <c r="M165" s="69">
        <v>12.2</v>
      </c>
      <c r="N165" s="68">
        <v>15.4</v>
      </c>
      <c r="O165" s="68">
        <v>22</v>
      </c>
      <c r="P165" s="61" t="s">
        <v>61</v>
      </c>
      <c r="Q165" s="67" t="s">
        <v>60</v>
      </c>
      <c r="R165" s="66" t="s">
        <v>84</v>
      </c>
      <c r="S165" s="65"/>
      <c r="T165" s="64" t="s">
        <v>58</v>
      </c>
      <c r="U165" s="63">
        <v>101</v>
      </c>
      <c r="V165" s="62" t="s">
        <v>57</v>
      </c>
      <c r="W165" s="61">
        <v>56</v>
      </c>
      <c r="X165" s="61" t="s">
        <v>67</v>
      </c>
    </row>
    <row r="166" spans="1:24" ht="24" customHeight="1">
      <c r="A166" s="74" t="s">
        <v>66</v>
      </c>
      <c r="B166" s="76"/>
      <c r="C166" s="75" t="s">
        <v>237</v>
      </c>
      <c r="D166" s="74" t="s">
        <v>236</v>
      </c>
      <c r="E166" s="73" t="s">
        <v>238</v>
      </c>
      <c r="F166" s="67" t="s">
        <v>211</v>
      </c>
      <c r="G166" s="72">
        <v>1.498</v>
      </c>
      <c r="H166" s="67" t="s">
        <v>210</v>
      </c>
      <c r="I166" s="66">
        <v>1520</v>
      </c>
      <c r="J166" s="71">
        <v>5</v>
      </c>
      <c r="K166" s="69">
        <v>13</v>
      </c>
      <c r="L166" s="70">
        <v>178.58923076923077</v>
      </c>
      <c r="M166" s="69">
        <v>14.4</v>
      </c>
      <c r="N166" s="68">
        <v>17.600000000000001</v>
      </c>
      <c r="O166" s="68">
        <v>23.6</v>
      </c>
      <c r="P166" s="61" t="s">
        <v>61</v>
      </c>
      <c r="Q166" s="67" t="s">
        <v>60</v>
      </c>
      <c r="R166" s="66" t="s">
        <v>42</v>
      </c>
      <c r="S166" s="65"/>
      <c r="T166" s="64" t="s">
        <v>58</v>
      </c>
      <c r="U166" s="63" t="s">
        <v>57</v>
      </c>
      <c r="V166" s="62" t="s">
        <v>57</v>
      </c>
      <c r="W166" s="61">
        <v>55</v>
      </c>
      <c r="X166" s="79" t="s">
        <v>128</v>
      </c>
    </row>
    <row r="167" spans="1:24" ht="24" customHeight="1">
      <c r="A167" s="74" t="s">
        <v>66</v>
      </c>
      <c r="B167" s="76"/>
      <c r="C167" s="75" t="s">
        <v>237</v>
      </c>
      <c r="D167" s="74" t="s">
        <v>236</v>
      </c>
      <c r="E167" s="73" t="s">
        <v>235</v>
      </c>
      <c r="F167" s="67" t="s">
        <v>211</v>
      </c>
      <c r="G167" s="72">
        <v>1.498</v>
      </c>
      <c r="H167" s="67" t="s">
        <v>210</v>
      </c>
      <c r="I167" s="66">
        <v>1550</v>
      </c>
      <c r="J167" s="71">
        <v>5</v>
      </c>
      <c r="K167" s="69">
        <v>13</v>
      </c>
      <c r="L167" s="70">
        <v>178.58923076923077</v>
      </c>
      <c r="M167" s="69">
        <v>13.2</v>
      </c>
      <c r="N167" s="68">
        <v>16.5</v>
      </c>
      <c r="O167" s="68">
        <v>23.4</v>
      </c>
      <c r="P167" s="61" t="s">
        <v>61</v>
      </c>
      <c r="Q167" s="67" t="s">
        <v>60</v>
      </c>
      <c r="R167" s="66" t="s">
        <v>42</v>
      </c>
      <c r="S167" s="65"/>
      <c r="T167" s="64" t="s">
        <v>58</v>
      </c>
      <c r="U167" s="63" t="s">
        <v>57</v>
      </c>
      <c r="V167" s="62" t="s">
        <v>57</v>
      </c>
      <c r="W167" s="61">
        <v>55</v>
      </c>
      <c r="X167" s="79" t="s">
        <v>128</v>
      </c>
    </row>
    <row r="168" spans="1:24" ht="24" customHeight="1">
      <c r="A168" s="74" t="s">
        <v>74</v>
      </c>
      <c r="B168" s="76"/>
      <c r="C168" s="75" t="s">
        <v>234</v>
      </c>
      <c r="D168" s="74" t="s">
        <v>233</v>
      </c>
      <c r="E168" s="73" t="s">
        <v>93</v>
      </c>
      <c r="F168" s="67" t="s">
        <v>232</v>
      </c>
      <c r="G168" s="72">
        <v>1.498</v>
      </c>
      <c r="H168" s="67" t="s">
        <v>204</v>
      </c>
      <c r="I168" s="66">
        <v>1540</v>
      </c>
      <c r="J168" s="71">
        <v>5</v>
      </c>
      <c r="K168" s="69">
        <v>14.4</v>
      </c>
      <c r="L168" s="70">
        <v>161.22638888888889</v>
      </c>
      <c r="M168" s="69">
        <v>13.2</v>
      </c>
      <c r="N168" s="68">
        <v>16.5</v>
      </c>
      <c r="O168" s="68">
        <v>23.5</v>
      </c>
      <c r="P168" s="61" t="s">
        <v>61</v>
      </c>
      <c r="Q168" s="67" t="s">
        <v>60</v>
      </c>
      <c r="R168" s="66" t="s">
        <v>231</v>
      </c>
      <c r="S168" s="65"/>
      <c r="T168" s="64" t="s">
        <v>58</v>
      </c>
      <c r="U168" s="63">
        <v>109</v>
      </c>
      <c r="V168" s="62" t="s">
        <v>57</v>
      </c>
      <c r="W168" s="61">
        <v>61</v>
      </c>
      <c r="X168" s="61" t="s">
        <v>110</v>
      </c>
    </row>
    <row r="169" spans="1:24" ht="24" customHeight="1">
      <c r="A169" s="74" t="s">
        <v>74</v>
      </c>
      <c r="B169" s="76"/>
      <c r="C169" s="75" t="s">
        <v>234</v>
      </c>
      <c r="D169" s="74" t="s">
        <v>233</v>
      </c>
      <c r="E169" s="73" t="s">
        <v>92</v>
      </c>
      <c r="F169" s="67" t="s">
        <v>232</v>
      </c>
      <c r="G169" s="72">
        <v>1.498</v>
      </c>
      <c r="H169" s="67" t="s">
        <v>204</v>
      </c>
      <c r="I169" s="66">
        <v>1570</v>
      </c>
      <c r="J169" s="71">
        <v>5</v>
      </c>
      <c r="K169" s="69">
        <v>14.4</v>
      </c>
      <c r="L169" s="70">
        <v>161.22638888888889</v>
      </c>
      <c r="M169" s="69">
        <v>13.2</v>
      </c>
      <c r="N169" s="68">
        <v>16.5</v>
      </c>
      <c r="O169" s="68">
        <v>23.2</v>
      </c>
      <c r="P169" s="61" t="s">
        <v>61</v>
      </c>
      <c r="Q169" s="67" t="s">
        <v>60</v>
      </c>
      <c r="R169" s="66" t="s">
        <v>231</v>
      </c>
      <c r="S169" s="65"/>
      <c r="T169" s="64" t="s">
        <v>58</v>
      </c>
      <c r="U169" s="63">
        <v>109</v>
      </c>
      <c r="V169" s="62" t="s">
        <v>57</v>
      </c>
      <c r="W169" s="61">
        <v>62</v>
      </c>
      <c r="X169" s="61" t="s">
        <v>110</v>
      </c>
    </row>
    <row r="170" spans="1:24" ht="24" customHeight="1">
      <c r="A170" s="74" t="s">
        <v>74</v>
      </c>
      <c r="B170" s="76"/>
      <c r="C170" s="75" t="s">
        <v>234</v>
      </c>
      <c r="D170" s="74" t="s">
        <v>233</v>
      </c>
      <c r="E170" s="73" t="s">
        <v>91</v>
      </c>
      <c r="F170" s="67" t="s">
        <v>232</v>
      </c>
      <c r="G170" s="72">
        <v>1.498</v>
      </c>
      <c r="H170" s="67" t="s">
        <v>204</v>
      </c>
      <c r="I170" s="66">
        <v>1540</v>
      </c>
      <c r="J170" s="71">
        <v>5</v>
      </c>
      <c r="K170" s="69">
        <v>14.4</v>
      </c>
      <c r="L170" s="70">
        <v>161.22638888888889</v>
      </c>
      <c r="M170" s="69">
        <v>13.2</v>
      </c>
      <c r="N170" s="68">
        <v>16.5</v>
      </c>
      <c r="O170" s="68">
        <v>23.5</v>
      </c>
      <c r="P170" s="61" t="s">
        <v>61</v>
      </c>
      <c r="Q170" s="67" t="s">
        <v>60</v>
      </c>
      <c r="R170" s="66" t="s">
        <v>231</v>
      </c>
      <c r="S170" s="65"/>
      <c r="T170" s="64" t="s">
        <v>58</v>
      </c>
      <c r="U170" s="63">
        <v>109</v>
      </c>
      <c r="V170" s="62" t="s">
        <v>57</v>
      </c>
      <c r="W170" s="61">
        <v>61</v>
      </c>
      <c r="X170" s="61" t="s">
        <v>110</v>
      </c>
    </row>
    <row r="171" spans="1:24" ht="24" customHeight="1">
      <c r="A171" s="74" t="s">
        <v>74</v>
      </c>
      <c r="B171" s="76"/>
      <c r="C171" s="75" t="s">
        <v>234</v>
      </c>
      <c r="D171" s="74" t="s">
        <v>233</v>
      </c>
      <c r="E171" s="73" t="s">
        <v>88</v>
      </c>
      <c r="F171" s="67" t="s">
        <v>232</v>
      </c>
      <c r="G171" s="72">
        <v>1.498</v>
      </c>
      <c r="H171" s="67" t="s">
        <v>204</v>
      </c>
      <c r="I171" s="66">
        <v>1570</v>
      </c>
      <c r="J171" s="71">
        <v>5</v>
      </c>
      <c r="K171" s="69">
        <v>14.4</v>
      </c>
      <c r="L171" s="70">
        <v>161.22638888888889</v>
      </c>
      <c r="M171" s="69">
        <v>13.2</v>
      </c>
      <c r="N171" s="68">
        <v>16.5</v>
      </c>
      <c r="O171" s="68">
        <v>23.2</v>
      </c>
      <c r="P171" s="61" t="s">
        <v>61</v>
      </c>
      <c r="Q171" s="67" t="s">
        <v>60</v>
      </c>
      <c r="R171" s="66" t="s">
        <v>231</v>
      </c>
      <c r="S171" s="65"/>
      <c r="T171" s="64" t="s">
        <v>58</v>
      </c>
      <c r="U171" s="63">
        <v>109</v>
      </c>
      <c r="V171" s="62" t="s">
        <v>57</v>
      </c>
      <c r="W171" s="61">
        <v>62</v>
      </c>
      <c r="X171" s="61" t="s">
        <v>110</v>
      </c>
    </row>
    <row r="172" spans="1:24" ht="24" customHeight="1">
      <c r="A172" s="74" t="s">
        <v>74</v>
      </c>
      <c r="B172" s="76"/>
      <c r="C172" s="75" t="s">
        <v>234</v>
      </c>
      <c r="D172" s="74" t="s">
        <v>233</v>
      </c>
      <c r="E172" s="73" t="s">
        <v>114</v>
      </c>
      <c r="F172" s="67" t="s">
        <v>232</v>
      </c>
      <c r="G172" s="72">
        <v>1.498</v>
      </c>
      <c r="H172" s="67" t="s">
        <v>204</v>
      </c>
      <c r="I172" s="66">
        <v>1540</v>
      </c>
      <c r="J172" s="71">
        <v>5</v>
      </c>
      <c r="K172" s="69">
        <v>14.4</v>
      </c>
      <c r="L172" s="70">
        <v>161.22638888888889</v>
      </c>
      <c r="M172" s="69">
        <v>13.2</v>
      </c>
      <c r="N172" s="68">
        <v>16.5</v>
      </c>
      <c r="O172" s="68">
        <v>23.5</v>
      </c>
      <c r="P172" s="61" t="s">
        <v>61</v>
      </c>
      <c r="Q172" s="67" t="s">
        <v>60</v>
      </c>
      <c r="R172" s="66" t="s">
        <v>231</v>
      </c>
      <c r="S172" s="65"/>
      <c r="T172" s="64" t="s">
        <v>58</v>
      </c>
      <c r="U172" s="63">
        <v>109</v>
      </c>
      <c r="V172" s="62" t="s">
        <v>57</v>
      </c>
      <c r="W172" s="61">
        <v>61</v>
      </c>
      <c r="X172" s="61" t="s">
        <v>110</v>
      </c>
    </row>
    <row r="173" spans="1:24" ht="24" customHeight="1">
      <c r="A173" s="74" t="s">
        <v>74</v>
      </c>
      <c r="B173" s="76"/>
      <c r="C173" s="75" t="s">
        <v>234</v>
      </c>
      <c r="D173" s="74" t="s">
        <v>233</v>
      </c>
      <c r="E173" s="73" t="s">
        <v>111</v>
      </c>
      <c r="F173" s="67" t="s">
        <v>232</v>
      </c>
      <c r="G173" s="72">
        <v>1.498</v>
      </c>
      <c r="H173" s="67" t="s">
        <v>204</v>
      </c>
      <c r="I173" s="66">
        <v>1570</v>
      </c>
      <c r="J173" s="71">
        <v>5</v>
      </c>
      <c r="K173" s="69">
        <v>14.4</v>
      </c>
      <c r="L173" s="70">
        <v>161.22638888888889</v>
      </c>
      <c r="M173" s="69">
        <v>13.2</v>
      </c>
      <c r="N173" s="68">
        <v>16.5</v>
      </c>
      <c r="O173" s="68">
        <v>23.2</v>
      </c>
      <c r="P173" s="61" t="s">
        <v>61</v>
      </c>
      <c r="Q173" s="67" t="s">
        <v>60</v>
      </c>
      <c r="R173" s="66" t="s">
        <v>231</v>
      </c>
      <c r="S173" s="65"/>
      <c r="T173" s="64" t="s">
        <v>58</v>
      </c>
      <c r="U173" s="63">
        <v>109</v>
      </c>
      <c r="V173" s="62" t="s">
        <v>57</v>
      </c>
      <c r="W173" s="61">
        <v>62</v>
      </c>
      <c r="X173" s="61" t="s">
        <v>110</v>
      </c>
    </row>
    <row r="174" spans="1:24" ht="24" customHeight="1">
      <c r="A174" s="74" t="s">
        <v>74</v>
      </c>
      <c r="B174" s="76"/>
      <c r="C174" s="75" t="s">
        <v>234</v>
      </c>
      <c r="D174" s="74" t="s">
        <v>233</v>
      </c>
      <c r="E174" s="73" t="s">
        <v>209</v>
      </c>
      <c r="F174" s="67" t="s">
        <v>232</v>
      </c>
      <c r="G174" s="72">
        <v>1.498</v>
      </c>
      <c r="H174" s="67" t="s">
        <v>204</v>
      </c>
      <c r="I174" s="66">
        <v>1540</v>
      </c>
      <c r="J174" s="71">
        <v>5</v>
      </c>
      <c r="K174" s="69">
        <v>14.4</v>
      </c>
      <c r="L174" s="70">
        <v>161.22638888888889</v>
      </c>
      <c r="M174" s="69">
        <v>13.2</v>
      </c>
      <c r="N174" s="68">
        <v>16.5</v>
      </c>
      <c r="O174" s="68">
        <v>23.5</v>
      </c>
      <c r="P174" s="61" t="s">
        <v>61</v>
      </c>
      <c r="Q174" s="67" t="s">
        <v>60</v>
      </c>
      <c r="R174" s="66" t="s">
        <v>231</v>
      </c>
      <c r="S174" s="65"/>
      <c r="T174" s="64" t="s">
        <v>58</v>
      </c>
      <c r="U174" s="63">
        <v>109</v>
      </c>
      <c r="V174" s="62" t="s">
        <v>57</v>
      </c>
      <c r="W174" s="61">
        <v>61</v>
      </c>
      <c r="X174" s="61" t="s">
        <v>110</v>
      </c>
    </row>
    <row r="175" spans="1:24" ht="24" customHeight="1">
      <c r="A175" s="74" t="s">
        <v>74</v>
      </c>
      <c r="B175" s="76"/>
      <c r="C175" s="75" t="s">
        <v>234</v>
      </c>
      <c r="D175" s="74" t="s">
        <v>233</v>
      </c>
      <c r="E175" s="73" t="s">
        <v>206</v>
      </c>
      <c r="F175" s="67" t="s">
        <v>232</v>
      </c>
      <c r="G175" s="72">
        <v>1.498</v>
      </c>
      <c r="H175" s="67" t="s">
        <v>204</v>
      </c>
      <c r="I175" s="66">
        <v>1570</v>
      </c>
      <c r="J175" s="71">
        <v>5</v>
      </c>
      <c r="K175" s="69">
        <v>14.4</v>
      </c>
      <c r="L175" s="70">
        <v>161.22638888888889</v>
      </c>
      <c r="M175" s="69">
        <v>13.2</v>
      </c>
      <c r="N175" s="68">
        <v>16.5</v>
      </c>
      <c r="O175" s="68">
        <v>23.2</v>
      </c>
      <c r="P175" s="61" t="s">
        <v>61</v>
      </c>
      <c r="Q175" s="67" t="s">
        <v>60</v>
      </c>
      <c r="R175" s="66" t="s">
        <v>231</v>
      </c>
      <c r="S175" s="65"/>
      <c r="T175" s="64" t="s">
        <v>58</v>
      </c>
      <c r="U175" s="63">
        <v>109</v>
      </c>
      <c r="V175" s="62" t="s">
        <v>57</v>
      </c>
      <c r="W175" s="61">
        <v>62</v>
      </c>
      <c r="X175" s="61" t="s">
        <v>110</v>
      </c>
    </row>
    <row r="176" spans="1:24" ht="24" customHeight="1">
      <c r="A176" s="74" t="s">
        <v>74</v>
      </c>
      <c r="B176" s="76"/>
      <c r="C176" s="75" t="s">
        <v>223</v>
      </c>
      <c r="D176" s="74" t="s">
        <v>222</v>
      </c>
      <c r="E176" s="73" t="s">
        <v>93</v>
      </c>
      <c r="F176" s="67" t="s">
        <v>205</v>
      </c>
      <c r="G176" s="72">
        <v>1.998</v>
      </c>
      <c r="H176" s="67" t="s">
        <v>204</v>
      </c>
      <c r="I176" s="66">
        <v>1640</v>
      </c>
      <c r="J176" s="71">
        <v>5</v>
      </c>
      <c r="K176" s="69">
        <v>12.9</v>
      </c>
      <c r="L176" s="70">
        <v>179.9736434108527</v>
      </c>
      <c r="M176" s="69">
        <v>13.2</v>
      </c>
      <c r="N176" s="68">
        <v>16.5</v>
      </c>
      <c r="O176" s="68">
        <v>22.6</v>
      </c>
      <c r="P176" s="61" t="s">
        <v>61</v>
      </c>
      <c r="Q176" s="67" t="s">
        <v>60</v>
      </c>
      <c r="R176" s="66" t="s">
        <v>84</v>
      </c>
      <c r="S176" s="65"/>
      <c r="T176" s="64" t="s">
        <v>58</v>
      </c>
      <c r="U176" s="63" t="s">
        <v>57</v>
      </c>
      <c r="V176" s="62" t="s">
        <v>57</v>
      </c>
      <c r="W176" s="61">
        <v>57</v>
      </c>
      <c r="X176" s="61" t="s">
        <v>67</v>
      </c>
    </row>
    <row r="177" spans="1:24" ht="24" customHeight="1">
      <c r="A177" s="74" t="s">
        <v>74</v>
      </c>
      <c r="B177" s="76"/>
      <c r="C177" s="75" t="s">
        <v>223</v>
      </c>
      <c r="D177" s="74" t="s">
        <v>222</v>
      </c>
      <c r="E177" s="73" t="s">
        <v>92</v>
      </c>
      <c r="F177" s="67" t="s">
        <v>205</v>
      </c>
      <c r="G177" s="72">
        <v>1.998</v>
      </c>
      <c r="H177" s="67" t="s">
        <v>204</v>
      </c>
      <c r="I177" s="66">
        <v>1670</v>
      </c>
      <c r="J177" s="71">
        <v>5</v>
      </c>
      <c r="K177" s="69">
        <v>12.9</v>
      </c>
      <c r="L177" s="70">
        <v>179.9736434108527</v>
      </c>
      <c r="M177" s="69">
        <v>12.2</v>
      </c>
      <c r="N177" s="68">
        <v>15.4</v>
      </c>
      <c r="O177" s="68">
        <v>22.3</v>
      </c>
      <c r="P177" s="61" t="s">
        <v>61</v>
      </c>
      <c r="Q177" s="67" t="s">
        <v>60</v>
      </c>
      <c r="R177" s="66" t="s">
        <v>84</v>
      </c>
      <c r="S177" s="65"/>
      <c r="T177" s="64" t="s">
        <v>58</v>
      </c>
      <c r="U177" s="63">
        <v>105</v>
      </c>
      <c r="V177" s="62" t="s">
        <v>57</v>
      </c>
      <c r="W177" s="61">
        <v>57</v>
      </c>
      <c r="X177" s="61" t="s">
        <v>67</v>
      </c>
    </row>
    <row r="178" spans="1:24" ht="24" customHeight="1">
      <c r="A178" s="74" t="s">
        <v>74</v>
      </c>
      <c r="B178" s="76"/>
      <c r="C178" s="75" t="s">
        <v>223</v>
      </c>
      <c r="D178" s="74" t="s">
        <v>222</v>
      </c>
      <c r="E178" s="73" t="s">
        <v>91</v>
      </c>
      <c r="F178" s="67" t="s">
        <v>205</v>
      </c>
      <c r="G178" s="72">
        <v>1.998</v>
      </c>
      <c r="H178" s="67" t="s">
        <v>204</v>
      </c>
      <c r="I178" s="66">
        <v>1640</v>
      </c>
      <c r="J178" s="71">
        <v>5</v>
      </c>
      <c r="K178" s="69">
        <v>12.9</v>
      </c>
      <c r="L178" s="70">
        <v>179.9736434108527</v>
      </c>
      <c r="M178" s="69">
        <v>13.2</v>
      </c>
      <c r="N178" s="68">
        <v>16.5</v>
      </c>
      <c r="O178" s="68">
        <v>22.6</v>
      </c>
      <c r="P178" s="61" t="s">
        <v>61</v>
      </c>
      <c r="Q178" s="67" t="s">
        <v>60</v>
      </c>
      <c r="R178" s="66" t="s">
        <v>84</v>
      </c>
      <c r="S178" s="65"/>
      <c r="T178" s="64" t="s">
        <v>58</v>
      </c>
      <c r="U178" s="63" t="s">
        <v>57</v>
      </c>
      <c r="V178" s="62" t="s">
        <v>57</v>
      </c>
      <c r="W178" s="61">
        <v>57</v>
      </c>
      <c r="X178" s="61" t="s">
        <v>67</v>
      </c>
    </row>
    <row r="179" spans="1:24" ht="24" customHeight="1">
      <c r="A179" s="74" t="s">
        <v>74</v>
      </c>
      <c r="B179" s="76"/>
      <c r="C179" s="75" t="s">
        <v>223</v>
      </c>
      <c r="D179" s="74" t="s">
        <v>222</v>
      </c>
      <c r="E179" s="73" t="s">
        <v>88</v>
      </c>
      <c r="F179" s="67" t="s">
        <v>205</v>
      </c>
      <c r="G179" s="72">
        <v>1.998</v>
      </c>
      <c r="H179" s="67" t="s">
        <v>204</v>
      </c>
      <c r="I179" s="66">
        <v>1670</v>
      </c>
      <c r="J179" s="71">
        <v>5</v>
      </c>
      <c r="K179" s="69">
        <v>12.9</v>
      </c>
      <c r="L179" s="70">
        <v>179.9736434108527</v>
      </c>
      <c r="M179" s="69">
        <v>12.2</v>
      </c>
      <c r="N179" s="68">
        <v>15.4</v>
      </c>
      <c r="O179" s="68">
        <v>22.3</v>
      </c>
      <c r="P179" s="61" t="s">
        <v>61</v>
      </c>
      <c r="Q179" s="67" t="s">
        <v>60</v>
      </c>
      <c r="R179" s="66" t="s">
        <v>84</v>
      </c>
      <c r="S179" s="65"/>
      <c r="T179" s="64" t="s">
        <v>58</v>
      </c>
      <c r="U179" s="63">
        <v>105</v>
      </c>
      <c r="V179" s="62" t="s">
        <v>57</v>
      </c>
      <c r="W179" s="61">
        <v>57</v>
      </c>
      <c r="X179" s="61" t="s">
        <v>67</v>
      </c>
    </row>
    <row r="180" spans="1:24" ht="24" customHeight="1">
      <c r="A180" s="74" t="s">
        <v>74</v>
      </c>
      <c r="B180" s="76"/>
      <c r="C180" s="75" t="s">
        <v>223</v>
      </c>
      <c r="D180" s="74" t="s">
        <v>222</v>
      </c>
      <c r="E180" s="73" t="s">
        <v>114</v>
      </c>
      <c r="F180" s="67" t="s">
        <v>205</v>
      </c>
      <c r="G180" s="72">
        <v>1.998</v>
      </c>
      <c r="H180" s="67" t="s">
        <v>204</v>
      </c>
      <c r="I180" s="66">
        <v>1640</v>
      </c>
      <c r="J180" s="71">
        <v>5</v>
      </c>
      <c r="K180" s="69">
        <v>12.9</v>
      </c>
      <c r="L180" s="70">
        <v>179.9736434108527</v>
      </c>
      <c r="M180" s="69">
        <v>13.2</v>
      </c>
      <c r="N180" s="68">
        <v>16.5</v>
      </c>
      <c r="O180" s="68">
        <v>22.6</v>
      </c>
      <c r="P180" s="61" t="s">
        <v>61</v>
      </c>
      <c r="Q180" s="67" t="s">
        <v>60</v>
      </c>
      <c r="R180" s="66" t="s">
        <v>84</v>
      </c>
      <c r="S180" s="65"/>
      <c r="T180" s="64" t="s">
        <v>58</v>
      </c>
      <c r="U180" s="63" t="s">
        <v>57</v>
      </c>
      <c r="V180" s="62" t="s">
        <v>57</v>
      </c>
      <c r="W180" s="61">
        <v>57</v>
      </c>
      <c r="X180" s="61" t="s">
        <v>67</v>
      </c>
    </row>
    <row r="181" spans="1:24" ht="24" customHeight="1">
      <c r="A181" s="74" t="s">
        <v>74</v>
      </c>
      <c r="B181" s="76"/>
      <c r="C181" s="75" t="s">
        <v>223</v>
      </c>
      <c r="D181" s="74" t="s">
        <v>222</v>
      </c>
      <c r="E181" s="73" t="s">
        <v>111</v>
      </c>
      <c r="F181" s="67" t="s">
        <v>205</v>
      </c>
      <c r="G181" s="72">
        <v>1.998</v>
      </c>
      <c r="H181" s="67" t="s">
        <v>204</v>
      </c>
      <c r="I181" s="66">
        <v>1670</v>
      </c>
      <c r="J181" s="71">
        <v>5</v>
      </c>
      <c r="K181" s="69">
        <v>12.9</v>
      </c>
      <c r="L181" s="70">
        <v>179.9736434108527</v>
      </c>
      <c r="M181" s="69">
        <v>12.2</v>
      </c>
      <c r="N181" s="68">
        <v>15.4</v>
      </c>
      <c r="O181" s="68">
        <v>22.3</v>
      </c>
      <c r="P181" s="61" t="s">
        <v>61</v>
      </c>
      <c r="Q181" s="67" t="s">
        <v>60</v>
      </c>
      <c r="R181" s="66" t="s">
        <v>84</v>
      </c>
      <c r="S181" s="65"/>
      <c r="T181" s="64" t="s">
        <v>58</v>
      </c>
      <c r="U181" s="63">
        <v>105</v>
      </c>
      <c r="V181" s="62" t="s">
        <v>57</v>
      </c>
      <c r="W181" s="61">
        <v>57</v>
      </c>
      <c r="X181" s="61" t="s">
        <v>67</v>
      </c>
    </row>
    <row r="182" spans="1:24" ht="24" customHeight="1">
      <c r="A182" s="74" t="s">
        <v>74</v>
      </c>
      <c r="B182" s="76"/>
      <c r="C182" s="75" t="s">
        <v>223</v>
      </c>
      <c r="D182" s="74" t="s">
        <v>222</v>
      </c>
      <c r="E182" s="73" t="s">
        <v>209</v>
      </c>
      <c r="F182" s="67" t="s">
        <v>205</v>
      </c>
      <c r="G182" s="72">
        <v>1.998</v>
      </c>
      <c r="H182" s="67" t="s">
        <v>204</v>
      </c>
      <c r="I182" s="66">
        <v>1640</v>
      </c>
      <c r="J182" s="71">
        <v>5</v>
      </c>
      <c r="K182" s="69">
        <v>12.9</v>
      </c>
      <c r="L182" s="70">
        <v>179.9736434108527</v>
      </c>
      <c r="M182" s="69">
        <v>13.2</v>
      </c>
      <c r="N182" s="68">
        <v>16.5</v>
      </c>
      <c r="O182" s="68">
        <v>22.6</v>
      </c>
      <c r="P182" s="61" t="s">
        <v>61</v>
      </c>
      <c r="Q182" s="67" t="s">
        <v>60</v>
      </c>
      <c r="R182" s="66" t="s">
        <v>84</v>
      </c>
      <c r="S182" s="65"/>
      <c r="T182" s="64" t="s">
        <v>58</v>
      </c>
      <c r="U182" s="63" t="s">
        <v>57</v>
      </c>
      <c r="V182" s="62" t="s">
        <v>57</v>
      </c>
      <c r="W182" s="61">
        <v>57</v>
      </c>
      <c r="X182" s="61" t="s">
        <v>67</v>
      </c>
    </row>
    <row r="183" spans="1:24" ht="24" customHeight="1">
      <c r="A183" s="74" t="s">
        <v>74</v>
      </c>
      <c r="B183" s="76"/>
      <c r="C183" s="75" t="s">
        <v>223</v>
      </c>
      <c r="D183" s="74" t="s">
        <v>222</v>
      </c>
      <c r="E183" s="73" t="s">
        <v>206</v>
      </c>
      <c r="F183" s="67" t="s">
        <v>205</v>
      </c>
      <c r="G183" s="72">
        <v>1.998</v>
      </c>
      <c r="H183" s="67" t="s">
        <v>204</v>
      </c>
      <c r="I183" s="66">
        <v>1670</v>
      </c>
      <c r="J183" s="71">
        <v>5</v>
      </c>
      <c r="K183" s="69">
        <v>12.9</v>
      </c>
      <c r="L183" s="70">
        <v>179.9736434108527</v>
      </c>
      <c r="M183" s="69">
        <v>12.2</v>
      </c>
      <c r="N183" s="68">
        <v>15.4</v>
      </c>
      <c r="O183" s="68">
        <v>22.3</v>
      </c>
      <c r="P183" s="61" t="s">
        <v>61</v>
      </c>
      <c r="Q183" s="67" t="s">
        <v>60</v>
      </c>
      <c r="R183" s="66" t="s">
        <v>84</v>
      </c>
      <c r="S183" s="65"/>
      <c r="T183" s="64" t="s">
        <v>58</v>
      </c>
      <c r="U183" s="63">
        <v>105</v>
      </c>
      <c r="V183" s="62" t="s">
        <v>57</v>
      </c>
      <c r="W183" s="61">
        <v>57</v>
      </c>
      <c r="X183" s="61" t="s">
        <v>67</v>
      </c>
    </row>
    <row r="184" spans="1:24" ht="24" customHeight="1">
      <c r="A184" s="74" t="s">
        <v>74</v>
      </c>
      <c r="B184" s="76"/>
      <c r="C184" s="75" t="s">
        <v>223</v>
      </c>
      <c r="D184" s="74" t="s">
        <v>222</v>
      </c>
      <c r="E184" s="73" t="s">
        <v>230</v>
      </c>
      <c r="F184" s="67" t="s">
        <v>205</v>
      </c>
      <c r="G184" s="72">
        <v>1.998</v>
      </c>
      <c r="H184" s="67" t="s">
        <v>204</v>
      </c>
      <c r="I184" s="66">
        <v>1640</v>
      </c>
      <c r="J184" s="71">
        <v>5</v>
      </c>
      <c r="K184" s="69">
        <v>12.9</v>
      </c>
      <c r="L184" s="70">
        <v>179.9736434108527</v>
      </c>
      <c r="M184" s="69">
        <v>13.2</v>
      </c>
      <c r="N184" s="68">
        <v>16.5</v>
      </c>
      <c r="O184" s="68">
        <v>22.6</v>
      </c>
      <c r="P184" s="61" t="s">
        <v>61</v>
      </c>
      <c r="Q184" s="67" t="s">
        <v>60</v>
      </c>
      <c r="R184" s="66" t="s">
        <v>84</v>
      </c>
      <c r="S184" s="65"/>
      <c r="T184" s="64" t="s">
        <v>58</v>
      </c>
      <c r="U184" s="63" t="s">
        <v>57</v>
      </c>
      <c r="V184" s="62" t="s">
        <v>57</v>
      </c>
      <c r="W184" s="61">
        <v>57</v>
      </c>
      <c r="X184" s="61" t="s">
        <v>67</v>
      </c>
    </row>
    <row r="185" spans="1:24" ht="24" customHeight="1">
      <c r="A185" s="74" t="s">
        <v>74</v>
      </c>
      <c r="B185" s="76"/>
      <c r="C185" s="75" t="s">
        <v>223</v>
      </c>
      <c r="D185" s="74" t="s">
        <v>222</v>
      </c>
      <c r="E185" s="73" t="s">
        <v>229</v>
      </c>
      <c r="F185" s="67" t="s">
        <v>205</v>
      </c>
      <c r="G185" s="72">
        <v>1.998</v>
      </c>
      <c r="H185" s="67" t="s">
        <v>204</v>
      </c>
      <c r="I185" s="66">
        <v>1670</v>
      </c>
      <c r="J185" s="71">
        <v>5</v>
      </c>
      <c r="K185" s="69">
        <v>12.9</v>
      </c>
      <c r="L185" s="70">
        <v>179.9736434108527</v>
      </c>
      <c r="M185" s="69">
        <v>12.2</v>
      </c>
      <c r="N185" s="68">
        <v>15.4</v>
      </c>
      <c r="O185" s="68">
        <v>22.3</v>
      </c>
      <c r="P185" s="61" t="s">
        <v>61</v>
      </c>
      <c r="Q185" s="67" t="s">
        <v>60</v>
      </c>
      <c r="R185" s="66" t="s">
        <v>84</v>
      </c>
      <c r="S185" s="65"/>
      <c r="T185" s="64" t="s">
        <v>58</v>
      </c>
      <c r="U185" s="63">
        <v>105</v>
      </c>
      <c r="V185" s="62" t="s">
        <v>57</v>
      </c>
      <c r="W185" s="61">
        <v>57</v>
      </c>
      <c r="X185" s="61" t="s">
        <v>67</v>
      </c>
    </row>
    <row r="186" spans="1:24" ht="24" customHeight="1">
      <c r="A186" s="74" t="s">
        <v>74</v>
      </c>
      <c r="B186" s="76"/>
      <c r="C186" s="75" t="s">
        <v>223</v>
      </c>
      <c r="D186" s="74" t="s">
        <v>222</v>
      </c>
      <c r="E186" s="73" t="s">
        <v>228</v>
      </c>
      <c r="F186" s="67" t="s">
        <v>205</v>
      </c>
      <c r="G186" s="72">
        <v>1.998</v>
      </c>
      <c r="H186" s="67" t="s">
        <v>204</v>
      </c>
      <c r="I186" s="66">
        <v>1640</v>
      </c>
      <c r="J186" s="71">
        <v>5</v>
      </c>
      <c r="K186" s="69">
        <v>12.9</v>
      </c>
      <c r="L186" s="70">
        <v>179.9736434108527</v>
      </c>
      <c r="M186" s="69">
        <v>13.2</v>
      </c>
      <c r="N186" s="68">
        <v>16.5</v>
      </c>
      <c r="O186" s="68">
        <v>22.6</v>
      </c>
      <c r="P186" s="61" t="s">
        <v>61</v>
      </c>
      <c r="Q186" s="67" t="s">
        <v>60</v>
      </c>
      <c r="R186" s="66" t="s">
        <v>84</v>
      </c>
      <c r="S186" s="65"/>
      <c r="T186" s="64" t="s">
        <v>58</v>
      </c>
      <c r="U186" s="63" t="s">
        <v>57</v>
      </c>
      <c r="V186" s="62" t="s">
        <v>57</v>
      </c>
      <c r="W186" s="61">
        <v>57</v>
      </c>
      <c r="X186" s="61" t="s">
        <v>67</v>
      </c>
    </row>
    <row r="187" spans="1:24" ht="24" customHeight="1">
      <c r="A187" s="74" t="s">
        <v>74</v>
      </c>
      <c r="B187" s="76"/>
      <c r="C187" s="75" t="s">
        <v>223</v>
      </c>
      <c r="D187" s="74" t="s">
        <v>222</v>
      </c>
      <c r="E187" s="73" t="s">
        <v>227</v>
      </c>
      <c r="F187" s="67" t="s">
        <v>205</v>
      </c>
      <c r="G187" s="72">
        <v>1.998</v>
      </c>
      <c r="H187" s="67" t="s">
        <v>204</v>
      </c>
      <c r="I187" s="66">
        <v>1670</v>
      </c>
      <c r="J187" s="71">
        <v>5</v>
      </c>
      <c r="K187" s="69">
        <v>12.9</v>
      </c>
      <c r="L187" s="70">
        <v>179.9736434108527</v>
      </c>
      <c r="M187" s="69">
        <v>12.2</v>
      </c>
      <c r="N187" s="68">
        <v>15.4</v>
      </c>
      <c r="O187" s="68">
        <v>22.3</v>
      </c>
      <c r="P187" s="61" t="s">
        <v>61</v>
      </c>
      <c r="Q187" s="67" t="s">
        <v>60</v>
      </c>
      <c r="R187" s="66" t="s">
        <v>84</v>
      </c>
      <c r="S187" s="65"/>
      <c r="T187" s="64" t="s">
        <v>58</v>
      </c>
      <c r="U187" s="63">
        <v>105</v>
      </c>
      <c r="V187" s="62" t="s">
        <v>57</v>
      </c>
      <c r="W187" s="61">
        <v>57</v>
      </c>
      <c r="X187" s="61" t="s">
        <v>67</v>
      </c>
    </row>
    <row r="188" spans="1:24" ht="24" customHeight="1">
      <c r="A188" s="74" t="s">
        <v>74</v>
      </c>
      <c r="B188" s="76"/>
      <c r="C188" s="75" t="s">
        <v>223</v>
      </c>
      <c r="D188" s="74" t="s">
        <v>222</v>
      </c>
      <c r="E188" s="73" t="s">
        <v>226</v>
      </c>
      <c r="F188" s="67" t="s">
        <v>205</v>
      </c>
      <c r="G188" s="72">
        <v>1.998</v>
      </c>
      <c r="H188" s="67" t="s">
        <v>204</v>
      </c>
      <c r="I188" s="66">
        <v>1640</v>
      </c>
      <c r="J188" s="71">
        <v>5</v>
      </c>
      <c r="K188" s="69">
        <v>12.9</v>
      </c>
      <c r="L188" s="70">
        <v>179.9736434108527</v>
      </c>
      <c r="M188" s="69">
        <v>13.2</v>
      </c>
      <c r="N188" s="68">
        <v>16.5</v>
      </c>
      <c r="O188" s="68">
        <v>22.6</v>
      </c>
      <c r="P188" s="61" t="s">
        <v>61</v>
      </c>
      <c r="Q188" s="67" t="s">
        <v>60</v>
      </c>
      <c r="R188" s="66" t="s">
        <v>84</v>
      </c>
      <c r="S188" s="65"/>
      <c r="T188" s="64" t="s">
        <v>58</v>
      </c>
      <c r="U188" s="63" t="s">
        <v>57</v>
      </c>
      <c r="V188" s="62" t="s">
        <v>57</v>
      </c>
      <c r="W188" s="61">
        <v>57</v>
      </c>
      <c r="X188" s="61" t="s">
        <v>67</v>
      </c>
    </row>
    <row r="189" spans="1:24" ht="24" customHeight="1">
      <c r="A189" s="74" t="s">
        <v>74</v>
      </c>
      <c r="B189" s="76"/>
      <c r="C189" s="75" t="s">
        <v>223</v>
      </c>
      <c r="D189" s="74" t="s">
        <v>222</v>
      </c>
      <c r="E189" s="73" t="s">
        <v>225</v>
      </c>
      <c r="F189" s="67" t="s">
        <v>205</v>
      </c>
      <c r="G189" s="72">
        <v>1.998</v>
      </c>
      <c r="H189" s="67" t="s">
        <v>204</v>
      </c>
      <c r="I189" s="66">
        <v>1670</v>
      </c>
      <c r="J189" s="71">
        <v>5</v>
      </c>
      <c r="K189" s="69">
        <v>12.9</v>
      </c>
      <c r="L189" s="70">
        <v>179.9736434108527</v>
      </c>
      <c r="M189" s="69">
        <v>12.2</v>
      </c>
      <c r="N189" s="68">
        <v>15.4</v>
      </c>
      <c r="O189" s="68">
        <v>22.3</v>
      </c>
      <c r="P189" s="61" t="s">
        <v>61</v>
      </c>
      <c r="Q189" s="67" t="s">
        <v>60</v>
      </c>
      <c r="R189" s="66" t="s">
        <v>84</v>
      </c>
      <c r="S189" s="65"/>
      <c r="T189" s="64" t="s">
        <v>58</v>
      </c>
      <c r="U189" s="63">
        <v>105</v>
      </c>
      <c r="V189" s="62" t="s">
        <v>57</v>
      </c>
      <c r="W189" s="61">
        <v>57</v>
      </c>
      <c r="X189" s="61" t="s">
        <v>67</v>
      </c>
    </row>
    <row r="190" spans="1:24" ht="24" customHeight="1">
      <c r="A190" s="74" t="s">
        <v>74</v>
      </c>
      <c r="B190" s="76"/>
      <c r="C190" s="75" t="s">
        <v>223</v>
      </c>
      <c r="D190" s="74" t="s">
        <v>222</v>
      </c>
      <c r="E190" s="73" t="s">
        <v>224</v>
      </c>
      <c r="F190" s="67" t="s">
        <v>205</v>
      </c>
      <c r="G190" s="72">
        <v>1.998</v>
      </c>
      <c r="H190" s="67" t="s">
        <v>204</v>
      </c>
      <c r="I190" s="66">
        <v>1640</v>
      </c>
      <c r="J190" s="71">
        <v>5</v>
      </c>
      <c r="K190" s="69">
        <v>12.9</v>
      </c>
      <c r="L190" s="70">
        <v>179.9736434108527</v>
      </c>
      <c r="M190" s="69">
        <v>13.2</v>
      </c>
      <c r="N190" s="68">
        <v>16.5</v>
      </c>
      <c r="O190" s="68">
        <v>22.6</v>
      </c>
      <c r="P190" s="61" t="s">
        <v>61</v>
      </c>
      <c r="Q190" s="67" t="s">
        <v>60</v>
      </c>
      <c r="R190" s="66" t="s">
        <v>84</v>
      </c>
      <c r="S190" s="65"/>
      <c r="T190" s="64" t="s">
        <v>58</v>
      </c>
      <c r="U190" s="63" t="s">
        <v>57</v>
      </c>
      <c r="V190" s="62" t="s">
        <v>57</v>
      </c>
      <c r="W190" s="61">
        <v>57</v>
      </c>
      <c r="X190" s="61" t="s">
        <v>67</v>
      </c>
    </row>
    <row r="191" spans="1:24" ht="24" customHeight="1">
      <c r="A191" s="74" t="s">
        <v>74</v>
      </c>
      <c r="B191" s="76"/>
      <c r="C191" s="75" t="s">
        <v>223</v>
      </c>
      <c r="D191" s="74" t="s">
        <v>222</v>
      </c>
      <c r="E191" s="73" t="s">
        <v>221</v>
      </c>
      <c r="F191" s="67" t="s">
        <v>205</v>
      </c>
      <c r="G191" s="72">
        <v>1.998</v>
      </c>
      <c r="H191" s="67" t="s">
        <v>204</v>
      </c>
      <c r="I191" s="66">
        <v>1670</v>
      </c>
      <c r="J191" s="71">
        <v>5</v>
      </c>
      <c r="K191" s="69">
        <v>12.9</v>
      </c>
      <c r="L191" s="70">
        <v>179.9736434108527</v>
      </c>
      <c r="M191" s="69">
        <v>12.2</v>
      </c>
      <c r="N191" s="68">
        <v>15.4</v>
      </c>
      <c r="O191" s="68">
        <v>22.3</v>
      </c>
      <c r="P191" s="61" t="s">
        <v>61</v>
      </c>
      <c r="Q191" s="67" t="s">
        <v>60</v>
      </c>
      <c r="R191" s="66" t="s">
        <v>84</v>
      </c>
      <c r="S191" s="65"/>
      <c r="T191" s="64" t="s">
        <v>58</v>
      </c>
      <c r="U191" s="63">
        <v>105</v>
      </c>
      <c r="V191" s="62" t="s">
        <v>57</v>
      </c>
      <c r="W191" s="61">
        <v>57</v>
      </c>
      <c r="X191" s="61" t="s">
        <v>67</v>
      </c>
    </row>
    <row r="192" spans="1:24" ht="24" customHeight="1">
      <c r="A192" s="74" t="s">
        <v>66</v>
      </c>
      <c r="B192" s="76"/>
      <c r="C192" s="75" t="s">
        <v>220</v>
      </c>
      <c r="D192" s="74" t="s">
        <v>219</v>
      </c>
      <c r="E192" s="77" t="s">
        <v>39</v>
      </c>
      <c r="F192" s="67" t="s">
        <v>217</v>
      </c>
      <c r="G192" s="72">
        <v>1.998</v>
      </c>
      <c r="H192" s="67" t="s">
        <v>62</v>
      </c>
      <c r="I192" s="66">
        <v>1670</v>
      </c>
      <c r="J192" s="71">
        <v>5</v>
      </c>
      <c r="K192" s="69">
        <v>11.6</v>
      </c>
      <c r="L192" s="70">
        <v>200.14310344827587</v>
      </c>
      <c r="M192" s="69">
        <v>12.2</v>
      </c>
      <c r="N192" s="68">
        <v>15.4</v>
      </c>
      <c r="O192" s="68">
        <v>22.3</v>
      </c>
      <c r="P192" s="61" t="s">
        <v>61</v>
      </c>
      <c r="Q192" s="67" t="s">
        <v>60</v>
      </c>
      <c r="R192" s="66" t="s">
        <v>45</v>
      </c>
      <c r="S192" s="65"/>
      <c r="T192" s="64" t="s">
        <v>58</v>
      </c>
      <c r="U192" s="63" t="s">
        <v>57</v>
      </c>
      <c r="V192" s="62" t="s">
        <v>57</v>
      </c>
      <c r="W192" s="61"/>
      <c r="X192" s="61"/>
    </row>
    <row r="193" spans="1:24" ht="24" customHeight="1">
      <c r="A193" s="74" t="s">
        <v>66</v>
      </c>
      <c r="B193" s="76"/>
      <c r="C193" s="75" t="s">
        <v>220</v>
      </c>
      <c r="D193" s="74" t="s">
        <v>219</v>
      </c>
      <c r="E193" s="77" t="s">
        <v>218</v>
      </c>
      <c r="F193" s="67" t="s">
        <v>217</v>
      </c>
      <c r="G193" s="72">
        <v>1.998</v>
      </c>
      <c r="H193" s="67" t="s">
        <v>62</v>
      </c>
      <c r="I193" s="66">
        <v>1670</v>
      </c>
      <c r="J193" s="71">
        <v>5</v>
      </c>
      <c r="K193" s="69">
        <v>11.4</v>
      </c>
      <c r="L193" s="70">
        <v>203.65438596491228</v>
      </c>
      <c r="M193" s="69">
        <v>12.2</v>
      </c>
      <c r="N193" s="68">
        <v>15.4</v>
      </c>
      <c r="O193" s="68">
        <v>22.3</v>
      </c>
      <c r="P193" s="61" t="s">
        <v>61</v>
      </c>
      <c r="Q193" s="67" t="s">
        <v>60</v>
      </c>
      <c r="R193" s="66" t="s">
        <v>45</v>
      </c>
      <c r="S193" s="65"/>
      <c r="T193" s="64" t="s">
        <v>58</v>
      </c>
      <c r="U193" s="63" t="s">
        <v>57</v>
      </c>
      <c r="V193" s="62" t="s">
        <v>57</v>
      </c>
      <c r="W193" s="61"/>
      <c r="X193" s="61"/>
    </row>
    <row r="194" spans="1:24" ht="24" customHeight="1">
      <c r="A194" s="74" t="s">
        <v>74</v>
      </c>
      <c r="B194" s="76"/>
      <c r="C194" s="75" t="s">
        <v>216</v>
      </c>
      <c r="D194" s="74" t="s">
        <v>215</v>
      </c>
      <c r="E194" s="73" t="s">
        <v>93</v>
      </c>
      <c r="F194" s="67" t="s">
        <v>214</v>
      </c>
      <c r="G194" s="72">
        <v>1.998</v>
      </c>
      <c r="H194" s="67" t="s">
        <v>204</v>
      </c>
      <c r="I194" s="66">
        <v>1710</v>
      </c>
      <c r="J194" s="71">
        <v>5</v>
      </c>
      <c r="K194" s="69">
        <v>12.2</v>
      </c>
      <c r="L194" s="70">
        <v>190.3</v>
      </c>
      <c r="M194" s="69">
        <v>12.2</v>
      </c>
      <c r="N194" s="68">
        <v>15.4</v>
      </c>
      <c r="O194" s="68">
        <v>22</v>
      </c>
      <c r="P194" s="61" t="s">
        <v>61</v>
      </c>
      <c r="Q194" s="67" t="s">
        <v>60</v>
      </c>
      <c r="R194" s="66" t="s">
        <v>84</v>
      </c>
      <c r="S194" s="65"/>
      <c r="T194" s="64" t="s">
        <v>58</v>
      </c>
      <c r="U194" s="63">
        <v>100</v>
      </c>
      <c r="V194" s="62" t="s">
        <v>57</v>
      </c>
      <c r="W194" s="61">
        <v>55</v>
      </c>
      <c r="X194" s="61" t="s">
        <v>67</v>
      </c>
    </row>
    <row r="195" spans="1:24" ht="24" customHeight="1">
      <c r="A195" s="74" t="s">
        <v>74</v>
      </c>
      <c r="B195" s="76"/>
      <c r="C195" s="75" t="s">
        <v>216</v>
      </c>
      <c r="D195" s="74" t="s">
        <v>215</v>
      </c>
      <c r="E195" s="73" t="s">
        <v>92</v>
      </c>
      <c r="F195" s="67" t="s">
        <v>214</v>
      </c>
      <c r="G195" s="72">
        <v>1.998</v>
      </c>
      <c r="H195" s="67" t="s">
        <v>204</v>
      </c>
      <c r="I195" s="66">
        <v>1730</v>
      </c>
      <c r="J195" s="71">
        <v>5</v>
      </c>
      <c r="K195" s="69">
        <v>12.2</v>
      </c>
      <c r="L195" s="70">
        <v>190.3</v>
      </c>
      <c r="M195" s="69">
        <v>12.2</v>
      </c>
      <c r="N195" s="68">
        <v>15.4</v>
      </c>
      <c r="O195" s="68">
        <v>21.8</v>
      </c>
      <c r="P195" s="61" t="s">
        <v>61</v>
      </c>
      <c r="Q195" s="67" t="s">
        <v>60</v>
      </c>
      <c r="R195" s="66" t="s">
        <v>84</v>
      </c>
      <c r="S195" s="65"/>
      <c r="T195" s="64" t="s">
        <v>58</v>
      </c>
      <c r="U195" s="63">
        <v>100</v>
      </c>
      <c r="V195" s="62" t="s">
        <v>57</v>
      </c>
      <c r="W195" s="61">
        <v>55</v>
      </c>
      <c r="X195" s="61" t="s">
        <v>67</v>
      </c>
    </row>
    <row r="196" spans="1:24" ht="24" customHeight="1">
      <c r="A196" s="74" t="s">
        <v>66</v>
      </c>
      <c r="B196" s="76"/>
      <c r="C196" s="75" t="s">
        <v>213</v>
      </c>
      <c r="D196" s="74" t="s">
        <v>212</v>
      </c>
      <c r="E196" s="77" t="s">
        <v>121</v>
      </c>
      <c r="F196" s="67" t="s">
        <v>211</v>
      </c>
      <c r="G196" s="72">
        <v>1.498</v>
      </c>
      <c r="H196" s="67" t="s">
        <v>210</v>
      </c>
      <c r="I196" s="66">
        <v>1500</v>
      </c>
      <c r="J196" s="71">
        <v>5</v>
      </c>
      <c r="K196" s="69">
        <v>13</v>
      </c>
      <c r="L196" s="70">
        <v>178.58923076923077</v>
      </c>
      <c r="M196" s="69">
        <v>14.4</v>
      </c>
      <c r="N196" s="68">
        <v>17.600000000000001</v>
      </c>
      <c r="O196" s="68">
        <v>23.8</v>
      </c>
      <c r="P196" s="61" t="s">
        <v>61</v>
      </c>
      <c r="Q196" s="67" t="s">
        <v>60</v>
      </c>
      <c r="R196" s="66" t="s">
        <v>42</v>
      </c>
      <c r="S196" s="65"/>
      <c r="T196" s="64" t="s">
        <v>58</v>
      </c>
      <c r="U196" s="63" t="s">
        <v>57</v>
      </c>
      <c r="V196" s="62" t="s">
        <v>57</v>
      </c>
      <c r="W196" s="61"/>
      <c r="X196" s="61"/>
    </row>
    <row r="197" spans="1:24" ht="24" customHeight="1">
      <c r="A197" s="74" t="s">
        <v>74</v>
      </c>
      <c r="B197" s="76"/>
      <c r="C197" s="75" t="s">
        <v>208</v>
      </c>
      <c r="D197" s="74" t="s">
        <v>207</v>
      </c>
      <c r="E197" s="73" t="s">
        <v>93</v>
      </c>
      <c r="F197" s="67" t="s">
        <v>205</v>
      </c>
      <c r="G197" s="72">
        <v>1.998</v>
      </c>
      <c r="H197" s="67" t="s">
        <v>204</v>
      </c>
      <c r="I197" s="66">
        <v>1670</v>
      </c>
      <c r="J197" s="71">
        <v>5</v>
      </c>
      <c r="K197" s="69">
        <v>12.8</v>
      </c>
      <c r="L197" s="70">
        <v>181.37968749999999</v>
      </c>
      <c r="M197" s="69">
        <v>12.2</v>
      </c>
      <c r="N197" s="68">
        <v>15.4</v>
      </c>
      <c r="O197" s="68">
        <v>22.3</v>
      </c>
      <c r="P197" s="61" t="s">
        <v>61</v>
      </c>
      <c r="Q197" s="67" t="s">
        <v>60</v>
      </c>
      <c r="R197" s="66" t="s">
        <v>84</v>
      </c>
      <c r="S197" s="65"/>
      <c r="T197" s="64" t="s">
        <v>58</v>
      </c>
      <c r="U197" s="63">
        <v>104</v>
      </c>
      <c r="V197" s="62" t="s">
        <v>57</v>
      </c>
      <c r="W197" s="61">
        <v>57</v>
      </c>
      <c r="X197" s="61" t="s">
        <v>67</v>
      </c>
    </row>
    <row r="198" spans="1:24" ht="24" customHeight="1">
      <c r="A198" s="74" t="s">
        <v>74</v>
      </c>
      <c r="B198" s="76"/>
      <c r="C198" s="75" t="s">
        <v>208</v>
      </c>
      <c r="D198" s="74" t="s">
        <v>207</v>
      </c>
      <c r="E198" s="73" t="s">
        <v>92</v>
      </c>
      <c r="F198" s="67" t="s">
        <v>205</v>
      </c>
      <c r="G198" s="72">
        <v>1.998</v>
      </c>
      <c r="H198" s="67" t="s">
        <v>204</v>
      </c>
      <c r="I198" s="66">
        <v>1690</v>
      </c>
      <c r="J198" s="71">
        <v>5</v>
      </c>
      <c r="K198" s="69">
        <v>12.8</v>
      </c>
      <c r="L198" s="70">
        <v>181.37968749999999</v>
      </c>
      <c r="M198" s="69">
        <v>12.2</v>
      </c>
      <c r="N198" s="68">
        <v>15.4</v>
      </c>
      <c r="O198" s="68">
        <v>22.2</v>
      </c>
      <c r="P198" s="61" t="s">
        <v>61</v>
      </c>
      <c r="Q198" s="67" t="s">
        <v>60</v>
      </c>
      <c r="R198" s="66" t="s">
        <v>84</v>
      </c>
      <c r="S198" s="65"/>
      <c r="T198" s="64" t="s">
        <v>58</v>
      </c>
      <c r="U198" s="63">
        <v>104</v>
      </c>
      <c r="V198" s="62" t="s">
        <v>57</v>
      </c>
      <c r="W198" s="61">
        <v>57</v>
      </c>
      <c r="X198" s="61" t="s">
        <v>67</v>
      </c>
    </row>
    <row r="199" spans="1:24" ht="24" customHeight="1">
      <c r="A199" s="74" t="s">
        <v>74</v>
      </c>
      <c r="B199" s="76"/>
      <c r="C199" s="75" t="s">
        <v>208</v>
      </c>
      <c r="D199" s="74" t="s">
        <v>207</v>
      </c>
      <c r="E199" s="73" t="s">
        <v>91</v>
      </c>
      <c r="F199" s="67" t="s">
        <v>205</v>
      </c>
      <c r="G199" s="72">
        <v>1.998</v>
      </c>
      <c r="H199" s="67" t="s">
        <v>204</v>
      </c>
      <c r="I199" s="66">
        <v>1670</v>
      </c>
      <c r="J199" s="71">
        <v>5</v>
      </c>
      <c r="K199" s="69">
        <v>12.8</v>
      </c>
      <c r="L199" s="70">
        <v>181.37968749999999</v>
      </c>
      <c r="M199" s="69">
        <v>12.2</v>
      </c>
      <c r="N199" s="68">
        <v>15.4</v>
      </c>
      <c r="O199" s="68">
        <v>22.3</v>
      </c>
      <c r="P199" s="61" t="s">
        <v>61</v>
      </c>
      <c r="Q199" s="67" t="s">
        <v>60</v>
      </c>
      <c r="R199" s="66" t="s">
        <v>84</v>
      </c>
      <c r="S199" s="65"/>
      <c r="T199" s="64" t="s">
        <v>58</v>
      </c>
      <c r="U199" s="63">
        <v>104</v>
      </c>
      <c r="V199" s="62" t="s">
        <v>57</v>
      </c>
      <c r="W199" s="61">
        <v>57</v>
      </c>
      <c r="X199" s="61" t="s">
        <v>67</v>
      </c>
    </row>
    <row r="200" spans="1:24" ht="24" customHeight="1">
      <c r="A200" s="74" t="s">
        <v>74</v>
      </c>
      <c r="B200" s="76"/>
      <c r="C200" s="75" t="s">
        <v>208</v>
      </c>
      <c r="D200" s="74" t="s">
        <v>207</v>
      </c>
      <c r="E200" s="67" t="s">
        <v>88</v>
      </c>
      <c r="F200" s="67" t="s">
        <v>205</v>
      </c>
      <c r="G200" s="72">
        <v>1.998</v>
      </c>
      <c r="H200" s="67" t="s">
        <v>204</v>
      </c>
      <c r="I200" s="66">
        <v>1690</v>
      </c>
      <c r="J200" s="71">
        <v>5</v>
      </c>
      <c r="K200" s="69">
        <v>12.8</v>
      </c>
      <c r="L200" s="70">
        <v>181.37968749999999</v>
      </c>
      <c r="M200" s="69">
        <v>12.2</v>
      </c>
      <c r="N200" s="68">
        <v>15.4</v>
      </c>
      <c r="O200" s="68">
        <v>22.2</v>
      </c>
      <c r="P200" s="61" t="s">
        <v>61</v>
      </c>
      <c r="Q200" s="67" t="s">
        <v>60</v>
      </c>
      <c r="R200" s="66" t="s">
        <v>84</v>
      </c>
      <c r="S200" s="65"/>
      <c r="T200" s="64" t="s">
        <v>58</v>
      </c>
      <c r="U200" s="63">
        <v>104</v>
      </c>
      <c r="V200" s="62" t="s">
        <v>57</v>
      </c>
      <c r="W200" s="61">
        <v>57</v>
      </c>
      <c r="X200" s="79" t="s">
        <v>67</v>
      </c>
    </row>
    <row r="201" spans="1:24" ht="24" customHeight="1">
      <c r="A201" s="74" t="s">
        <v>74</v>
      </c>
      <c r="B201" s="76"/>
      <c r="C201" s="75" t="s">
        <v>208</v>
      </c>
      <c r="D201" s="74" t="s">
        <v>207</v>
      </c>
      <c r="E201" s="67" t="s">
        <v>114</v>
      </c>
      <c r="F201" s="67" t="s">
        <v>205</v>
      </c>
      <c r="G201" s="72">
        <v>1.998</v>
      </c>
      <c r="H201" s="67" t="s">
        <v>204</v>
      </c>
      <c r="I201" s="66">
        <v>1670</v>
      </c>
      <c r="J201" s="71">
        <v>5</v>
      </c>
      <c r="K201" s="69">
        <v>12.8</v>
      </c>
      <c r="L201" s="70">
        <v>181.37968749999999</v>
      </c>
      <c r="M201" s="69">
        <v>12.2</v>
      </c>
      <c r="N201" s="68">
        <v>15.4</v>
      </c>
      <c r="O201" s="68">
        <v>22.3</v>
      </c>
      <c r="P201" s="61" t="s">
        <v>61</v>
      </c>
      <c r="Q201" s="67" t="s">
        <v>60</v>
      </c>
      <c r="R201" s="66" t="s">
        <v>84</v>
      </c>
      <c r="S201" s="65"/>
      <c r="T201" s="64" t="s">
        <v>58</v>
      </c>
      <c r="U201" s="63">
        <v>104</v>
      </c>
      <c r="V201" s="62" t="s">
        <v>57</v>
      </c>
      <c r="W201" s="61">
        <v>57</v>
      </c>
      <c r="X201" s="79" t="s">
        <v>67</v>
      </c>
    </row>
    <row r="202" spans="1:24" ht="24" customHeight="1">
      <c r="A202" s="74" t="s">
        <v>74</v>
      </c>
      <c r="B202" s="76"/>
      <c r="C202" s="75" t="s">
        <v>208</v>
      </c>
      <c r="D202" s="74" t="s">
        <v>207</v>
      </c>
      <c r="E202" s="73" t="s">
        <v>111</v>
      </c>
      <c r="F202" s="67" t="s">
        <v>205</v>
      </c>
      <c r="G202" s="72">
        <v>1.998</v>
      </c>
      <c r="H202" s="67" t="s">
        <v>204</v>
      </c>
      <c r="I202" s="66">
        <v>1690</v>
      </c>
      <c r="J202" s="71">
        <v>5</v>
      </c>
      <c r="K202" s="69">
        <v>12.8</v>
      </c>
      <c r="L202" s="70">
        <v>181.37968749999999</v>
      </c>
      <c r="M202" s="69">
        <v>12.2</v>
      </c>
      <c r="N202" s="68">
        <v>15.4</v>
      </c>
      <c r="O202" s="68">
        <v>22.2</v>
      </c>
      <c r="P202" s="78" t="s">
        <v>61</v>
      </c>
      <c r="Q202" s="67" t="s">
        <v>60</v>
      </c>
      <c r="R202" s="66" t="s">
        <v>84</v>
      </c>
      <c r="S202" s="65"/>
      <c r="T202" s="64" t="s">
        <v>58</v>
      </c>
      <c r="U202" s="63">
        <v>104</v>
      </c>
      <c r="V202" s="62" t="s">
        <v>57</v>
      </c>
      <c r="W202" s="61">
        <v>57</v>
      </c>
      <c r="X202" s="61" t="s">
        <v>67</v>
      </c>
    </row>
    <row r="203" spans="1:24" ht="24" customHeight="1">
      <c r="A203" s="74" t="s">
        <v>74</v>
      </c>
      <c r="B203" s="76"/>
      <c r="C203" s="75" t="s">
        <v>208</v>
      </c>
      <c r="D203" s="74" t="s">
        <v>207</v>
      </c>
      <c r="E203" s="73" t="s">
        <v>209</v>
      </c>
      <c r="F203" s="67" t="s">
        <v>205</v>
      </c>
      <c r="G203" s="72">
        <v>1.998</v>
      </c>
      <c r="H203" s="67" t="s">
        <v>204</v>
      </c>
      <c r="I203" s="66">
        <v>1670</v>
      </c>
      <c r="J203" s="71">
        <v>5</v>
      </c>
      <c r="K203" s="69">
        <v>12.8</v>
      </c>
      <c r="L203" s="70">
        <v>181.37968749999999</v>
      </c>
      <c r="M203" s="69">
        <v>12.2</v>
      </c>
      <c r="N203" s="68">
        <v>15.4</v>
      </c>
      <c r="O203" s="68">
        <v>22.3</v>
      </c>
      <c r="P203" s="78" t="s">
        <v>61</v>
      </c>
      <c r="Q203" s="67" t="s">
        <v>60</v>
      </c>
      <c r="R203" s="66" t="s">
        <v>84</v>
      </c>
      <c r="S203" s="65"/>
      <c r="T203" s="64" t="s">
        <v>58</v>
      </c>
      <c r="U203" s="63">
        <v>104</v>
      </c>
      <c r="V203" s="62" t="s">
        <v>57</v>
      </c>
      <c r="W203" s="61">
        <v>57</v>
      </c>
      <c r="X203" s="61" t="s">
        <v>67</v>
      </c>
    </row>
    <row r="204" spans="1:24" ht="24" customHeight="1">
      <c r="A204" s="74" t="s">
        <v>74</v>
      </c>
      <c r="B204" s="76"/>
      <c r="C204" s="75" t="s">
        <v>208</v>
      </c>
      <c r="D204" s="74" t="s">
        <v>207</v>
      </c>
      <c r="E204" s="73" t="s">
        <v>206</v>
      </c>
      <c r="F204" s="67" t="s">
        <v>205</v>
      </c>
      <c r="G204" s="72">
        <v>1.998</v>
      </c>
      <c r="H204" s="67" t="s">
        <v>204</v>
      </c>
      <c r="I204" s="66">
        <v>1690</v>
      </c>
      <c r="J204" s="71">
        <v>5</v>
      </c>
      <c r="K204" s="69">
        <v>12.8</v>
      </c>
      <c r="L204" s="70">
        <v>181.37968749999999</v>
      </c>
      <c r="M204" s="69">
        <v>12.2</v>
      </c>
      <c r="N204" s="68">
        <v>15.4</v>
      </c>
      <c r="O204" s="68">
        <v>22.2</v>
      </c>
      <c r="P204" s="78" t="s">
        <v>61</v>
      </c>
      <c r="Q204" s="67" t="s">
        <v>60</v>
      </c>
      <c r="R204" s="66" t="s">
        <v>84</v>
      </c>
      <c r="S204" s="65"/>
      <c r="T204" s="64" t="s">
        <v>58</v>
      </c>
      <c r="U204" s="63">
        <v>104</v>
      </c>
      <c r="V204" s="62" t="s">
        <v>57</v>
      </c>
      <c r="W204" s="61">
        <v>57</v>
      </c>
      <c r="X204" s="61" t="s">
        <v>67</v>
      </c>
    </row>
    <row r="205" spans="1:24" ht="24" customHeight="1">
      <c r="A205" s="82" t="s">
        <v>74</v>
      </c>
      <c r="B205" s="81"/>
      <c r="C205" s="75" t="s">
        <v>202</v>
      </c>
      <c r="D205" s="74" t="s">
        <v>201</v>
      </c>
      <c r="E205" s="73" t="s">
        <v>93</v>
      </c>
      <c r="F205" s="67" t="s">
        <v>203</v>
      </c>
      <c r="G205" s="72">
        <v>1.998</v>
      </c>
      <c r="H205" s="67" t="s">
        <v>69</v>
      </c>
      <c r="I205" s="66">
        <v>1890</v>
      </c>
      <c r="J205" s="71">
        <v>5</v>
      </c>
      <c r="K205" s="69">
        <v>13.1</v>
      </c>
      <c r="L205" s="70">
        <v>177.22595419847329</v>
      </c>
      <c r="M205" s="69">
        <v>10.199999999999999</v>
      </c>
      <c r="N205" s="68">
        <v>13.5</v>
      </c>
      <c r="O205" s="68">
        <v>20.2</v>
      </c>
      <c r="P205" s="78" t="s">
        <v>186</v>
      </c>
      <c r="Q205" s="67" t="s">
        <v>60</v>
      </c>
      <c r="R205" s="66" t="s">
        <v>84</v>
      </c>
      <c r="S205" s="65"/>
      <c r="T205" s="64" t="s">
        <v>58</v>
      </c>
      <c r="U205" s="63">
        <v>128</v>
      </c>
      <c r="V205" s="62" t="s">
        <v>57</v>
      </c>
      <c r="W205" s="61">
        <v>64</v>
      </c>
      <c r="X205" s="61" t="s">
        <v>110</v>
      </c>
    </row>
    <row r="206" spans="1:24" ht="24" customHeight="1">
      <c r="A206" s="82" t="s">
        <v>74</v>
      </c>
      <c r="B206" s="81"/>
      <c r="C206" s="75" t="s">
        <v>202</v>
      </c>
      <c r="D206" s="74" t="s">
        <v>201</v>
      </c>
      <c r="E206" s="73" t="s">
        <v>92</v>
      </c>
      <c r="F206" s="67" t="s">
        <v>200</v>
      </c>
      <c r="G206" s="72">
        <v>1.998</v>
      </c>
      <c r="H206" s="67" t="s">
        <v>69</v>
      </c>
      <c r="I206" s="66">
        <v>1910</v>
      </c>
      <c r="J206" s="71">
        <v>5</v>
      </c>
      <c r="K206" s="69">
        <v>13.1</v>
      </c>
      <c r="L206" s="70">
        <v>177.22595419847329</v>
      </c>
      <c r="M206" s="69">
        <v>10.199999999999999</v>
      </c>
      <c r="N206" s="68">
        <v>13.5</v>
      </c>
      <c r="O206" s="68">
        <v>20</v>
      </c>
      <c r="P206" s="78" t="s">
        <v>186</v>
      </c>
      <c r="Q206" s="67" t="s">
        <v>60</v>
      </c>
      <c r="R206" s="66" t="s">
        <v>84</v>
      </c>
      <c r="S206" s="65"/>
      <c r="T206" s="64" t="s">
        <v>58</v>
      </c>
      <c r="U206" s="63">
        <v>128</v>
      </c>
      <c r="V206" s="62" t="s">
        <v>57</v>
      </c>
      <c r="W206" s="61">
        <v>65</v>
      </c>
      <c r="X206" s="61" t="s">
        <v>199</v>
      </c>
    </row>
    <row r="207" spans="1:24" ht="24" customHeight="1">
      <c r="A207" s="74" t="s">
        <v>74</v>
      </c>
      <c r="B207" s="76"/>
      <c r="C207" s="75" t="s">
        <v>198</v>
      </c>
      <c r="D207" s="74" t="s">
        <v>171</v>
      </c>
      <c r="E207" s="73" t="s">
        <v>71</v>
      </c>
      <c r="F207" s="67" t="s">
        <v>169</v>
      </c>
      <c r="G207" s="72">
        <v>2.992</v>
      </c>
      <c r="H207" s="67" t="s">
        <v>154</v>
      </c>
      <c r="I207" s="66">
        <v>2020</v>
      </c>
      <c r="J207" s="71">
        <v>5</v>
      </c>
      <c r="K207" s="69">
        <v>9.1</v>
      </c>
      <c r="L207" s="70">
        <v>255.12747252747252</v>
      </c>
      <c r="M207" s="69">
        <v>9.4</v>
      </c>
      <c r="N207" s="68">
        <v>12.7</v>
      </c>
      <c r="O207" s="68">
        <v>18.899999999999999</v>
      </c>
      <c r="P207" s="61" t="s">
        <v>61</v>
      </c>
      <c r="Q207" s="67" t="s">
        <v>60</v>
      </c>
      <c r="R207" s="66" t="s">
        <v>84</v>
      </c>
      <c r="S207" s="65"/>
      <c r="T207" s="64" t="s">
        <v>58</v>
      </c>
      <c r="U207" s="63" t="s">
        <v>57</v>
      </c>
      <c r="V207" s="62" t="s">
        <v>57</v>
      </c>
      <c r="W207" s="61">
        <v>48</v>
      </c>
      <c r="X207" s="61" t="s">
        <v>57</v>
      </c>
    </row>
    <row r="208" spans="1:24" ht="24" customHeight="1">
      <c r="A208" s="74" t="s">
        <v>74</v>
      </c>
      <c r="B208" s="76"/>
      <c r="C208" s="75" t="s">
        <v>198</v>
      </c>
      <c r="D208" s="74" t="s">
        <v>171</v>
      </c>
      <c r="E208" s="73" t="s">
        <v>197</v>
      </c>
      <c r="F208" s="67" t="s">
        <v>169</v>
      </c>
      <c r="G208" s="72">
        <v>2.992</v>
      </c>
      <c r="H208" s="67" t="s">
        <v>154</v>
      </c>
      <c r="I208" s="66">
        <v>2020</v>
      </c>
      <c r="J208" s="71">
        <v>5</v>
      </c>
      <c r="K208" s="69">
        <v>9.1</v>
      </c>
      <c r="L208" s="70">
        <v>255.12747252747252</v>
      </c>
      <c r="M208" s="69">
        <v>9.4</v>
      </c>
      <c r="N208" s="68">
        <v>12.7</v>
      </c>
      <c r="O208" s="68">
        <v>18.899999999999999</v>
      </c>
      <c r="P208" s="61" t="s">
        <v>61</v>
      </c>
      <c r="Q208" s="67" t="s">
        <v>60</v>
      </c>
      <c r="R208" s="66" t="s">
        <v>84</v>
      </c>
      <c r="S208" s="65"/>
      <c r="T208" s="64" t="s">
        <v>58</v>
      </c>
      <c r="U208" s="63" t="s">
        <v>57</v>
      </c>
      <c r="V208" s="62" t="s">
        <v>57</v>
      </c>
      <c r="W208" s="61">
        <v>48</v>
      </c>
      <c r="X208" s="61" t="s">
        <v>57</v>
      </c>
    </row>
    <row r="209" spans="1:24" ht="24" customHeight="1">
      <c r="A209" s="74" t="s">
        <v>74</v>
      </c>
      <c r="B209" s="76"/>
      <c r="C209" s="75" t="s">
        <v>196</v>
      </c>
      <c r="D209" s="74" t="s">
        <v>195</v>
      </c>
      <c r="E209" s="73" t="s">
        <v>160</v>
      </c>
      <c r="F209" s="67" t="s">
        <v>78</v>
      </c>
      <c r="G209" s="72">
        <v>2.9969999999999999</v>
      </c>
      <c r="H209" s="67" t="s">
        <v>154</v>
      </c>
      <c r="I209" s="66">
        <v>1920</v>
      </c>
      <c r="J209" s="71">
        <v>5</v>
      </c>
      <c r="K209" s="69">
        <v>10.5</v>
      </c>
      <c r="L209" s="70">
        <v>221.11047619047616</v>
      </c>
      <c r="M209" s="69">
        <v>10.199999999999999</v>
      </c>
      <c r="N209" s="68">
        <v>13.5</v>
      </c>
      <c r="O209" s="68">
        <v>19.899999999999999</v>
      </c>
      <c r="P209" s="61" t="s">
        <v>61</v>
      </c>
      <c r="Q209" s="67" t="s">
        <v>60</v>
      </c>
      <c r="R209" s="66" t="s">
        <v>84</v>
      </c>
      <c r="S209" s="65"/>
      <c r="T209" s="64" t="s">
        <v>58</v>
      </c>
      <c r="U209" s="63">
        <v>102</v>
      </c>
      <c r="V209" s="62" t="s">
        <v>57</v>
      </c>
      <c r="W209" s="61">
        <v>52</v>
      </c>
      <c r="X209" s="61" t="s">
        <v>57</v>
      </c>
    </row>
    <row r="210" spans="1:24" ht="24" customHeight="1">
      <c r="A210" s="74" t="s">
        <v>74</v>
      </c>
      <c r="B210" s="76"/>
      <c r="C210" s="75" t="s">
        <v>196</v>
      </c>
      <c r="D210" s="74" t="s">
        <v>195</v>
      </c>
      <c r="E210" s="73" t="s">
        <v>155</v>
      </c>
      <c r="F210" s="67" t="s">
        <v>78</v>
      </c>
      <c r="G210" s="72">
        <v>2.9969999999999999</v>
      </c>
      <c r="H210" s="67" t="s">
        <v>154</v>
      </c>
      <c r="I210" s="66">
        <v>1950</v>
      </c>
      <c r="J210" s="71">
        <v>5</v>
      </c>
      <c r="K210" s="69">
        <v>10.5</v>
      </c>
      <c r="L210" s="70">
        <v>221.11047619047616</v>
      </c>
      <c r="M210" s="69">
        <v>10.199999999999999</v>
      </c>
      <c r="N210" s="68">
        <v>13.5</v>
      </c>
      <c r="O210" s="68">
        <v>19.600000000000001</v>
      </c>
      <c r="P210" s="61" t="s">
        <v>61</v>
      </c>
      <c r="Q210" s="67" t="s">
        <v>60</v>
      </c>
      <c r="R210" s="66" t="s">
        <v>84</v>
      </c>
      <c r="S210" s="65"/>
      <c r="T210" s="64" t="s">
        <v>58</v>
      </c>
      <c r="U210" s="63">
        <v>102</v>
      </c>
      <c r="V210" s="62" t="s">
        <v>57</v>
      </c>
      <c r="W210" s="61">
        <v>53</v>
      </c>
      <c r="X210" s="61" t="s">
        <v>57</v>
      </c>
    </row>
    <row r="211" spans="1:24" ht="24" customHeight="1">
      <c r="A211" s="74" t="s">
        <v>66</v>
      </c>
      <c r="B211" s="76"/>
      <c r="C211" s="75" t="s">
        <v>194</v>
      </c>
      <c r="D211" s="74" t="s">
        <v>193</v>
      </c>
      <c r="E211" s="67" t="s">
        <v>183</v>
      </c>
      <c r="F211" s="67" t="s">
        <v>75</v>
      </c>
      <c r="G211" s="72">
        <v>2.9969999999999999</v>
      </c>
      <c r="H211" s="67" t="s">
        <v>62</v>
      </c>
      <c r="I211" s="61" t="s">
        <v>192</v>
      </c>
      <c r="J211" s="71">
        <v>5</v>
      </c>
      <c r="K211" s="69">
        <v>10.4</v>
      </c>
      <c r="L211" s="70">
        <v>223.23653846153843</v>
      </c>
      <c r="M211" s="69">
        <v>10.199999999999999</v>
      </c>
      <c r="N211" s="68">
        <v>13.5</v>
      </c>
      <c r="O211" s="80" t="s">
        <v>191</v>
      </c>
      <c r="P211" s="61" t="s">
        <v>61</v>
      </c>
      <c r="Q211" s="67" t="s">
        <v>60</v>
      </c>
      <c r="R211" s="66" t="s">
        <v>45</v>
      </c>
      <c r="S211" s="65"/>
      <c r="T211" s="64" t="s">
        <v>58</v>
      </c>
      <c r="U211" s="63">
        <v>101</v>
      </c>
      <c r="V211" s="62" t="s">
        <v>57</v>
      </c>
      <c r="W211" s="61"/>
      <c r="X211" s="61"/>
    </row>
    <row r="212" spans="1:24" ht="24" customHeight="1">
      <c r="A212" s="74" t="s">
        <v>66</v>
      </c>
      <c r="B212" s="76"/>
      <c r="C212" s="75" t="s">
        <v>194</v>
      </c>
      <c r="D212" s="74" t="s">
        <v>193</v>
      </c>
      <c r="E212" s="67" t="s">
        <v>164</v>
      </c>
      <c r="F212" s="67" t="s">
        <v>75</v>
      </c>
      <c r="G212" s="72">
        <v>2.9969999999999999</v>
      </c>
      <c r="H212" s="67" t="s">
        <v>62</v>
      </c>
      <c r="I212" s="61" t="s">
        <v>192</v>
      </c>
      <c r="J212" s="71">
        <v>5</v>
      </c>
      <c r="K212" s="69">
        <v>10.5</v>
      </c>
      <c r="L212" s="70">
        <v>221.11047619047616</v>
      </c>
      <c r="M212" s="69">
        <v>10.199999999999999</v>
      </c>
      <c r="N212" s="68">
        <v>13.5</v>
      </c>
      <c r="O212" s="80" t="s">
        <v>191</v>
      </c>
      <c r="P212" s="61" t="s">
        <v>61</v>
      </c>
      <c r="Q212" s="67" t="s">
        <v>60</v>
      </c>
      <c r="R212" s="66" t="s">
        <v>45</v>
      </c>
      <c r="S212" s="65"/>
      <c r="T212" s="64" t="s">
        <v>58</v>
      </c>
      <c r="U212" s="63">
        <v>102</v>
      </c>
      <c r="V212" s="62" t="s">
        <v>57</v>
      </c>
      <c r="W212" s="61"/>
      <c r="X212" s="61"/>
    </row>
    <row r="213" spans="1:24" ht="24" customHeight="1">
      <c r="A213" s="82" t="s">
        <v>74</v>
      </c>
      <c r="B213" s="81"/>
      <c r="C213" s="75" t="s">
        <v>189</v>
      </c>
      <c r="D213" s="74" t="s">
        <v>188</v>
      </c>
      <c r="E213" s="73" t="s">
        <v>93</v>
      </c>
      <c r="F213" s="67" t="s">
        <v>190</v>
      </c>
      <c r="G213" s="72">
        <v>2.9969999999999999</v>
      </c>
      <c r="H213" s="67" t="s">
        <v>69</v>
      </c>
      <c r="I213" s="66">
        <v>2000</v>
      </c>
      <c r="J213" s="71">
        <v>5</v>
      </c>
      <c r="K213" s="69">
        <v>11.9</v>
      </c>
      <c r="L213" s="70">
        <v>195.0974789915966</v>
      </c>
      <c r="M213" s="69">
        <v>9.4</v>
      </c>
      <c r="N213" s="68">
        <v>12.7</v>
      </c>
      <c r="O213" s="68">
        <v>19.100000000000001</v>
      </c>
      <c r="P213" s="78" t="s">
        <v>186</v>
      </c>
      <c r="Q213" s="67" t="s">
        <v>60</v>
      </c>
      <c r="R213" s="66" t="s">
        <v>84</v>
      </c>
      <c r="S213" s="65"/>
      <c r="T213" s="64" t="s">
        <v>58</v>
      </c>
      <c r="U213" s="63">
        <v>126</v>
      </c>
      <c r="V213" s="62" t="s">
        <v>57</v>
      </c>
      <c r="W213" s="61">
        <v>62</v>
      </c>
      <c r="X213" s="61" t="s">
        <v>110</v>
      </c>
    </row>
    <row r="214" spans="1:24" ht="24" customHeight="1">
      <c r="A214" s="82" t="s">
        <v>74</v>
      </c>
      <c r="B214" s="81"/>
      <c r="C214" s="75" t="s">
        <v>189</v>
      </c>
      <c r="D214" s="74" t="s">
        <v>188</v>
      </c>
      <c r="E214" s="73" t="s">
        <v>92</v>
      </c>
      <c r="F214" s="67" t="s">
        <v>187</v>
      </c>
      <c r="G214" s="72">
        <v>2.9969999999999999</v>
      </c>
      <c r="H214" s="67" t="s">
        <v>69</v>
      </c>
      <c r="I214" s="66">
        <v>2020</v>
      </c>
      <c r="J214" s="71">
        <v>5</v>
      </c>
      <c r="K214" s="69">
        <v>11.9</v>
      </c>
      <c r="L214" s="70">
        <v>195.0974789915966</v>
      </c>
      <c r="M214" s="69">
        <v>9.4</v>
      </c>
      <c r="N214" s="68">
        <v>12.7</v>
      </c>
      <c r="O214" s="68">
        <v>18.899999999999999</v>
      </c>
      <c r="P214" s="78" t="s">
        <v>186</v>
      </c>
      <c r="Q214" s="67" t="s">
        <v>60</v>
      </c>
      <c r="R214" s="66" t="s">
        <v>84</v>
      </c>
      <c r="S214" s="65"/>
      <c r="T214" s="64" t="s">
        <v>58</v>
      </c>
      <c r="U214" s="63">
        <v>126</v>
      </c>
      <c r="V214" s="62" t="s">
        <v>57</v>
      </c>
      <c r="W214" s="61">
        <v>62</v>
      </c>
      <c r="X214" s="61" t="s">
        <v>110</v>
      </c>
    </row>
    <row r="215" spans="1:24" ht="24" customHeight="1">
      <c r="A215" s="74" t="s">
        <v>74</v>
      </c>
      <c r="B215" s="76"/>
      <c r="C215" s="75" t="s">
        <v>182</v>
      </c>
      <c r="D215" s="74" t="s">
        <v>185</v>
      </c>
      <c r="E215" s="73" t="s">
        <v>160</v>
      </c>
      <c r="F215" s="67" t="s">
        <v>184</v>
      </c>
      <c r="G215" s="72">
        <v>1.998</v>
      </c>
      <c r="H215" s="67" t="s">
        <v>154</v>
      </c>
      <c r="I215" s="66">
        <v>1830</v>
      </c>
      <c r="J215" s="71">
        <v>5</v>
      </c>
      <c r="K215" s="69">
        <v>12</v>
      </c>
      <c r="L215" s="70">
        <v>193.47166666666664</v>
      </c>
      <c r="M215" s="69">
        <v>11.1</v>
      </c>
      <c r="N215" s="68">
        <v>14.4</v>
      </c>
      <c r="O215" s="68">
        <v>20.8</v>
      </c>
      <c r="P215" s="61" t="s">
        <v>61</v>
      </c>
      <c r="Q215" s="67" t="s">
        <v>60</v>
      </c>
      <c r="R215" s="66" t="s">
        <v>84</v>
      </c>
      <c r="S215" s="65"/>
      <c r="T215" s="64" t="s">
        <v>58</v>
      </c>
      <c r="U215" s="63">
        <v>108</v>
      </c>
      <c r="V215" s="62" t="s">
        <v>57</v>
      </c>
      <c r="W215" s="61">
        <v>57</v>
      </c>
      <c r="X215" s="61" t="s">
        <v>67</v>
      </c>
    </row>
    <row r="216" spans="1:24" ht="24" customHeight="1">
      <c r="A216" s="74" t="s">
        <v>74</v>
      </c>
      <c r="B216" s="76"/>
      <c r="C216" s="75" t="s">
        <v>182</v>
      </c>
      <c r="D216" s="74" t="s">
        <v>185</v>
      </c>
      <c r="E216" s="73" t="s">
        <v>155</v>
      </c>
      <c r="F216" s="67" t="s">
        <v>184</v>
      </c>
      <c r="G216" s="72">
        <v>1.998</v>
      </c>
      <c r="H216" s="67" t="s">
        <v>154</v>
      </c>
      <c r="I216" s="66">
        <v>1860</v>
      </c>
      <c r="J216" s="71">
        <v>5</v>
      </c>
      <c r="K216" s="69">
        <v>12</v>
      </c>
      <c r="L216" s="70">
        <v>193.47166666666664</v>
      </c>
      <c r="M216" s="69">
        <v>11.1</v>
      </c>
      <c r="N216" s="68">
        <v>14.4</v>
      </c>
      <c r="O216" s="68">
        <v>20.5</v>
      </c>
      <c r="P216" s="61" t="s">
        <v>61</v>
      </c>
      <c r="Q216" s="67" t="s">
        <v>60</v>
      </c>
      <c r="R216" s="66" t="s">
        <v>84</v>
      </c>
      <c r="S216" s="65"/>
      <c r="T216" s="64" t="s">
        <v>58</v>
      </c>
      <c r="U216" s="63">
        <v>108</v>
      </c>
      <c r="V216" s="62" t="s">
        <v>57</v>
      </c>
      <c r="W216" s="61">
        <v>58</v>
      </c>
      <c r="X216" s="61" t="s">
        <v>67</v>
      </c>
    </row>
    <row r="217" spans="1:24" ht="24" customHeight="1">
      <c r="A217" s="74" t="s">
        <v>66</v>
      </c>
      <c r="B217" s="76"/>
      <c r="C217" s="75" t="s">
        <v>182</v>
      </c>
      <c r="D217" s="74" t="s">
        <v>181</v>
      </c>
      <c r="E217" s="67" t="s">
        <v>183</v>
      </c>
      <c r="F217" s="67" t="s">
        <v>180</v>
      </c>
      <c r="G217" s="72">
        <v>1.998</v>
      </c>
      <c r="H217" s="67" t="s">
        <v>62</v>
      </c>
      <c r="I217" s="66" t="s">
        <v>179</v>
      </c>
      <c r="J217" s="71">
        <v>5</v>
      </c>
      <c r="K217" s="69">
        <v>11.5</v>
      </c>
      <c r="L217" s="70">
        <v>201.88347826086954</v>
      </c>
      <c r="M217" s="69">
        <v>11.1</v>
      </c>
      <c r="N217" s="68">
        <v>14.4</v>
      </c>
      <c r="O217" s="80" t="s">
        <v>178</v>
      </c>
      <c r="P217" s="61" t="s">
        <v>61</v>
      </c>
      <c r="Q217" s="67" t="s">
        <v>60</v>
      </c>
      <c r="R217" s="66" t="s">
        <v>45</v>
      </c>
      <c r="S217" s="65"/>
      <c r="T217" s="64" t="s">
        <v>58</v>
      </c>
      <c r="U217" s="63">
        <v>103</v>
      </c>
      <c r="V217" s="62" t="s">
        <v>57</v>
      </c>
      <c r="W217" s="61" t="s">
        <v>129</v>
      </c>
      <c r="X217" s="79" t="s">
        <v>128</v>
      </c>
    </row>
    <row r="218" spans="1:24" ht="24" customHeight="1">
      <c r="A218" s="74" t="s">
        <v>66</v>
      </c>
      <c r="B218" s="76"/>
      <c r="C218" s="75" t="s">
        <v>182</v>
      </c>
      <c r="D218" s="74" t="s">
        <v>181</v>
      </c>
      <c r="E218" s="67" t="s">
        <v>164</v>
      </c>
      <c r="F218" s="67" t="s">
        <v>180</v>
      </c>
      <c r="G218" s="72">
        <v>1.998</v>
      </c>
      <c r="H218" s="67" t="s">
        <v>62</v>
      </c>
      <c r="I218" s="66" t="s">
        <v>179</v>
      </c>
      <c r="J218" s="71">
        <v>5</v>
      </c>
      <c r="K218" s="69">
        <v>12</v>
      </c>
      <c r="L218" s="70">
        <v>193.47166666666664</v>
      </c>
      <c r="M218" s="69">
        <v>11.1</v>
      </c>
      <c r="N218" s="68">
        <v>14.4</v>
      </c>
      <c r="O218" s="80" t="s">
        <v>178</v>
      </c>
      <c r="P218" s="61" t="s">
        <v>61</v>
      </c>
      <c r="Q218" s="67" t="s">
        <v>60</v>
      </c>
      <c r="R218" s="66" t="s">
        <v>45</v>
      </c>
      <c r="S218" s="65"/>
      <c r="T218" s="64" t="s">
        <v>58</v>
      </c>
      <c r="U218" s="63">
        <v>108</v>
      </c>
      <c r="V218" s="62" t="s">
        <v>57</v>
      </c>
      <c r="W218" s="61" t="s">
        <v>177</v>
      </c>
      <c r="X218" s="79" t="s">
        <v>128</v>
      </c>
    </row>
    <row r="219" spans="1:24" ht="24" customHeight="1">
      <c r="A219" s="74" t="s">
        <v>66</v>
      </c>
      <c r="B219" s="76"/>
      <c r="C219" s="75" t="s">
        <v>176</v>
      </c>
      <c r="D219" s="74" t="s">
        <v>151</v>
      </c>
      <c r="E219" s="67" t="s">
        <v>101</v>
      </c>
      <c r="F219" s="67" t="s">
        <v>149</v>
      </c>
      <c r="G219" s="72">
        <v>2.992</v>
      </c>
      <c r="H219" s="67" t="s">
        <v>62</v>
      </c>
      <c r="I219" s="66">
        <v>2030</v>
      </c>
      <c r="J219" s="71">
        <v>5</v>
      </c>
      <c r="K219" s="69">
        <v>9.1</v>
      </c>
      <c r="L219" s="70">
        <v>255.12747252747252</v>
      </c>
      <c r="M219" s="69">
        <v>9.4</v>
      </c>
      <c r="N219" s="68">
        <v>12.7</v>
      </c>
      <c r="O219" s="68">
        <v>18.7</v>
      </c>
      <c r="P219" s="61" t="s">
        <v>61</v>
      </c>
      <c r="Q219" s="67" t="s">
        <v>60</v>
      </c>
      <c r="R219" s="66" t="s">
        <v>45</v>
      </c>
      <c r="S219" s="65"/>
      <c r="T219" s="64" t="s">
        <v>58</v>
      </c>
      <c r="U219" s="63" t="s">
        <v>57</v>
      </c>
      <c r="V219" s="62" t="s">
        <v>57</v>
      </c>
      <c r="W219" s="61"/>
      <c r="X219" s="61"/>
    </row>
    <row r="220" spans="1:24" ht="24" customHeight="1">
      <c r="A220" s="74" t="s">
        <v>66</v>
      </c>
      <c r="B220" s="76"/>
      <c r="C220" s="75" t="s">
        <v>176</v>
      </c>
      <c r="D220" s="74" t="s">
        <v>151</v>
      </c>
      <c r="E220" s="67" t="s">
        <v>175</v>
      </c>
      <c r="F220" s="67" t="s">
        <v>149</v>
      </c>
      <c r="G220" s="72">
        <v>2.992</v>
      </c>
      <c r="H220" s="67" t="s">
        <v>62</v>
      </c>
      <c r="I220" s="66">
        <v>2020</v>
      </c>
      <c r="J220" s="71">
        <v>5</v>
      </c>
      <c r="K220" s="69">
        <v>9.1</v>
      </c>
      <c r="L220" s="70">
        <v>255.12747252747252</v>
      </c>
      <c r="M220" s="69">
        <v>9.4</v>
      </c>
      <c r="N220" s="68">
        <v>12.7</v>
      </c>
      <c r="O220" s="68">
        <v>18.899999999999999</v>
      </c>
      <c r="P220" s="61" t="s">
        <v>61</v>
      </c>
      <c r="Q220" s="67" t="s">
        <v>60</v>
      </c>
      <c r="R220" s="66" t="s">
        <v>45</v>
      </c>
      <c r="S220" s="65"/>
      <c r="T220" s="64" t="s">
        <v>58</v>
      </c>
      <c r="U220" s="63" t="s">
        <v>57</v>
      </c>
      <c r="V220" s="62" t="s">
        <v>57</v>
      </c>
      <c r="W220" s="61"/>
      <c r="X220" s="61"/>
    </row>
    <row r="221" spans="1:24" ht="24" customHeight="1">
      <c r="A221" s="74" t="s">
        <v>74</v>
      </c>
      <c r="B221" s="76"/>
      <c r="C221" s="75" t="s">
        <v>174</v>
      </c>
      <c r="D221" s="74" t="s">
        <v>171</v>
      </c>
      <c r="E221" s="73" t="s">
        <v>173</v>
      </c>
      <c r="F221" s="67" t="s">
        <v>169</v>
      </c>
      <c r="G221" s="72">
        <v>2.992</v>
      </c>
      <c r="H221" s="67" t="s">
        <v>154</v>
      </c>
      <c r="I221" s="66">
        <v>2020</v>
      </c>
      <c r="J221" s="71">
        <v>5</v>
      </c>
      <c r="K221" s="69">
        <v>9.1</v>
      </c>
      <c r="L221" s="70">
        <v>255.12747252747252</v>
      </c>
      <c r="M221" s="69">
        <v>9.4</v>
      </c>
      <c r="N221" s="68">
        <v>12.7</v>
      </c>
      <c r="O221" s="68">
        <v>18.899999999999999</v>
      </c>
      <c r="P221" s="61" t="s">
        <v>61</v>
      </c>
      <c r="Q221" s="67" t="s">
        <v>60</v>
      </c>
      <c r="R221" s="66" t="s">
        <v>84</v>
      </c>
      <c r="S221" s="65"/>
      <c r="T221" s="64" t="s">
        <v>58</v>
      </c>
      <c r="U221" s="63" t="s">
        <v>57</v>
      </c>
      <c r="V221" s="62" t="s">
        <v>57</v>
      </c>
      <c r="W221" s="61">
        <v>48</v>
      </c>
      <c r="X221" s="61" t="s">
        <v>57</v>
      </c>
    </row>
    <row r="222" spans="1:24" ht="24" customHeight="1">
      <c r="A222" s="74" t="s">
        <v>74</v>
      </c>
      <c r="B222" s="76"/>
      <c r="C222" s="75" t="s">
        <v>172</v>
      </c>
      <c r="D222" s="74" t="s">
        <v>171</v>
      </c>
      <c r="E222" s="73" t="s">
        <v>170</v>
      </c>
      <c r="F222" s="67" t="s">
        <v>169</v>
      </c>
      <c r="G222" s="72">
        <v>2.992</v>
      </c>
      <c r="H222" s="67" t="s">
        <v>154</v>
      </c>
      <c r="I222" s="66">
        <v>2020</v>
      </c>
      <c r="J222" s="71">
        <v>5</v>
      </c>
      <c r="K222" s="69">
        <v>9.1</v>
      </c>
      <c r="L222" s="70">
        <v>255.12747252747252</v>
      </c>
      <c r="M222" s="69">
        <v>9.4</v>
      </c>
      <c r="N222" s="68">
        <v>12.7</v>
      </c>
      <c r="O222" s="68">
        <v>18.899999999999999</v>
      </c>
      <c r="P222" s="61" t="s">
        <v>61</v>
      </c>
      <c r="Q222" s="67" t="s">
        <v>60</v>
      </c>
      <c r="R222" s="66" t="s">
        <v>84</v>
      </c>
      <c r="S222" s="65"/>
      <c r="T222" s="64" t="s">
        <v>58</v>
      </c>
      <c r="U222" s="63" t="s">
        <v>57</v>
      </c>
      <c r="V222" s="62" t="s">
        <v>57</v>
      </c>
      <c r="W222" s="61">
        <v>48</v>
      </c>
      <c r="X222" s="61" t="s">
        <v>57</v>
      </c>
    </row>
    <row r="223" spans="1:24" ht="24" customHeight="1">
      <c r="A223" s="74" t="s">
        <v>66</v>
      </c>
      <c r="B223" s="76"/>
      <c r="C223" s="75" t="s">
        <v>166</v>
      </c>
      <c r="D223" s="74" t="s">
        <v>165</v>
      </c>
      <c r="E223" s="73" t="s">
        <v>39</v>
      </c>
      <c r="F223" s="67" t="s">
        <v>75</v>
      </c>
      <c r="G223" s="72">
        <v>2.9969999999999999</v>
      </c>
      <c r="H223" s="67" t="s">
        <v>62</v>
      </c>
      <c r="I223" s="66">
        <v>1870</v>
      </c>
      <c r="J223" s="71">
        <v>5</v>
      </c>
      <c r="K223" s="69">
        <v>10.3</v>
      </c>
      <c r="L223" s="70">
        <v>225.40388349514564</v>
      </c>
      <c r="M223" s="69">
        <v>11.1</v>
      </c>
      <c r="N223" s="68">
        <v>14.4</v>
      </c>
      <c r="O223" s="68">
        <v>20.399999999999999</v>
      </c>
      <c r="P223" s="61" t="s">
        <v>61</v>
      </c>
      <c r="Q223" s="67" t="s">
        <v>60</v>
      </c>
      <c r="R223" s="66" t="s">
        <v>45</v>
      </c>
      <c r="S223" s="65"/>
      <c r="T223" s="64" t="s">
        <v>58</v>
      </c>
      <c r="U223" s="63" t="s">
        <v>57</v>
      </c>
      <c r="V223" s="62" t="s">
        <v>57</v>
      </c>
      <c r="W223" s="61"/>
      <c r="X223" s="61"/>
    </row>
    <row r="224" spans="1:24" ht="24" customHeight="1">
      <c r="A224" s="74" t="s">
        <v>66</v>
      </c>
      <c r="B224" s="76"/>
      <c r="C224" s="75" t="s">
        <v>166</v>
      </c>
      <c r="D224" s="74" t="s">
        <v>165</v>
      </c>
      <c r="E224" s="73" t="s">
        <v>161</v>
      </c>
      <c r="F224" s="67" t="s">
        <v>75</v>
      </c>
      <c r="G224" s="72">
        <v>2.9969999999999999</v>
      </c>
      <c r="H224" s="67" t="s">
        <v>62</v>
      </c>
      <c r="I224" s="66">
        <v>1910</v>
      </c>
      <c r="J224" s="71">
        <v>5</v>
      </c>
      <c r="K224" s="69">
        <v>10.3</v>
      </c>
      <c r="L224" s="70">
        <v>225.40388349514564</v>
      </c>
      <c r="M224" s="69">
        <v>10.199999999999999</v>
      </c>
      <c r="N224" s="68">
        <v>13.5</v>
      </c>
      <c r="O224" s="68">
        <v>20</v>
      </c>
      <c r="P224" s="61" t="s">
        <v>61</v>
      </c>
      <c r="Q224" s="67" t="s">
        <v>60</v>
      </c>
      <c r="R224" s="66" t="s">
        <v>45</v>
      </c>
      <c r="S224" s="65"/>
      <c r="T224" s="64" t="s">
        <v>58</v>
      </c>
      <c r="U224" s="63">
        <v>100</v>
      </c>
      <c r="V224" s="62" t="s">
        <v>57</v>
      </c>
      <c r="W224" s="61"/>
      <c r="X224" s="61"/>
    </row>
    <row r="225" spans="1:24" ht="24" customHeight="1">
      <c r="A225" s="74" t="s">
        <v>74</v>
      </c>
      <c r="B225" s="76"/>
      <c r="C225" s="75" t="s">
        <v>168</v>
      </c>
      <c r="D225" s="74" t="s">
        <v>167</v>
      </c>
      <c r="E225" s="73" t="s">
        <v>160</v>
      </c>
      <c r="F225" s="67" t="s">
        <v>78</v>
      </c>
      <c r="G225" s="72">
        <v>2.9969999999999999</v>
      </c>
      <c r="H225" s="67" t="s">
        <v>154</v>
      </c>
      <c r="I225" s="66">
        <v>1880</v>
      </c>
      <c r="J225" s="71">
        <v>5</v>
      </c>
      <c r="K225" s="69">
        <v>10.5</v>
      </c>
      <c r="L225" s="70">
        <v>221.11047619047616</v>
      </c>
      <c r="M225" s="69">
        <v>10.199999999999999</v>
      </c>
      <c r="N225" s="68">
        <v>13.5</v>
      </c>
      <c r="O225" s="68">
        <v>20.3</v>
      </c>
      <c r="P225" s="61" t="s">
        <v>61</v>
      </c>
      <c r="Q225" s="67" t="s">
        <v>60</v>
      </c>
      <c r="R225" s="66" t="s">
        <v>84</v>
      </c>
      <c r="S225" s="65"/>
      <c r="T225" s="64" t="s">
        <v>58</v>
      </c>
      <c r="U225" s="63">
        <v>102</v>
      </c>
      <c r="V225" s="62" t="s">
        <v>57</v>
      </c>
      <c r="W225" s="61">
        <v>51</v>
      </c>
      <c r="X225" s="61" t="s">
        <v>57</v>
      </c>
    </row>
    <row r="226" spans="1:24" ht="24" customHeight="1">
      <c r="A226" s="74" t="s">
        <v>74</v>
      </c>
      <c r="B226" s="76"/>
      <c r="C226" s="75" t="s">
        <v>168</v>
      </c>
      <c r="D226" s="74" t="s">
        <v>167</v>
      </c>
      <c r="E226" s="73" t="s">
        <v>155</v>
      </c>
      <c r="F226" s="67" t="s">
        <v>78</v>
      </c>
      <c r="G226" s="72">
        <v>2.9969999999999999</v>
      </c>
      <c r="H226" s="67" t="s">
        <v>154</v>
      </c>
      <c r="I226" s="66">
        <v>1920</v>
      </c>
      <c r="J226" s="71">
        <v>5</v>
      </c>
      <c r="K226" s="69">
        <v>10.5</v>
      </c>
      <c r="L226" s="70">
        <v>221.11047619047616</v>
      </c>
      <c r="M226" s="69">
        <v>10.199999999999999</v>
      </c>
      <c r="N226" s="68">
        <v>13.5</v>
      </c>
      <c r="O226" s="68">
        <v>19.899999999999999</v>
      </c>
      <c r="P226" s="61" t="s">
        <v>61</v>
      </c>
      <c r="Q226" s="67" t="s">
        <v>60</v>
      </c>
      <c r="R226" s="66" t="s">
        <v>84</v>
      </c>
      <c r="S226" s="65"/>
      <c r="T226" s="64" t="s">
        <v>58</v>
      </c>
      <c r="U226" s="63">
        <v>102</v>
      </c>
      <c r="V226" s="62" t="s">
        <v>57</v>
      </c>
      <c r="W226" s="61">
        <v>52</v>
      </c>
      <c r="X226" s="61" t="s">
        <v>57</v>
      </c>
    </row>
    <row r="227" spans="1:24" ht="24" customHeight="1">
      <c r="A227" s="74" t="s">
        <v>66</v>
      </c>
      <c r="B227" s="76"/>
      <c r="C227" s="75" t="s">
        <v>166</v>
      </c>
      <c r="D227" s="74" t="s">
        <v>165</v>
      </c>
      <c r="E227" s="67" t="s">
        <v>164</v>
      </c>
      <c r="F227" s="67" t="s">
        <v>75</v>
      </c>
      <c r="G227" s="72">
        <v>2.9969999999999999</v>
      </c>
      <c r="H227" s="67" t="s">
        <v>62</v>
      </c>
      <c r="I227" s="61" t="s">
        <v>163</v>
      </c>
      <c r="J227" s="71">
        <v>5</v>
      </c>
      <c r="K227" s="69">
        <v>10.5</v>
      </c>
      <c r="L227" s="70">
        <v>221.11047619047616</v>
      </c>
      <c r="M227" s="69">
        <v>10.199999999999999</v>
      </c>
      <c r="N227" s="68">
        <v>13.5</v>
      </c>
      <c r="O227" s="80" t="s">
        <v>162</v>
      </c>
      <c r="P227" s="61" t="s">
        <v>61</v>
      </c>
      <c r="Q227" s="67" t="s">
        <v>60</v>
      </c>
      <c r="R227" s="66" t="s">
        <v>45</v>
      </c>
      <c r="S227" s="65"/>
      <c r="T227" s="64" t="s">
        <v>58</v>
      </c>
      <c r="U227" s="63">
        <v>102</v>
      </c>
      <c r="V227" s="62" t="s">
        <v>57</v>
      </c>
      <c r="W227" s="61"/>
      <c r="X227" s="61"/>
    </row>
    <row r="228" spans="1:24" ht="24" customHeight="1">
      <c r="A228" s="74" t="s">
        <v>66</v>
      </c>
      <c r="B228" s="76"/>
      <c r="C228" s="75" t="s">
        <v>157</v>
      </c>
      <c r="D228" s="74" t="s">
        <v>159</v>
      </c>
      <c r="E228" s="73" t="s">
        <v>39</v>
      </c>
      <c r="F228" s="67" t="s">
        <v>63</v>
      </c>
      <c r="G228" s="72">
        <v>1.998</v>
      </c>
      <c r="H228" s="67" t="s">
        <v>62</v>
      </c>
      <c r="I228" s="66">
        <v>1840</v>
      </c>
      <c r="J228" s="71">
        <v>5</v>
      </c>
      <c r="K228" s="69">
        <v>11.4</v>
      </c>
      <c r="L228" s="70">
        <v>203.65438596491228</v>
      </c>
      <c r="M228" s="69">
        <v>11.1</v>
      </c>
      <c r="N228" s="68">
        <v>14.4</v>
      </c>
      <c r="O228" s="68">
        <v>20.7</v>
      </c>
      <c r="P228" s="61" t="s">
        <v>61</v>
      </c>
      <c r="Q228" s="67" t="s">
        <v>60</v>
      </c>
      <c r="R228" s="66" t="s">
        <v>45</v>
      </c>
      <c r="S228" s="65"/>
      <c r="T228" s="64" t="s">
        <v>58</v>
      </c>
      <c r="U228" s="63">
        <v>102</v>
      </c>
      <c r="V228" s="62" t="s">
        <v>57</v>
      </c>
      <c r="W228" s="61">
        <v>55</v>
      </c>
      <c r="X228" s="79" t="s">
        <v>128</v>
      </c>
    </row>
    <row r="229" spans="1:24" ht="24" customHeight="1">
      <c r="A229" s="74" t="s">
        <v>66</v>
      </c>
      <c r="B229" s="76"/>
      <c r="C229" s="75" t="s">
        <v>157</v>
      </c>
      <c r="D229" s="74" t="s">
        <v>159</v>
      </c>
      <c r="E229" s="73" t="s">
        <v>161</v>
      </c>
      <c r="F229" s="67" t="s">
        <v>63</v>
      </c>
      <c r="G229" s="72">
        <v>1.998</v>
      </c>
      <c r="H229" s="67" t="s">
        <v>62</v>
      </c>
      <c r="I229" s="66">
        <v>1880</v>
      </c>
      <c r="J229" s="71">
        <v>5</v>
      </c>
      <c r="K229" s="69">
        <v>11.4</v>
      </c>
      <c r="L229" s="70">
        <v>203.65438596491228</v>
      </c>
      <c r="M229" s="69">
        <v>10.199999999999999</v>
      </c>
      <c r="N229" s="68">
        <v>13.5</v>
      </c>
      <c r="O229" s="68">
        <v>20.3</v>
      </c>
      <c r="P229" s="61" t="s">
        <v>61</v>
      </c>
      <c r="Q229" s="67" t="s">
        <v>60</v>
      </c>
      <c r="R229" s="66" t="s">
        <v>45</v>
      </c>
      <c r="S229" s="65"/>
      <c r="T229" s="64" t="s">
        <v>58</v>
      </c>
      <c r="U229" s="63">
        <v>111</v>
      </c>
      <c r="V229" s="62" t="s">
        <v>57</v>
      </c>
      <c r="W229" s="61">
        <v>56</v>
      </c>
      <c r="X229" s="79" t="s">
        <v>128</v>
      </c>
    </row>
    <row r="230" spans="1:24" ht="24" customHeight="1">
      <c r="A230" s="74" t="s">
        <v>66</v>
      </c>
      <c r="B230" s="76"/>
      <c r="C230" s="75" t="s">
        <v>157</v>
      </c>
      <c r="D230" s="74" t="s">
        <v>159</v>
      </c>
      <c r="E230" s="73" t="s">
        <v>121</v>
      </c>
      <c r="F230" s="67" t="s">
        <v>63</v>
      </c>
      <c r="G230" s="72">
        <v>1.998</v>
      </c>
      <c r="H230" s="67" t="s">
        <v>62</v>
      </c>
      <c r="I230" s="66">
        <v>1850</v>
      </c>
      <c r="J230" s="71">
        <v>5</v>
      </c>
      <c r="K230" s="69">
        <v>11.8</v>
      </c>
      <c r="L230" s="70">
        <v>196.75084745762712</v>
      </c>
      <c r="M230" s="69">
        <v>11.1</v>
      </c>
      <c r="N230" s="68">
        <v>14.4</v>
      </c>
      <c r="O230" s="68">
        <v>20.6</v>
      </c>
      <c r="P230" s="61" t="s">
        <v>61</v>
      </c>
      <c r="Q230" s="67" t="s">
        <v>60</v>
      </c>
      <c r="R230" s="66" t="s">
        <v>45</v>
      </c>
      <c r="S230" s="65"/>
      <c r="T230" s="64" t="s">
        <v>58</v>
      </c>
      <c r="U230" s="63">
        <v>106</v>
      </c>
      <c r="V230" s="62" t="s">
        <v>57</v>
      </c>
      <c r="W230" s="61">
        <v>57</v>
      </c>
      <c r="X230" s="79" t="s">
        <v>128</v>
      </c>
    </row>
    <row r="231" spans="1:24" ht="24" customHeight="1">
      <c r="A231" s="74" t="s">
        <v>74</v>
      </c>
      <c r="B231" s="76"/>
      <c r="C231" s="75" t="s">
        <v>157</v>
      </c>
      <c r="D231" s="74" t="s">
        <v>156</v>
      </c>
      <c r="E231" s="73" t="s">
        <v>160</v>
      </c>
      <c r="F231" s="67" t="s">
        <v>70</v>
      </c>
      <c r="G231" s="72">
        <v>1.998</v>
      </c>
      <c r="H231" s="67" t="s">
        <v>154</v>
      </c>
      <c r="I231" s="66">
        <v>1850</v>
      </c>
      <c r="J231" s="71">
        <v>5</v>
      </c>
      <c r="K231" s="69">
        <v>11.8</v>
      </c>
      <c r="L231" s="70">
        <v>196.75084745762712</v>
      </c>
      <c r="M231" s="69">
        <v>11.1</v>
      </c>
      <c r="N231" s="68">
        <v>14.4</v>
      </c>
      <c r="O231" s="68">
        <v>20.6</v>
      </c>
      <c r="P231" s="61" t="s">
        <v>61</v>
      </c>
      <c r="Q231" s="67" t="s">
        <v>60</v>
      </c>
      <c r="R231" s="66" t="s">
        <v>84</v>
      </c>
      <c r="S231" s="65"/>
      <c r="T231" s="64" t="s">
        <v>58</v>
      </c>
      <c r="U231" s="63">
        <v>106</v>
      </c>
      <c r="V231" s="62" t="s">
        <v>57</v>
      </c>
      <c r="W231" s="61">
        <v>57</v>
      </c>
      <c r="X231" s="61" t="s">
        <v>67</v>
      </c>
    </row>
    <row r="232" spans="1:24" ht="24" customHeight="1">
      <c r="A232" s="74" t="s">
        <v>66</v>
      </c>
      <c r="B232" s="76"/>
      <c r="C232" s="75" t="s">
        <v>157</v>
      </c>
      <c r="D232" s="74" t="s">
        <v>159</v>
      </c>
      <c r="E232" s="73" t="s">
        <v>158</v>
      </c>
      <c r="F232" s="67" t="s">
        <v>63</v>
      </c>
      <c r="G232" s="72">
        <v>1.998</v>
      </c>
      <c r="H232" s="67" t="s">
        <v>62</v>
      </c>
      <c r="I232" s="66">
        <v>1890</v>
      </c>
      <c r="J232" s="71">
        <v>5</v>
      </c>
      <c r="K232" s="69">
        <v>11.8</v>
      </c>
      <c r="L232" s="70">
        <v>196.75084745762712</v>
      </c>
      <c r="M232" s="69">
        <v>10.199999999999999</v>
      </c>
      <c r="N232" s="68">
        <v>13.5</v>
      </c>
      <c r="O232" s="68">
        <v>20.2</v>
      </c>
      <c r="P232" s="61" t="s">
        <v>61</v>
      </c>
      <c r="Q232" s="67" t="s">
        <v>60</v>
      </c>
      <c r="R232" s="66" t="s">
        <v>45</v>
      </c>
      <c r="S232" s="65"/>
      <c r="T232" s="64" t="s">
        <v>58</v>
      </c>
      <c r="U232" s="63">
        <v>115</v>
      </c>
      <c r="V232" s="62" t="s">
        <v>57</v>
      </c>
      <c r="W232" s="61">
        <v>58</v>
      </c>
      <c r="X232" s="79" t="s">
        <v>128</v>
      </c>
    </row>
    <row r="233" spans="1:24" ht="24" customHeight="1">
      <c r="A233" s="74" t="s">
        <v>74</v>
      </c>
      <c r="B233" s="76"/>
      <c r="C233" s="75" t="s">
        <v>157</v>
      </c>
      <c r="D233" s="74" t="s">
        <v>156</v>
      </c>
      <c r="E233" s="73" t="s">
        <v>155</v>
      </c>
      <c r="F233" s="67" t="s">
        <v>70</v>
      </c>
      <c r="G233" s="72">
        <v>1.998</v>
      </c>
      <c r="H233" s="67" t="s">
        <v>154</v>
      </c>
      <c r="I233" s="66">
        <v>1890</v>
      </c>
      <c r="J233" s="71">
        <v>5</v>
      </c>
      <c r="K233" s="69">
        <v>11.8</v>
      </c>
      <c r="L233" s="70">
        <v>196.75084745762712</v>
      </c>
      <c r="M233" s="69">
        <v>10.199999999999999</v>
      </c>
      <c r="N233" s="68">
        <v>13.5</v>
      </c>
      <c r="O233" s="68">
        <v>20.2</v>
      </c>
      <c r="P233" s="61" t="s">
        <v>61</v>
      </c>
      <c r="Q233" s="67" t="s">
        <v>60</v>
      </c>
      <c r="R233" s="66" t="s">
        <v>84</v>
      </c>
      <c r="S233" s="65"/>
      <c r="T233" s="64" t="s">
        <v>58</v>
      </c>
      <c r="U233" s="63">
        <v>115</v>
      </c>
      <c r="V233" s="62" t="s">
        <v>57</v>
      </c>
      <c r="W233" s="61">
        <v>58</v>
      </c>
      <c r="X233" s="61" t="s">
        <v>67</v>
      </c>
    </row>
    <row r="234" spans="1:24" ht="24" customHeight="1">
      <c r="A234" s="74" t="s">
        <v>66</v>
      </c>
      <c r="B234" s="76"/>
      <c r="C234" s="75" t="s">
        <v>152</v>
      </c>
      <c r="D234" s="74" t="s">
        <v>151</v>
      </c>
      <c r="E234" s="67" t="s">
        <v>153</v>
      </c>
      <c r="F234" s="67" t="s">
        <v>149</v>
      </c>
      <c r="G234" s="72">
        <v>2.992</v>
      </c>
      <c r="H234" s="67" t="s">
        <v>62</v>
      </c>
      <c r="I234" s="66">
        <v>2030</v>
      </c>
      <c r="J234" s="71">
        <v>5</v>
      </c>
      <c r="K234" s="69">
        <v>9.1</v>
      </c>
      <c r="L234" s="70">
        <v>255.12747252747252</v>
      </c>
      <c r="M234" s="69">
        <v>9.4</v>
      </c>
      <c r="N234" s="68">
        <v>12.7</v>
      </c>
      <c r="O234" s="68">
        <v>18.7</v>
      </c>
      <c r="P234" s="61" t="s">
        <v>61</v>
      </c>
      <c r="Q234" s="67" t="s">
        <v>60</v>
      </c>
      <c r="R234" s="66" t="s">
        <v>45</v>
      </c>
      <c r="S234" s="65"/>
      <c r="T234" s="64" t="s">
        <v>58</v>
      </c>
      <c r="U234" s="63" t="s">
        <v>57</v>
      </c>
      <c r="V234" s="62" t="s">
        <v>57</v>
      </c>
      <c r="W234" s="61"/>
      <c r="X234" s="61"/>
    </row>
    <row r="235" spans="1:24" ht="24" customHeight="1">
      <c r="A235" s="74" t="s">
        <v>66</v>
      </c>
      <c r="B235" s="76"/>
      <c r="C235" s="75" t="s">
        <v>152</v>
      </c>
      <c r="D235" s="74" t="s">
        <v>151</v>
      </c>
      <c r="E235" s="67" t="s">
        <v>150</v>
      </c>
      <c r="F235" s="67" t="s">
        <v>149</v>
      </c>
      <c r="G235" s="72">
        <v>2.992</v>
      </c>
      <c r="H235" s="67" t="s">
        <v>62</v>
      </c>
      <c r="I235" s="66">
        <v>2020</v>
      </c>
      <c r="J235" s="71">
        <v>5</v>
      </c>
      <c r="K235" s="69">
        <v>9.1</v>
      </c>
      <c r="L235" s="70">
        <v>255.12747252747252</v>
      </c>
      <c r="M235" s="69">
        <v>9.4</v>
      </c>
      <c r="N235" s="68">
        <v>12.7</v>
      </c>
      <c r="O235" s="68">
        <v>18.899999999999999</v>
      </c>
      <c r="P235" s="61" t="s">
        <v>61</v>
      </c>
      <c r="Q235" s="67" t="s">
        <v>60</v>
      </c>
      <c r="R235" s="66" t="s">
        <v>45</v>
      </c>
      <c r="S235" s="65"/>
      <c r="T235" s="64" t="s">
        <v>58</v>
      </c>
      <c r="U235" s="63" t="s">
        <v>57</v>
      </c>
      <c r="V235" s="62" t="s">
        <v>57</v>
      </c>
      <c r="W235" s="61"/>
      <c r="X235" s="61"/>
    </row>
    <row r="236" spans="1:24" ht="24" customHeight="1">
      <c r="A236" s="74" t="s">
        <v>66</v>
      </c>
      <c r="B236" s="76"/>
      <c r="C236" s="75" t="s">
        <v>134</v>
      </c>
      <c r="D236" s="74" t="s">
        <v>147</v>
      </c>
      <c r="E236" s="66" t="s">
        <v>148</v>
      </c>
      <c r="F236" s="67" t="s">
        <v>96</v>
      </c>
      <c r="G236" s="72">
        <v>4.3940000000000001</v>
      </c>
      <c r="H236" s="67" t="s">
        <v>62</v>
      </c>
      <c r="I236" s="66" t="s">
        <v>145</v>
      </c>
      <c r="J236" s="71">
        <v>5</v>
      </c>
      <c r="K236" s="69">
        <v>8</v>
      </c>
      <c r="L236" s="70">
        <v>290.20749999999998</v>
      </c>
      <c r="M236" s="69">
        <v>7.4</v>
      </c>
      <c r="N236" s="68">
        <v>10.6</v>
      </c>
      <c r="O236" s="80" t="s">
        <v>144</v>
      </c>
      <c r="P236" s="61" t="s">
        <v>61</v>
      </c>
      <c r="Q236" s="67" t="s">
        <v>60</v>
      </c>
      <c r="R236" s="66" t="s">
        <v>45</v>
      </c>
      <c r="S236" s="65"/>
      <c r="T236" s="64" t="s">
        <v>58</v>
      </c>
      <c r="U236" s="63">
        <v>108</v>
      </c>
      <c r="V236" s="62" t="s">
        <v>57</v>
      </c>
      <c r="W236" s="61"/>
      <c r="X236" s="61"/>
    </row>
    <row r="237" spans="1:24" ht="24" customHeight="1">
      <c r="A237" s="74" t="s">
        <v>66</v>
      </c>
      <c r="B237" s="76"/>
      <c r="C237" s="75" t="s">
        <v>134</v>
      </c>
      <c r="D237" s="74" t="s">
        <v>147</v>
      </c>
      <c r="E237" s="66" t="s">
        <v>146</v>
      </c>
      <c r="F237" s="67" t="s">
        <v>96</v>
      </c>
      <c r="G237" s="72">
        <v>4.3940000000000001</v>
      </c>
      <c r="H237" s="67" t="s">
        <v>62</v>
      </c>
      <c r="I237" s="66" t="s">
        <v>145</v>
      </c>
      <c r="J237" s="71">
        <v>5</v>
      </c>
      <c r="K237" s="69">
        <v>7.9</v>
      </c>
      <c r="L237" s="70">
        <v>293.8810126582278</v>
      </c>
      <c r="M237" s="69">
        <v>7.4</v>
      </c>
      <c r="N237" s="68">
        <v>10.6</v>
      </c>
      <c r="O237" s="80" t="s">
        <v>144</v>
      </c>
      <c r="P237" s="61" t="s">
        <v>61</v>
      </c>
      <c r="Q237" s="67" t="s">
        <v>60</v>
      </c>
      <c r="R237" s="66" t="s">
        <v>45</v>
      </c>
      <c r="S237" s="65"/>
      <c r="T237" s="64" t="s">
        <v>58</v>
      </c>
      <c r="U237" s="63">
        <v>106</v>
      </c>
      <c r="V237" s="62" t="s">
        <v>57</v>
      </c>
      <c r="W237" s="61"/>
      <c r="X237" s="61"/>
    </row>
    <row r="238" spans="1:24" ht="24" customHeight="1">
      <c r="A238" s="74" t="s">
        <v>66</v>
      </c>
      <c r="B238" s="76"/>
      <c r="C238" s="75" t="s">
        <v>134</v>
      </c>
      <c r="D238" s="74" t="s">
        <v>133</v>
      </c>
      <c r="E238" s="66" t="s">
        <v>143</v>
      </c>
      <c r="F238" s="67" t="s">
        <v>96</v>
      </c>
      <c r="G238" s="72">
        <v>4.3940000000000001</v>
      </c>
      <c r="H238" s="67" t="s">
        <v>62</v>
      </c>
      <c r="I238" s="66" t="s">
        <v>142</v>
      </c>
      <c r="J238" s="71">
        <v>5</v>
      </c>
      <c r="K238" s="69">
        <v>8</v>
      </c>
      <c r="L238" s="70">
        <v>290.20749999999998</v>
      </c>
      <c r="M238" s="69">
        <v>7.4</v>
      </c>
      <c r="N238" s="68">
        <v>10.6</v>
      </c>
      <c r="O238" s="80" t="s">
        <v>141</v>
      </c>
      <c r="P238" s="61" t="s">
        <v>61</v>
      </c>
      <c r="Q238" s="67" t="s">
        <v>60</v>
      </c>
      <c r="R238" s="66" t="s">
        <v>45</v>
      </c>
      <c r="S238" s="65"/>
      <c r="T238" s="64" t="s">
        <v>58</v>
      </c>
      <c r="U238" s="63">
        <v>108</v>
      </c>
      <c r="V238" s="62" t="s">
        <v>57</v>
      </c>
      <c r="W238" s="61"/>
      <c r="X238" s="61"/>
    </row>
    <row r="239" spans="1:24" ht="24" customHeight="1">
      <c r="A239" s="74" t="s">
        <v>66</v>
      </c>
      <c r="B239" s="76"/>
      <c r="C239" s="75" t="s">
        <v>134</v>
      </c>
      <c r="D239" s="74" t="s">
        <v>133</v>
      </c>
      <c r="E239" s="66" t="s">
        <v>140</v>
      </c>
      <c r="F239" s="67" t="s">
        <v>96</v>
      </c>
      <c r="G239" s="72">
        <v>4.3940000000000001</v>
      </c>
      <c r="H239" s="67" t="s">
        <v>62</v>
      </c>
      <c r="I239" s="66" t="s">
        <v>139</v>
      </c>
      <c r="J239" s="71">
        <v>5</v>
      </c>
      <c r="K239" s="69">
        <v>8</v>
      </c>
      <c r="L239" s="70">
        <v>290.20749999999998</v>
      </c>
      <c r="M239" s="69">
        <v>7.4</v>
      </c>
      <c r="N239" s="68">
        <v>10.6</v>
      </c>
      <c r="O239" s="80" t="s">
        <v>138</v>
      </c>
      <c r="P239" s="61" t="s">
        <v>61</v>
      </c>
      <c r="Q239" s="67" t="s">
        <v>60</v>
      </c>
      <c r="R239" s="66" t="s">
        <v>45</v>
      </c>
      <c r="S239" s="65"/>
      <c r="T239" s="64" t="s">
        <v>58</v>
      </c>
      <c r="U239" s="63">
        <v>108</v>
      </c>
      <c r="V239" s="62" t="s">
        <v>57</v>
      </c>
      <c r="W239" s="61" t="s">
        <v>129</v>
      </c>
      <c r="X239" s="79" t="s">
        <v>128</v>
      </c>
    </row>
    <row r="240" spans="1:24" ht="24" customHeight="1">
      <c r="A240" s="74" t="s">
        <v>66</v>
      </c>
      <c r="B240" s="76"/>
      <c r="C240" s="75" t="s">
        <v>134</v>
      </c>
      <c r="D240" s="74" t="s">
        <v>133</v>
      </c>
      <c r="E240" s="66" t="s">
        <v>137</v>
      </c>
      <c r="F240" s="67" t="s">
        <v>96</v>
      </c>
      <c r="G240" s="72">
        <v>4.3940000000000001</v>
      </c>
      <c r="H240" s="67" t="s">
        <v>62</v>
      </c>
      <c r="I240" s="66" t="s">
        <v>136</v>
      </c>
      <c r="J240" s="71">
        <v>5</v>
      </c>
      <c r="K240" s="69">
        <v>7.9</v>
      </c>
      <c r="L240" s="70">
        <v>293.8810126582278</v>
      </c>
      <c r="M240" s="69">
        <v>7.4</v>
      </c>
      <c r="N240" s="68">
        <v>10.6</v>
      </c>
      <c r="O240" s="80" t="s">
        <v>135</v>
      </c>
      <c r="P240" s="61" t="s">
        <v>61</v>
      </c>
      <c r="Q240" s="67" t="s">
        <v>60</v>
      </c>
      <c r="R240" s="66" t="s">
        <v>45</v>
      </c>
      <c r="S240" s="65"/>
      <c r="T240" s="64" t="s">
        <v>58</v>
      </c>
      <c r="U240" s="63">
        <v>106</v>
      </c>
      <c r="V240" s="62" t="s">
        <v>57</v>
      </c>
      <c r="W240" s="61"/>
      <c r="X240" s="61"/>
    </row>
    <row r="241" spans="1:24" ht="24" customHeight="1">
      <c r="A241" s="74" t="s">
        <v>66</v>
      </c>
      <c r="B241" s="76"/>
      <c r="C241" s="75" t="s">
        <v>134</v>
      </c>
      <c r="D241" s="74" t="s">
        <v>133</v>
      </c>
      <c r="E241" s="66" t="s">
        <v>132</v>
      </c>
      <c r="F241" s="67" t="s">
        <v>96</v>
      </c>
      <c r="G241" s="72">
        <v>4.3940000000000001</v>
      </c>
      <c r="H241" s="67" t="s">
        <v>62</v>
      </c>
      <c r="I241" s="66" t="s">
        <v>131</v>
      </c>
      <c r="J241" s="71">
        <v>5</v>
      </c>
      <c r="K241" s="69">
        <v>7.9</v>
      </c>
      <c r="L241" s="70">
        <v>293.8810126582278</v>
      </c>
      <c r="M241" s="69">
        <v>7.4</v>
      </c>
      <c r="N241" s="68">
        <v>10.6</v>
      </c>
      <c r="O241" s="80" t="s">
        <v>130</v>
      </c>
      <c r="P241" s="61" t="s">
        <v>61</v>
      </c>
      <c r="Q241" s="67" t="s">
        <v>60</v>
      </c>
      <c r="R241" s="66" t="s">
        <v>45</v>
      </c>
      <c r="S241" s="65"/>
      <c r="T241" s="64" t="s">
        <v>58</v>
      </c>
      <c r="U241" s="63">
        <v>106</v>
      </c>
      <c r="V241" s="62" t="s">
        <v>57</v>
      </c>
      <c r="W241" s="61" t="s">
        <v>129</v>
      </c>
      <c r="X241" s="79" t="s">
        <v>128</v>
      </c>
    </row>
    <row r="242" spans="1:24" ht="24" customHeight="1">
      <c r="A242" s="74" t="s">
        <v>74</v>
      </c>
      <c r="B242" s="76"/>
      <c r="C242" s="75" t="s">
        <v>126</v>
      </c>
      <c r="D242" s="74" t="s">
        <v>127</v>
      </c>
      <c r="E242" s="73" t="s">
        <v>93</v>
      </c>
      <c r="F242" s="67" t="s">
        <v>103</v>
      </c>
      <c r="G242" s="72">
        <v>4.3940000000000001</v>
      </c>
      <c r="H242" s="67" t="s">
        <v>86</v>
      </c>
      <c r="I242" s="66">
        <v>2390</v>
      </c>
      <c r="J242" s="71">
        <v>5</v>
      </c>
      <c r="K242" s="69">
        <v>8.5</v>
      </c>
      <c r="L242" s="70">
        <v>273.13647058823523</v>
      </c>
      <c r="M242" s="69">
        <v>7.4</v>
      </c>
      <c r="N242" s="68">
        <v>10.6</v>
      </c>
      <c r="O242" s="68">
        <v>14.5</v>
      </c>
      <c r="P242" s="61" t="s">
        <v>102</v>
      </c>
      <c r="Q242" s="67" t="s">
        <v>60</v>
      </c>
      <c r="R242" s="66" t="s">
        <v>84</v>
      </c>
      <c r="S242" s="65"/>
      <c r="T242" s="64" t="s">
        <v>58</v>
      </c>
      <c r="U242" s="63">
        <v>114</v>
      </c>
      <c r="V242" s="62" t="s">
        <v>57</v>
      </c>
      <c r="W242" s="61">
        <v>58</v>
      </c>
      <c r="X242" s="61" t="s">
        <v>67</v>
      </c>
    </row>
    <row r="243" spans="1:24" ht="24" customHeight="1">
      <c r="A243" s="74" t="s">
        <v>74</v>
      </c>
      <c r="B243" s="76"/>
      <c r="C243" s="75" t="s">
        <v>126</v>
      </c>
      <c r="D243" s="74" t="s">
        <v>127</v>
      </c>
      <c r="E243" s="73" t="s">
        <v>92</v>
      </c>
      <c r="F243" s="67" t="s">
        <v>103</v>
      </c>
      <c r="G243" s="72">
        <v>4.3940000000000001</v>
      </c>
      <c r="H243" s="67" t="s">
        <v>86</v>
      </c>
      <c r="I243" s="66">
        <v>2410</v>
      </c>
      <c r="J243" s="71">
        <v>5</v>
      </c>
      <c r="K243" s="69">
        <v>8.5</v>
      </c>
      <c r="L243" s="70">
        <v>273.13647058823523</v>
      </c>
      <c r="M243" s="69">
        <v>7.4</v>
      </c>
      <c r="N243" s="68">
        <v>10.6</v>
      </c>
      <c r="O243" s="68">
        <v>14.3</v>
      </c>
      <c r="P243" s="61" t="s">
        <v>102</v>
      </c>
      <c r="Q243" s="67" t="s">
        <v>60</v>
      </c>
      <c r="R243" s="66" t="s">
        <v>84</v>
      </c>
      <c r="S243" s="65"/>
      <c r="T243" s="64" t="s">
        <v>58</v>
      </c>
      <c r="U243" s="63">
        <v>114</v>
      </c>
      <c r="V243" s="62" t="s">
        <v>57</v>
      </c>
      <c r="W243" s="61">
        <v>59</v>
      </c>
      <c r="X243" s="61" t="s">
        <v>67</v>
      </c>
    </row>
    <row r="244" spans="1:24" ht="24" customHeight="1">
      <c r="A244" s="74" t="s">
        <v>74</v>
      </c>
      <c r="B244" s="76"/>
      <c r="C244" s="75" t="s">
        <v>126</v>
      </c>
      <c r="D244" s="74" t="s">
        <v>127</v>
      </c>
      <c r="E244" s="73" t="s">
        <v>91</v>
      </c>
      <c r="F244" s="67" t="s">
        <v>103</v>
      </c>
      <c r="G244" s="72">
        <v>4.3940000000000001</v>
      </c>
      <c r="H244" s="67" t="s">
        <v>86</v>
      </c>
      <c r="I244" s="66">
        <v>2410</v>
      </c>
      <c r="J244" s="71">
        <v>5</v>
      </c>
      <c r="K244" s="69">
        <v>8.5</v>
      </c>
      <c r="L244" s="70">
        <v>273.13647058823523</v>
      </c>
      <c r="M244" s="69">
        <v>7.4</v>
      </c>
      <c r="N244" s="68">
        <v>10.6</v>
      </c>
      <c r="O244" s="68">
        <v>14.3</v>
      </c>
      <c r="P244" s="61" t="s">
        <v>102</v>
      </c>
      <c r="Q244" s="67" t="s">
        <v>60</v>
      </c>
      <c r="R244" s="66" t="s">
        <v>84</v>
      </c>
      <c r="S244" s="65"/>
      <c r="T244" s="64" t="s">
        <v>58</v>
      </c>
      <c r="U244" s="63">
        <v>114</v>
      </c>
      <c r="V244" s="62" t="s">
        <v>57</v>
      </c>
      <c r="W244" s="61">
        <v>59</v>
      </c>
      <c r="X244" s="61" t="s">
        <v>67</v>
      </c>
    </row>
    <row r="245" spans="1:24" ht="24" customHeight="1">
      <c r="A245" s="74" t="s">
        <v>74</v>
      </c>
      <c r="B245" s="76"/>
      <c r="C245" s="75" t="s">
        <v>126</v>
      </c>
      <c r="D245" s="74" t="s">
        <v>125</v>
      </c>
      <c r="E245" s="73" t="s">
        <v>93</v>
      </c>
      <c r="F245" s="67" t="s">
        <v>103</v>
      </c>
      <c r="G245" s="72">
        <v>4.3940000000000001</v>
      </c>
      <c r="H245" s="67" t="s">
        <v>86</v>
      </c>
      <c r="I245" s="66">
        <v>2390</v>
      </c>
      <c r="J245" s="71">
        <v>5</v>
      </c>
      <c r="K245" s="69">
        <v>8.5</v>
      </c>
      <c r="L245" s="70">
        <v>273.13647058823523</v>
      </c>
      <c r="M245" s="69">
        <v>7.4</v>
      </c>
      <c r="N245" s="68">
        <v>10.6</v>
      </c>
      <c r="O245" s="68">
        <v>14.5</v>
      </c>
      <c r="P245" s="61" t="s">
        <v>102</v>
      </c>
      <c r="Q245" s="67" t="s">
        <v>60</v>
      </c>
      <c r="R245" s="66" t="s">
        <v>84</v>
      </c>
      <c r="S245" s="65"/>
      <c r="T245" s="64" t="s">
        <v>58</v>
      </c>
      <c r="U245" s="63">
        <v>114</v>
      </c>
      <c r="V245" s="62" t="s">
        <v>57</v>
      </c>
      <c r="W245" s="61">
        <v>58</v>
      </c>
      <c r="X245" s="61" t="s">
        <v>67</v>
      </c>
    </row>
    <row r="246" spans="1:24" ht="24" customHeight="1">
      <c r="A246" s="74" t="s">
        <v>74</v>
      </c>
      <c r="B246" s="76"/>
      <c r="C246" s="75" t="s">
        <v>126</v>
      </c>
      <c r="D246" s="74" t="s">
        <v>125</v>
      </c>
      <c r="E246" s="73" t="s">
        <v>92</v>
      </c>
      <c r="F246" s="67" t="s">
        <v>103</v>
      </c>
      <c r="G246" s="72">
        <v>4.3940000000000001</v>
      </c>
      <c r="H246" s="67" t="s">
        <v>86</v>
      </c>
      <c r="I246" s="66">
        <v>2410</v>
      </c>
      <c r="J246" s="71">
        <v>5</v>
      </c>
      <c r="K246" s="69">
        <v>8.5</v>
      </c>
      <c r="L246" s="70">
        <v>273.13647058823523</v>
      </c>
      <c r="M246" s="69">
        <v>7.4</v>
      </c>
      <c r="N246" s="68">
        <v>10.6</v>
      </c>
      <c r="O246" s="68">
        <v>14.3</v>
      </c>
      <c r="P246" s="61" t="s">
        <v>102</v>
      </c>
      <c r="Q246" s="67" t="s">
        <v>60</v>
      </c>
      <c r="R246" s="66" t="s">
        <v>84</v>
      </c>
      <c r="S246" s="65"/>
      <c r="T246" s="64" t="s">
        <v>58</v>
      </c>
      <c r="U246" s="63">
        <v>114</v>
      </c>
      <c r="V246" s="62" t="s">
        <v>57</v>
      </c>
      <c r="W246" s="61">
        <v>59</v>
      </c>
      <c r="X246" s="61" t="s">
        <v>67</v>
      </c>
    </row>
    <row r="247" spans="1:24" ht="24" customHeight="1">
      <c r="A247" s="74" t="s">
        <v>74</v>
      </c>
      <c r="B247" s="76"/>
      <c r="C247" s="75" t="s">
        <v>126</v>
      </c>
      <c r="D247" s="74" t="s">
        <v>125</v>
      </c>
      <c r="E247" s="73" t="s">
        <v>91</v>
      </c>
      <c r="F247" s="67" t="s">
        <v>103</v>
      </c>
      <c r="G247" s="72">
        <v>4.3940000000000001</v>
      </c>
      <c r="H247" s="67" t="s">
        <v>86</v>
      </c>
      <c r="I247" s="66">
        <v>2410</v>
      </c>
      <c r="J247" s="71">
        <v>5</v>
      </c>
      <c r="K247" s="69">
        <v>8.5</v>
      </c>
      <c r="L247" s="70">
        <v>273.13647058823523</v>
      </c>
      <c r="M247" s="69">
        <v>7.4</v>
      </c>
      <c r="N247" s="68">
        <v>10.6</v>
      </c>
      <c r="O247" s="68">
        <v>14.3</v>
      </c>
      <c r="P247" s="61" t="s">
        <v>102</v>
      </c>
      <c r="Q247" s="67" t="s">
        <v>60</v>
      </c>
      <c r="R247" s="66" t="s">
        <v>84</v>
      </c>
      <c r="S247" s="65"/>
      <c r="T247" s="64" t="s">
        <v>58</v>
      </c>
      <c r="U247" s="63">
        <v>114</v>
      </c>
      <c r="V247" s="62" t="s">
        <v>57</v>
      </c>
      <c r="W247" s="61">
        <v>59</v>
      </c>
      <c r="X247" s="61" t="s">
        <v>67</v>
      </c>
    </row>
    <row r="248" spans="1:24" ht="24" customHeight="1">
      <c r="A248" s="74" t="s">
        <v>74</v>
      </c>
      <c r="B248" s="76"/>
      <c r="C248" s="75" t="s">
        <v>126</v>
      </c>
      <c r="D248" s="74" t="s">
        <v>125</v>
      </c>
      <c r="E248" s="73" t="s">
        <v>88</v>
      </c>
      <c r="F248" s="67" t="s">
        <v>103</v>
      </c>
      <c r="G248" s="72">
        <v>4.3940000000000001</v>
      </c>
      <c r="H248" s="67" t="s">
        <v>86</v>
      </c>
      <c r="I248" s="66">
        <v>2430</v>
      </c>
      <c r="J248" s="71">
        <v>5</v>
      </c>
      <c r="K248" s="69">
        <v>8.5</v>
      </c>
      <c r="L248" s="70">
        <v>273.13647058823523</v>
      </c>
      <c r="M248" s="69">
        <v>7.4</v>
      </c>
      <c r="N248" s="68">
        <v>10.6</v>
      </c>
      <c r="O248" s="68">
        <v>14</v>
      </c>
      <c r="P248" s="61" t="s">
        <v>102</v>
      </c>
      <c r="Q248" s="67" t="s">
        <v>60</v>
      </c>
      <c r="R248" s="66" t="s">
        <v>84</v>
      </c>
      <c r="S248" s="65"/>
      <c r="T248" s="64" t="s">
        <v>58</v>
      </c>
      <c r="U248" s="63">
        <v>114</v>
      </c>
      <c r="V248" s="62" t="s">
        <v>57</v>
      </c>
      <c r="W248" s="61">
        <v>60</v>
      </c>
      <c r="X248" s="61" t="s">
        <v>110</v>
      </c>
    </row>
    <row r="249" spans="1:24" ht="24" customHeight="1">
      <c r="A249" s="74" t="s">
        <v>74</v>
      </c>
      <c r="B249" s="76"/>
      <c r="C249" s="75" t="s">
        <v>126</v>
      </c>
      <c r="D249" s="74" t="s">
        <v>125</v>
      </c>
      <c r="E249" s="73" t="s">
        <v>114</v>
      </c>
      <c r="F249" s="67" t="s">
        <v>103</v>
      </c>
      <c r="G249" s="72">
        <v>4.3940000000000001</v>
      </c>
      <c r="H249" s="67" t="s">
        <v>86</v>
      </c>
      <c r="I249" s="66">
        <v>2450</v>
      </c>
      <c r="J249" s="71">
        <v>5</v>
      </c>
      <c r="K249" s="69">
        <v>8.5</v>
      </c>
      <c r="L249" s="70">
        <v>273.13647058823523</v>
      </c>
      <c r="M249" s="69">
        <v>7.4</v>
      </c>
      <c r="N249" s="68">
        <v>10.6</v>
      </c>
      <c r="O249" s="68">
        <v>13.7</v>
      </c>
      <c r="P249" s="61" t="s">
        <v>102</v>
      </c>
      <c r="Q249" s="67" t="s">
        <v>60</v>
      </c>
      <c r="R249" s="66" t="s">
        <v>84</v>
      </c>
      <c r="S249" s="65"/>
      <c r="T249" s="64" t="s">
        <v>58</v>
      </c>
      <c r="U249" s="63">
        <v>114</v>
      </c>
      <c r="V249" s="62" t="s">
        <v>57</v>
      </c>
      <c r="W249" s="61">
        <v>62</v>
      </c>
      <c r="X249" s="61" t="s">
        <v>110</v>
      </c>
    </row>
    <row r="250" spans="1:24" ht="24" customHeight="1">
      <c r="A250" s="74" t="s">
        <v>74</v>
      </c>
      <c r="B250" s="76"/>
      <c r="C250" s="75" t="s">
        <v>126</v>
      </c>
      <c r="D250" s="74" t="s">
        <v>125</v>
      </c>
      <c r="E250" s="73" t="s">
        <v>111</v>
      </c>
      <c r="F250" s="67" t="s">
        <v>103</v>
      </c>
      <c r="G250" s="72">
        <v>4.3940000000000001</v>
      </c>
      <c r="H250" s="67" t="s">
        <v>86</v>
      </c>
      <c r="I250" s="66">
        <v>2460</v>
      </c>
      <c r="J250" s="71">
        <v>5</v>
      </c>
      <c r="K250" s="69">
        <v>8.5</v>
      </c>
      <c r="L250" s="70">
        <v>273.13647058823523</v>
      </c>
      <c r="M250" s="69">
        <v>7.4</v>
      </c>
      <c r="N250" s="68">
        <v>10.6</v>
      </c>
      <c r="O250" s="68">
        <v>13.6</v>
      </c>
      <c r="P250" s="61" t="s">
        <v>102</v>
      </c>
      <c r="Q250" s="67" t="s">
        <v>60</v>
      </c>
      <c r="R250" s="66" t="s">
        <v>84</v>
      </c>
      <c r="S250" s="65"/>
      <c r="T250" s="64" t="s">
        <v>58</v>
      </c>
      <c r="U250" s="63">
        <v>114</v>
      </c>
      <c r="V250" s="62" t="s">
        <v>57</v>
      </c>
      <c r="W250" s="61">
        <v>62</v>
      </c>
      <c r="X250" s="61" t="s">
        <v>110</v>
      </c>
    </row>
    <row r="251" spans="1:24" ht="24" customHeight="1">
      <c r="A251" s="74" t="s">
        <v>66</v>
      </c>
      <c r="B251" s="76"/>
      <c r="C251" s="75" t="s">
        <v>124</v>
      </c>
      <c r="D251" s="74" t="s">
        <v>108</v>
      </c>
      <c r="E251" s="73" t="s">
        <v>123</v>
      </c>
      <c r="F251" s="67" t="s">
        <v>106</v>
      </c>
      <c r="G251" s="72">
        <v>4.3940000000000001</v>
      </c>
      <c r="H251" s="67" t="s">
        <v>62</v>
      </c>
      <c r="I251" s="66">
        <v>2400</v>
      </c>
      <c r="J251" s="71">
        <v>5</v>
      </c>
      <c r="K251" s="69">
        <v>7.4</v>
      </c>
      <c r="L251" s="70">
        <v>313.73783783783779</v>
      </c>
      <c r="M251" s="69">
        <v>7.4</v>
      </c>
      <c r="N251" s="68">
        <v>10.6</v>
      </c>
      <c r="O251" s="68">
        <v>14.4</v>
      </c>
      <c r="P251" s="61" t="s">
        <v>61</v>
      </c>
      <c r="Q251" s="67" t="s">
        <v>60</v>
      </c>
      <c r="R251" s="66" t="s">
        <v>45</v>
      </c>
      <c r="S251" s="65"/>
      <c r="T251" s="64" t="s">
        <v>58</v>
      </c>
      <c r="U251" s="63">
        <v>100</v>
      </c>
      <c r="V251" s="62" t="s">
        <v>57</v>
      </c>
      <c r="W251" s="61"/>
      <c r="X251" s="61"/>
    </row>
    <row r="252" spans="1:24" ht="24" customHeight="1">
      <c r="A252" s="74" t="s">
        <v>74</v>
      </c>
      <c r="B252" s="76"/>
      <c r="C252" s="75" t="s">
        <v>122</v>
      </c>
      <c r="D252" s="74" t="s">
        <v>104</v>
      </c>
      <c r="E252" s="73" t="s">
        <v>93</v>
      </c>
      <c r="F252" s="67" t="s">
        <v>103</v>
      </c>
      <c r="G252" s="72">
        <v>4.3940000000000001</v>
      </c>
      <c r="H252" s="67" t="s">
        <v>86</v>
      </c>
      <c r="I252" s="66">
        <v>2430</v>
      </c>
      <c r="J252" s="71">
        <v>5</v>
      </c>
      <c r="K252" s="69">
        <v>7.8</v>
      </c>
      <c r="L252" s="70">
        <v>297.648717948718</v>
      </c>
      <c r="M252" s="69">
        <v>7.4</v>
      </c>
      <c r="N252" s="68">
        <v>10.6</v>
      </c>
      <c r="O252" s="68">
        <v>14</v>
      </c>
      <c r="P252" s="61" t="s">
        <v>102</v>
      </c>
      <c r="Q252" s="67" t="s">
        <v>60</v>
      </c>
      <c r="R252" s="66" t="s">
        <v>84</v>
      </c>
      <c r="S252" s="65"/>
      <c r="T252" s="64" t="s">
        <v>58</v>
      </c>
      <c r="U252" s="63">
        <v>105</v>
      </c>
      <c r="V252" s="62" t="s">
        <v>57</v>
      </c>
      <c r="W252" s="61">
        <v>55</v>
      </c>
      <c r="X252" s="61" t="s">
        <v>67</v>
      </c>
    </row>
    <row r="253" spans="1:24" ht="24" customHeight="1">
      <c r="A253" s="74" t="s">
        <v>66</v>
      </c>
      <c r="B253" s="76"/>
      <c r="C253" s="75" t="s">
        <v>119</v>
      </c>
      <c r="D253" s="74" t="s">
        <v>118</v>
      </c>
      <c r="E253" s="73" t="s">
        <v>39</v>
      </c>
      <c r="F253" s="67" t="s">
        <v>96</v>
      </c>
      <c r="G253" s="72">
        <v>4.3940000000000001</v>
      </c>
      <c r="H253" s="67" t="s">
        <v>62</v>
      </c>
      <c r="I253" s="66">
        <v>2260</v>
      </c>
      <c r="J253" s="71">
        <v>5</v>
      </c>
      <c r="K253" s="69">
        <v>7.8</v>
      </c>
      <c r="L253" s="70">
        <v>297.648717948718</v>
      </c>
      <c r="M253" s="69">
        <v>8.6999999999999993</v>
      </c>
      <c r="N253" s="68">
        <v>11.9</v>
      </c>
      <c r="O253" s="68">
        <v>16.100000000000001</v>
      </c>
      <c r="P253" s="61" t="s">
        <v>61</v>
      </c>
      <c r="Q253" s="67" t="s">
        <v>60</v>
      </c>
      <c r="R253" s="66" t="s">
        <v>45</v>
      </c>
      <c r="S253" s="65"/>
      <c r="T253" s="64" t="s">
        <v>58</v>
      </c>
      <c r="U253" s="63" t="s">
        <v>57</v>
      </c>
      <c r="V253" s="62" t="s">
        <v>57</v>
      </c>
      <c r="W253" s="61"/>
      <c r="X253" s="61"/>
    </row>
    <row r="254" spans="1:24" ht="24" customHeight="1">
      <c r="A254" s="74" t="s">
        <v>66</v>
      </c>
      <c r="B254" s="76"/>
      <c r="C254" s="75" t="s">
        <v>119</v>
      </c>
      <c r="D254" s="74" t="s">
        <v>118</v>
      </c>
      <c r="E254" s="73" t="s">
        <v>121</v>
      </c>
      <c r="F254" s="67" t="s">
        <v>96</v>
      </c>
      <c r="G254" s="72">
        <v>4.3940000000000001</v>
      </c>
      <c r="H254" s="67" t="s">
        <v>62</v>
      </c>
      <c r="I254" s="66">
        <v>2260</v>
      </c>
      <c r="J254" s="71">
        <v>5</v>
      </c>
      <c r="K254" s="69">
        <v>7.9</v>
      </c>
      <c r="L254" s="70">
        <v>293.8810126582278</v>
      </c>
      <c r="M254" s="69">
        <v>8.6999999999999993</v>
      </c>
      <c r="N254" s="68">
        <v>11.9</v>
      </c>
      <c r="O254" s="68">
        <v>16.100000000000001</v>
      </c>
      <c r="P254" s="61" t="s">
        <v>61</v>
      </c>
      <c r="Q254" s="67" t="s">
        <v>60</v>
      </c>
      <c r="R254" s="66" t="s">
        <v>45</v>
      </c>
      <c r="S254" s="65"/>
      <c r="T254" s="64" t="s">
        <v>58</v>
      </c>
      <c r="U254" s="63" t="s">
        <v>57</v>
      </c>
      <c r="V254" s="62" t="s">
        <v>57</v>
      </c>
      <c r="W254" s="61"/>
      <c r="X254" s="61"/>
    </row>
    <row r="255" spans="1:24" ht="24" customHeight="1">
      <c r="A255" s="74" t="s">
        <v>66</v>
      </c>
      <c r="B255" s="76"/>
      <c r="C255" s="75" t="s">
        <v>119</v>
      </c>
      <c r="D255" s="74" t="s">
        <v>118</v>
      </c>
      <c r="E255" s="66" t="s">
        <v>120</v>
      </c>
      <c r="F255" s="67" t="s">
        <v>96</v>
      </c>
      <c r="G255" s="72">
        <v>4.3940000000000001</v>
      </c>
      <c r="H255" s="67" t="s">
        <v>62</v>
      </c>
      <c r="I255" s="66" t="s">
        <v>116</v>
      </c>
      <c r="J255" s="71">
        <v>5</v>
      </c>
      <c r="K255" s="69">
        <v>7.8</v>
      </c>
      <c r="L255" s="70">
        <v>297.648717948718</v>
      </c>
      <c r="M255" s="69">
        <v>7.4</v>
      </c>
      <c r="N255" s="68">
        <v>10.6</v>
      </c>
      <c r="O255" s="80" t="s">
        <v>115</v>
      </c>
      <c r="P255" s="61" t="s">
        <v>61</v>
      </c>
      <c r="Q255" s="67" t="s">
        <v>60</v>
      </c>
      <c r="R255" s="66" t="s">
        <v>45</v>
      </c>
      <c r="S255" s="65"/>
      <c r="T255" s="64" t="s">
        <v>58</v>
      </c>
      <c r="U255" s="63">
        <v>105</v>
      </c>
      <c r="V255" s="62" t="s">
        <v>57</v>
      </c>
      <c r="W255" s="61"/>
      <c r="X255" s="61"/>
    </row>
    <row r="256" spans="1:24" ht="24" customHeight="1">
      <c r="A256" s="74" t="s">
        <v>66</v>
      </c>
      <c r="B256" s="76"/>
      <c r="C256" s="75" t="s">
        <v>119</v>
      </c>
      <c r="D256" s="74" t="s">
        <v>118</v>
      </c>
      <c r="E256" s="66" t="s">
        <v>117</v>
      </c>
      <c r="F256" s="67" t="s">
        <v>96</v>
      </c>
      <c r="G256" s="72">
        <v>4.3940000000000001</v>
      </c>
      <c r="H256" s="67" t="s">
        <v>62</v>
      </c>
      <c r="I256" s="66" t="s">
        <v>116</v>
      </c>
      <c r="J256" s="71">
        <v>5</v>
      </c>
      <c r="K256" s="69">
        <v>7.9</v>
      </c>
      <c r="L256" s="70">
        <v>293.8810126582278</v>
      </c>
      <c r="M256" s="69">
        <v>7.4</v>
      </c>
      <c r="N256" s="68">
        <v>10.6</v>
      </c>
      <c r="O256" s="80" t="s">
        <v>115</v>
      </c>
      <c r="P256" s="61" t="s">
        <v>61</v>
      </c>
      <c r="Q256" s="67" t="s">
        <v>60</v>
      </c>
      <c r="R256" s="66" t="s">
        <v>45</v>
      </c>
      <c r="S256" s="65"/>
      <c r="T256" s="64" t="s">
        <v>58</v>
      </c>
      <c r="U256" s="63">
        <v>106</v>
      </c>
      <c r="V256" s="62" t="s">
        <v>57</v>
      </c>
      <c r="W256" s="61"/>
      <c r="X256" s="61"/>
    </row>
    <row r="257" spans="1:24" ht="24" customHeight="1">
      <c r="A257" s="74" t="s">
        <v>74</v>
      </c>
      <c r="B257" s="76"/>
      <c r="C257" s="75" t="s">
        <v>113</v>
      </c>
      <c r="D257" s="74" t="s">
        <v>112</v>
      </c>
      <c r="E257" s="73" t="s">
        <v>93</v>
      </c>
      <c r="F257" s="67" t="s">
        <v>103</v>
      </c>
      <c r="G257" s="72">
        <v>4.3940000000000001</v>
      </c>
      <c r="H257" s="67" t="s">
        <v>86</v>
      </c>
      <c r="I257" s="66">
        <v>2340</v>
      </c>
      <c r="J257" s="71">
        <v>5</v>
      </c>
      <c r="K257" s="69">
        <v>8.6999999999999993</v>
      </c>
      <c r="L257" s="70">
        <v>266.85747126436786</v>
      </c>
      <c r="M257" s="69">
        <v>7.4</v>
      </c>
      <c r="N257" s="68">
        <v>10.6</v>
      </c>
      <c r="O257" s="68">
        <v>15.1</v>
      </c>
      <c r="P257" s="61" t="s">
        <v>102</v>
      </c>
      <c r="Q257" s="67" t="s">
        <v>60</v>
      </c>
      <c r="R257" s="66" t="s">
        <v>84</v>
      </c>
      <c r="S257" s="65"/>
      <c r="T257" s="64" t="s">
        <v>58</v>
      </c>
      <c r="U257" s="63">
        <v>117</v>
      </c>
      <c r="V257" s="62" t="s">
        <v>57</v>
      </c>
      <c r="W257" s="61">
        <v>57</v>
      </c>
      <c r="X257" s="61" t="s">
        <v>67</v>
      </c>
    </row>
    <row r="258" spans="1:24" ht="24" customHeight="1">
      <c r="A258" s="74" t="s">
        <v>74</v>
      </c>
      <c r="B258" s="76"/>
      <c r="C258" s="75" t="s">
        <v>113</v>
      </c>
      <c r="D258" s="74" t="s">
        <v>112</v>
      </c>
      <c r="E258" s="73" t="s">
        <v>92</v>
      </c>
      <c r="F258" s="67" t="s">
        <v>103</v>
      </c>
      <c r="G258" s="72">
        <v>4.3940000000000001</v>
      </c>
      <c r="H258" s="67" t="s">
        <v>86</v>
      </c>
      <c r="I258" s="66">
        <v>2360</v>
      </c>
      <c r="J258" s="71">
        <v>5</v>
      </c>
      <c r="K258" s="69">
        <v>8.6999999999999993</v>
      </c>
      <c r="L258" s="70">
        <v>266.85747126436786</v>
      </c>
      <c r="M258" s="69">
        <v>7.4</v>
      </c>
      <c r="N258" s="68">
        <v>10.6</v>
      </c>
      <c r="O258" s="68">
        <v>14.9</v>
      </c>
      <c r="P258" s="61" t="s">
        <v>102</v>
      </c>
      <c r="Q258" s="67" t="s">
        <v>60</v>
      </c>
      <c r="R258" s="66" t="s">
        <v>84</v>
      </c>
      <c r="S258" s="65"/>
      <c r="T258" s="64" t="s">
        <v>58</v>
      </c>
      <c r="U258" s="63">
        <v>117</v>
      </c>
      <c r="V258" s="62" t="s">
        <v>57</v>
      </c>
      <c r="W258" s="61">
        <v>58</v>
      </c>
      <c r="X258" s="61" t="s">
        <v>67</v>
      </c>
    </row>
    <row r="259" spans="1:24" ht="24" customHeight="1">
      <c r="A259" s="74" t="s">
        <v>74</v>
      </c>
      <c r="B259" s="76"/>
      <c r="C259" s="75" t="s">
        <v>113</v>
      </c>
      <c r="D259" s="74" t="s">
        <v>112</v>
      </c>
      <c r="E259" s="73" t="s">
        <v>91</v>
      </c>
      <c r="F259" s="67" t="s">
        <v>103</v>
      </c>
      <c r="G259" s="72">
        <v>4.3940000000000001</v>
      </c>
      <c r="H259" s="67" t="s">
        <v>86</v>
      </c>
      <c r="I259" s="66">
        <v>2370</v>
      </c>
      <c r="J259" s="71">
        <v>5</v>
      </c>
      <c r="K259" s="69">
        <v>8.6999999999999993</v>
      </c>
      <c r="L259" s="70">
        <v>266.85747126436786</v>
      </c>
      <c r="M259" s="69">
        <v>7.4</v>
      </c>
      <c r="N259" s="68">
        <v>10.6</v>
      </c>
      <c r="O259" s="68">
        <v>14.8</v>
      </c>
      <c r="P259" s="61" t="s">
        <v>102</v>
      </c>
      <c r="Q259" s="67" t="s">
        <v>60</v>
      </c>
      <c r="R259" s="66" t="s">
        <v>84</v>
      </c>
      <c r="S259" s="65"/>
      <c r="T259" s="64" t="s">
        <v>58</v>
      </c>
      <c r="U259" s="63">
        <v>117</v>
      </c>
      <c r="V259" s="62" t="s">
        <v>57</v>
      </c>
      <c r="W259" s="61">
        <v>58</v>
      </c>
      <c r="X259" s="61" t="s">
        <v>67</v>
      </c>
    </row>
    <row r="260" spans="1:24" ht="24" customHeight="1">
      <c r="A260" s="74" t="s">
        <v>74</v>
      </c>
      <c r="B260" s="76"/>
      <c r="C260" s="75" t="s">
        <v>113</v>
      </c>
      <c r="D260" s="74" t="s">
        <v>112</v>
      </c>
      <c r="E260" s="73" t="s">
        <v>88</v>
      </c>
      <c r="F260" s="67" t="s">
        <v>103</v>
      </c>
      <c r="G260" s="72">
        <v>4.3940000000000001</v>
      </c>
      <c r="H260" s="67" t="s">
        <v>86</v>
      </c>
      <c r="I260" s="66">
        <v>2380</v>
      </c>
      <c r="J260" s="71">
        <v>5</v>
      </c>
      <c r="K260" s="69">
        <v>8.6999999999999993</v>
      </c>
      <c r="L260" s="70">
        <v>266.85747126436786</v>
      </c>
      <c r="M260" s="69">
        <v>7.4</v>
      </c>
      <c r="N260" s="68">
        <v>10.6</v>
      </c>
      <c r="O260" s="68">
        <v>14.6</v>
      </c>
      <c r="P260" s="61" t="s">
        <v>102</v>
      </c>
      <c r="Q260" s="67" t="s">
        <v>60</v>
      </c>
      <c r="R260" s="66" t="s">
        <v>84</v>
      </c>
      <c r="S260" s="65"/>
      <c r="T260" s="64" t="s">
        <v>58</v>
      </c>
      <c r="U260" s="63">
        <v>117</v>
      </c>
      <c r="V260" s="62" t="s">
        <v>57</v>
      </c>
      <c r="W260" s="61">
        <v>59</v>
      </c>
      <c r="X260" s="61" t="s">
        <v>67</v>
      </c>
    </row>
    <row r="261" spans="1:24" ht="24" customHeight="1">
      <c r="A261" s="74" t="s">
        <v>74</v>
      </c>
      <c r="B261" s="76"/>
      <c r="C261" s="75" t="s">
        <v>113</v>
      </c>
      <c r="D261" s="74" t="s">
        <v>112</v>
      </c>
      <c r="E261" s="73" t="s">
        <v>114</v>
      </c>
      <c r="F261" s="67" t="s">
        <v>103</v>
      </c>
      <c r="G261" s="72">
        <v>4.3940000000000001</v>
      </c>
      <c r="H261" s="67" t="s">
        <v>86</v>
      </c>
      <c r="I261" s="66">
        <v>2400</v>
      </c>
      <c r="J261" s="71">
        <v>5</v>
      </c>
      <c r="K261" s="69">
        <v>8.6999999999999993</v>
      </c>
      <c r="L261" s="70">
        <v>266.85747126436786</v>
      </c>
      <c r="M261" s="69">
        <v>7.4</v>
      </c>
      <c r="N261" s="68">
        <v>10.6</v>
      </c>
      <c r="O261" s="68">
        <v>14.4</v>
      </c>
      <c r="P261" s="61" t="s">
        <v>102</v>
      </c>
      <c r="Q261" s="67" t="s">
        <v>60</v>
      </c>
      <c r="R261" s="66" t="s">
        <v>84</v>
      </c>
      <c r="S261" s="65"/>
      <c r="T261" s="64" t="s">
        <v>58</v>
      </c>
      <c r="U261" s="63">
        <v>117</v>
      </c>
      <c r="V261" s="62" t="s">
        <v>57</v>
      </c>
      <c r="W261" s="61">
        <v>60</v>
      </c>
      <c r="X261" s="61" t="s">
        <v>110</v>
      </c>
    </row>
    <row r="262" spans="1:24" ht="24" customHeight="1">
      <c r="A262" s="74" t="s">
        <v>74</v>
      </c>
      <c r="B262" s="76"/>
      <c r="C262" s="75" t="s">
        <v>113</v>
      </c>
      <c r="D262" s="74" t="s">
        <v>112</v>
      </c>
      <c r="E262" s="73" t="s">
        <v>111</v>
      </c>
      <c r="F262" s="67" t="s">
        <v>103</v>
      </c>
      <c r="G262" s="72">
        <v>4.3940000000000001</v>
      </c>
      <c r="H262" s="67" t="s">
        <v>86</v>
      </c>
      <c r="I262" s="66">
        <v>2410</v>
      </c>
      <c r="J262" s="71">
        <v>5</v>
      </c>
      <c r="K262" s="69">
        <v>8.6999999999999993</v>
      </c>
      <c r="L262" s="70">
        <v>266.85747126436786</v>
      </c>
      <c r="M262" s="69">
        <v>7.4</v>
      </c>
      <c r="N262" s="68">
        <v>10.6</v>
      </c>
      <c r="O262" s="68">
        <v>14.3</v>
      </c>
      <c r="P262" s="61" t="s">
        <v>102</v>
      </c>
      <c r="Q262" s="67" t="s">
        <v>60</v>
      </c>
      <c r="R262" s="66" t="s">
        <v>84</v>
      </c>
      <c r="S262" s="65"/>
      <c r="T262" s="64" t="s">
        <v>58</v>
      </c>
      <c r="U262" s="63">
        <v>117</v>
      </c>
      <c r="V262" s="62" t="s">
        <v>57</v>
      </c>
      <c r="W262" s="61">
        <v>60</v>
      </c>
      <c r="X262" s="61" t="s">
        <v>110</v>
      </c>
    </row>
    <row r="263" spans="1:24" ht="24" customHeight="1">
      <c r="A263" s="74" t="s">
        <v>66</v>
      </c>
      <c r="B263" s="76"/>
      <c r="C263" s="75" t="s">
        <v>109</v>
      </c>
      <c r="D263" s="74" t="s">
        <v>108</v>
      </c>
      <c r="E263" s="73" t="s">
        <v>107</v>
      </c>
      <c r="F263" s="67" t="s">
        <v>106</v>
      </c>
      <c r="G263" s="72">
        <v>4.3940000000000001</v>
      </c>
      <c r="H263" s="67" t="s">
        <v>62</v>
      </c>
      <c r="I263" s="66">
        <v>2370</v>
      </c>
      <c r="J263" s="71">
        <v>5</v>
      </c>
      <c r="K263" s="69">
        <v>7.4</v>
      </c>
      <c r="L263" s="70">
        <v>313.73783783783779</v>
      </c>
      <c r="M263" s="69">
        <v>7.4</v>
      </c>
      <c r="N263" s="68">
        <v>10.6</v>
      </c>
      <c r="O263" s="68">
        <v>14.8</v>
      </c>
      <c r="P263" s="61" t="s">
        <v>61</v>
      </c>
      <c r="Q263" s="67" t="s">
        <v>60</v>
      </c>
      <c r="R263" s="66" t="s">
        <v>45</v>
      </c>
      <c r="S263" s="65"/>
      <c r="T263" s="64" t="s">
        <v>58</v>
      </c>
      <c r="U263" s="63">
        <v>100</v>
      </c>
      <c r="V263" s="62" t="s">
        <v>57</v>
      </c>
      <c r="W263" s="61"/>
      <c r="X263" s="61"/>
    </row>
    <row r="264" spans="1:24" ht="24" customHeight="1">
      <c r="A264" s="74" t="s">
        <v>74</v>
      </c>
      <c r="B264" s="76"/>
      <c r="C264" s="75" t="s">
        <v>105</v>
      </c>
      <c r="D264" s="74" t="s">
        <v>104</v>
      </c>
      <c r="E264" s="73" t="s">
        <v>92</v>
      </c>
      <c r="F264" s="67" t="s">
        <v>103</v>
      </c>
      <c r="G264" s="72">
        <v>4.3940000000000001</v>
      </c>
      <c r="H264" s="67" t="s">
        <v>86</v>
      </c>
      <c r="I264" s="66">
        <v>2400</v>
      </c>
      <c r="J264" s="71">
        <v>5</v>
      </c>
      <c r="K264" s="69">
        <v>7.8</v>
      </c>
      <c r="L264" s="70">
        <v>297.648717948718</v>
      </c>
      <c r="M264" s="69">
        <v>7.4</v>
      </c>
      <c r="N264" s="68">
        <v>10.6</v>
      </c>
      <c r="O264" s="68">
        <v>14.4</v>
      </c>
      <c r="P264" s="61" t="s">
        <v>102</v>
      </c>
      <c r="Q264" s="67" t="s">
        <v>60</v>
      </c>
      <c r="R264" s="66" t="s">
        <v>84</v>
      </c>
      <c r="S264" s="65"/>
      <c r="T264" s="64" t="s">
        <v>58</v>
      </c>
      <c r="U264" s="63">
        <v>105</v>
      </c>
      <c r="V264" s="62" t="s">
        <v>57</v>
      </c>
      <c r="W264" s="61">
        <v>54</v>
      </c>
      <c r="X264" s="61" t="s">
        <v>57</v>
      </c>
    </row>
    <row r="265" spans="1:24" ht="24" customHeight="1">
      <c r="A265" s="74" t="s">
        <v>66</v>
      </c>
      <c r="B265" s="76"/>
      <c r="C265" s="75" t="s">
        <v>99</v>
      </c>
      <c r="D265" s="74" t="s">
        <v>98</v>
      </c>
      <c r="E265" s="67" t="s">
        <v>101</v>
      </c>
      <c r="F265" s="67" t="s">
        <v>96</v>
      </c>
      <c r="G265" s="72">
        <v>4.3940000000000001</v>
      </c>
      <c r="H265" s="67" t="s">
        <v>62</v>
      </c>
      <c r="I265" s="66">
        <v>2580</v>
      </c>
      <c r="J265" s="71" t="s">
        <v>95</v>
      </c>
      <c r="K265" s="69">
        <v>7.5</v>
      </c>
      <c r="L265" s="70">
        <v>309.55466666666666</v>
      </c>
      <c r="M265" s="69">
        <v>7.4</v>
      </c>
      <c r="N265" s="68">
        <v>10.6</v>
      </c>
      <c r="O265" s="68">
        <v>12</v>
      </c>
      <c r="P265" s="61" t="s">
        <v>61</v>
      </c>
      <c r="Q265" s="67" t="s">
        <v>60</v>
      </c>
      <c r="R265" s="66" t="s">
        <v>45</v>
      </c>
      <c r="S265" s="65"/>
      <c r="T265" s="64" t="s">
        <v>58</v>
      </c>
      <c r="U265" s="63">
        <v>101</v>
      </c>
      <c r="V265" s="62" t="s">
        <v>57</v>
      </c>
      <c r="W265" s="61">
        <v>62</v>
      </c>
      <c r="X265" s="79" t="s">
        <v>100</v>
      </c>
    </row>
    <row r="266" spans="1:24" ht="24" customHeight="1">
      <c r="A266" s="74" t="s">
        <v>66</v>
      </c>
      <c r="B266" s="76"/>
      <c r="C266" s="75" t="s">
        <v>99</v>
      </c>
      <c r="D266" s="74" t="s">
        <v>98</v>
      </c>
      <c r="E266" s="67" t="s">
        <v>97</v>
      </c>
      <c r="F266" s="67" t="s">
        <v>96</v>
      </c>
      <c r="G266" s="72">
        <v>4.3940000000000001</v>
      </c>
      <c r="H266" s="67" t="s">
        <v>62</v>
      </c>
      <c r="I266" s="66">
        <v>2580</v>
      </c>
      <c r="J266" s="71" t="s">
        <v>95</v>
      </c>
      <c r="K266" s="69">
        <v>7.8</v>
      </c>
      <c r="L266" s="70">
        <v>297.648717948718</v>
      </c>
      <c r="M266" s="69">
        <v>7.4</v>
      </c>
      <c r="N266" s="68">
        <v>10.6</v>
      </c>
      <c r="O266" s="68">
        <v>12</v>
      </c>
      <c r="P266" s="61" t="s">
        <v>61</v>
      </c>
      <c r="Q266" s="67" t="s">
        <v>60</v>
      </c>
      <c r="R266" s="66" t="s">
        <v>45</v>
      </c>
      <c r="S266" s="65"/>
      <c r="T266" s="64" t="s">
        <v>58</v>
      </c>
      <c r="U266" s="63">
        <v>105</v>
      </c>
      <c r="V266" s="62" t="s">
        <v>57</v>
      </c>
      <c r="W266" s="61">
        <v>65</v>
      </c>
      <c r="X266" s="79" t="s">
        <v>94</v>
      </c>
    </row>
    <row r="267" spans="1:24" ht="24" customHeight="1">
      <c r="A267" s="74" t="s">
        <v>74</v>
      </c>
      <c r="B267" s="76"/>
      <c r="C267" s="75" t="s">
        <v>90</v>
      </c>
      <c r="D267" s="74" t="s">
        <v>89</v>
      </c>
      <c r="E267" s="73" t="s">
        <v>93</v>
      </c>
      <c r="F267" s="67" t="s">
        <v>87</v>
      </c>
      <c r="G267" s="72">
        <v>4.3940000000000001</v>
      </c>
      <c r="H267" s="67" t="s">
        <v>86</v>
      </c>
      <c r="I267" s="66">
        <v>2610</v>
      </c>
      <c r="J267" s="71">
        <v>7</v>
      </c>
      <c r="K267" s="69">
        <v>8.1999999999999993</v>
      </c>
      <c r="L267" s="70">
        <v>283.12926829268292</v>
      </c>
      <c r="M267" s="69">
        <v>7.4</v>
      </c>
      <c r="N267" s="68">
        <v>10.6</v>
      </c>
      <c r="O267" s="68">
        <v>11.6</v>
      </c>
      <c r="P267" s="78" t="s">
        <v>85</v>
      </c>
      <c r="Q267" s="67" t="s">
        <v>60</v>
      </c>
      <c r="R267" s="66" t="s">
        <v>84</v>
      </c>
      <c r="S267" s="65"/>
      <c r="T267" s="64" t="s">
        <v>58</v>
      </c>
      <c r="U267" s="63">
        <v>110</v>
      </c>
      <c r="V267" s="62" t="s">
        <v>57</v>
      </c>
      <c r="W267" s="61">
        <v>70</v>
      </c>
      <c r="X267" s="61" t="s">
        <v>83</v>
      </c>
    </row>
    <row r="268" spans="1:24" ht="24" customHeight="1">
      <c r="A268" s="74" t="s">
        <v>74</v>
      </c>
      <c r="B268" s="76"/>
      <c r="C268" s="75" t="s">
        <v>90</v>
      </c>
      <c r="D268" s="74" t="s">
        <v>89</v>
      </c>
      <c r="E268" s="73" t="s">
        <v>92</v>
      </c>
      <c r="F268" s="67" t="s">
        <v>87</v>
      </c>
      <c r="G268" s="72">
        <v>4.3940000000000001</v>
      </c>
      <c r="H268" s="67" t="s">
        <v>86</v>
      </c>
      <c r="I268" s="66">
        <v>2620</v>
      </c>
      <c r="J268" s="71">
        <v>7</v>
      </c>
      <c r="K268" s="69">
        <v>8.1999999999999993</v>
      </c>
      <c r="L268" s="70">
        <v>283.12926829268292</v>
      </c>
      <c r="M268" s="69">
        <v>7.4</v>
      </c>
      <c r="N268" s="68">
        <v>10.6</v>
      </c>
      <c r="O268" s="68">
        <v>11.5</v>
      </c>
      <c r="P268" s="78" t="s">
        <v>85</v>
      </c>
      <c r="Q268" s="67" t="s">
        <v>60</v>
      </c>
      <c r="R268" s="66" t="s">
        <v>84</v>
      </c>
      <c r="S268" s="65"/>
      <c r="T268" s="64" t="s">
        <v>58</v>
      </c>
      <c r="U268" s="63">
        <v>110</v>
      </c>
      <c r="V268" s="62" t="s">
        <v>57</v>
      </c>
      <c r="W268" s="61">
        <v>71</v>
      </c>
      <c r="X268" s="61" t="s">
        <v>83</v>
      </c>
    </row>
    <row r="269" spans="1:24" ht="24" customHeight="1">
      <c r="A269" s="74" t="s">
        <v>74</v>
      </c>
      <c r="B269" s="76"/>
      <c r="C269" s="75" t="s">
        <v>90</v>
      </c>
      <c r="D269" s="74" t="s">
        <v>89</v>
      </c>
      <c r="E269" s="73" t="s">
        <v>91</v>
      </c>
      <c r="F269" s="67" t="s">
        <v>87</v>
      </c>
      <c r="G269" s="72">
        <v>4.3940000000000001</v>
      </c>
      <c r="H269" s="67" t="s">
        <v>86</v>
      </c>
      <c r="I269" s="66">
        <v>2610</v>
      </c>
      <c r="J269" s="71">
        <v>6</v>
      </c>
      <c r="K269" s="69">
        <v>8.1999999999999993</v>
      </c>
      <c r="L269" s="70">
        <v>283.12926829268292</v>
      </c>
      <c r="M269" s="69">
        <v>7.4</v>
      </c>
      <c r="N269" s="68">
        <v>10.6</v>
      </c>
      <c r="O269" s="68">
        <v>11.6</v>
      </c>
      <c r="P269" s="78" t="s">
        <v>85</v>
      </c>
      <c r="Q269" s="67" t="s">
        <v>60</v>
      </c>
      <c r="R269" s="66" t="s">
        <v>84</v>
      </c>
      <c r="S269" s="65"/>
      <c r="T269" s="64" t="s">
        <v>58</v>
      </c>
      <c r="U269" s="63">
        <v>110</v>
      </c>
      <c r="V269" s="62" t="s">
        <v>57</v>
      </c>
      <c r="W269" s="61">
        <v>70</v>
      </c>
      <c r="X269" s="61" t="s">
        <v>83</v>
      </c>
    </row>
    <row r="270" spans="1:24" ht="24" customHeight="1">
      <c r="A270" s="74" t="s">
        <v>74</v>
      </c>
      <c r="B270" s="76"/>
      <c r="C270" s="75" t="s">
        <v>90</v>
      </c>
      <c r="D270" s="74" t="s">
        <v>89</v>
      </c>
      <c r="E270" s="73" t="s">
        <v>88</v>
      </c>
      <c r="F270" s="67" t="s">
        <v>87</v>
      </c>
      <c r="G270" s="72">
        <v>4.3940000000000001</v>
      </c>
      <c r="H270" s="67" t="s">
        <v>86</v>
      </c>
      <c r="I270" s="66">
        <v>2620</v>
      </c>
      <c r="J270" s="71">
        <v>6</v>
      </c>
      <c r="K270" s="69">
        <v>8.1999999999999993</v>
      </c>
      <c r="L270" s="70">
        <v>283.12926829268292</v>
      </c>
      <c r="M270" s="69">
        <v>7.4</v>
      </c>
      <c r="N270" s="68">
        <v>10.6</v>
      </c>
      <c r="O270" s="68">
        <v>11.5</v>
      </c>
      <c r="P270" s="78" t="s">
        <v>85</v>
      </c>
      <c r="Q270" s="67" t="s">
        <v>60</v>
      </c>
      <c r="R270" s="66" t="s">
        <v>84</v>
      </c>
      <c r="S270" s="65"/>
      <c r="T270" s="64" t="s">
        <v>58</v>
      </c>
      <c r="U270" s="63">
        <v>110</v>
      </c>
      <c r="V270" s="62" t="s">
        <v>57</v>
      </c>
      <c r="W270" s="61">
        <v>71</v>
      </c>
      <c r="X270" s="61" t="s">
        <v>83</v>
      </c>
    </row>
    <row r="271" spans="1:24" ht="24" customHeight="1">
      <c r="A271" s="74" t="s">
        <v>66</v>
      </c>
      <c r="B271" s="76"/>
      <c r="C271" s="75" t="s">
        <v>77</v>
      </c>
      <c r="D271" s="74" t="s">
        <v>82</v>
      </c>
      <c r="E271" s="77"/>
      <c r="F271" s="67" t="s">
        <v>81</v>
      </c>
      <c r="G271" s="72">
        <v>2.9969999999999999</v>
      </c>
      <c r="H271" s="67" t="s">
        <v>62</v>
      </c>
      <c r="I271" s="66">
        <v>1570</v>
      </c>
      <c r="J271" s="71">
        <v>2</v>
      </c>
      <c r="K271" s="69">
        <v>12.2</v>
      </c>
      <c r="L271" s="70">
        <v>190.3</v>
      </c>
      <c r="M271" s="69">
        <v>13.2</v>
      </c>
      <c r="N271" s="68">
        <v>16.5</v>
      </c>
      <c r="O271" s="68">
        <v>23.2</v>
      </c>
      <c r="P271" s="61" t="s">
        <v>61</v>
      </c>
      <c r="Q271" s="67" t="s">
        <v>60</v>
      </c>
      <c r="R271" s="66" t="s">
        <v>59</v>
      </c>
      <c r="S271" s="65"/>
      <c r="T271" s="64" t="s">
        <v>58</v>
      </c>
      <c r="U271" s="63" t="s">
        <v>57</v>
      </c>
      <c r="V271" s="62" t="s">
        <v>57</v>
      </c>
      <c r="W271" s="61"/>
      <c r="X271" s="61"/>
    </row>
    <row r="272" spans="1:24" ht="24" customHeight="1">
      <c r="A272" s="74" t="s">
        <v>74</v>
      </c>
      <c r="B272" s="76"/>
      <c r="C272" s="75" t="s">
        <v>80</v>
      </c>
      <c r="D272" s="74" t="s">
        <v>79</v>
      </c>
      <c r="E272" s="73" t="s">
        <v>71</v>
      </c>
      <c r="F272" s="67" t="s">
        <v>78</v>
      </c>
      <c r="G272" s="72">
        <v>2.9969999999999999</v>
      </c>
      <c r="H272" s="67" t="s">
        <v>69</v>
      </c>
      <c r="I272" s="66">
        <v>1580</v>
      </c>
      <c r="J272" s="71">
        <v>2</v>
      </c>
      <c r="K272" s="69">
        <v>12.2</v>
      </c>
      <c r="L272" s="70">
        <v>190.3</v>
      </c>
      <c r="M272" s="69">
        <v>13.2</v>
      </c>
      <c r="N272" s="68">
        <v>16.5</v>
      </c>
      <c r="O272" s="68">
        <v>23.1</v>
      </c>
      <c r="P272" s="61" t="s">
        <v>61</v>
      </c>
      <c r="Q272" s="67" t="s">
        <v>60</v>
      </c>
      <c r="R272" s="66" t="s">
        <v>68</v>
      </c>
      <c r="S272" s="65"/>
      <c r="T272" s="64" t="s">
        <v>58</v>
      </c>
      <c r="U272" s="63" t="s">
        <v>57</v>
      </c>
      <c r="V272" s="62" t="s">
        <v>57</v>
      </c>
      <c r="W272" s="61">
        <v>52</v>
      </c>
      <c r="X272" s="61" t="s">
        <v>57</v>
      </c>
    </row>
    <row r="273" spans="1:24" ht="24" customHeight="1">
      <c r="A273" s="74" t="s">
        <v>66</v>
      </c>
      <c r="B273" s="76"/>
      <c r="C273" s="75" t="s">
        <v>77</v>
      </c>
      <c r="D273" s="74" t="s">
        <v>76</v>
      </c>
      <c r="E273" s="77"/>
      <c r="F273" s="67" t="s">
        <v>75</v>
      </c>
      <c r="G273" s="72">
        <v>2.9969999999999999</v>
      </c>
      <c r="H273" s="67" t="s">
        <v>62</v>
      </c>
      <c r="I273" s="66">
        <v>1580</v>
      </c>
      <c r="J273" s="71">
        <v>2</v>
      </c>
      <c r="K273" s="69">
        <v>11.6</v>
      </c>
      <c r="L273" s="70">
        <v>200.14310344827587</v>
      </c>
      <c r="M273" s="69">
        <v>13.2</v>
      </c>
      <c r="N273" s="68">
        <v>16.5</v>
      </c>
      <c r="O273" s="68">
        <v>23.1</v>
      </c>
      <c r="P273" s="61" t="s">
        <v>61</v>
      </c>
      <c r="Q273" s="67" t="s">
        <v>60</v>
      </c>
      <c r="R273" s="66" t="s">
        <v>59</v>
      </c>
      <c r="S273" s="65"/>
      <c r="T273" s="64" t="s">
        <v>58</v>
      </c>
      <c r="U273" s="63" t="s">
        <v>57</v>
      </c>
      <c r="V273" s="62" t="s">
        <v>57</v>
      </c>
      <c r="W273" s="61"/>
      <c r="X273" s="61"/>
    </row>
    <row r="274" spans="1:24" ht="24" customHeight="1">
      <c r="A274" s="74" t="s">
        <v>74</v>
      </c>
      <c r="B274" s="76"/>
      <c r="C274" s="75" t="s">
        <v>73</v>
      </c>
      <c r="D274" s="74" t="s">
        <v>72</v>
      </c>
      <c r="E274" s="73" t="s">
        <v>71</v>
      </c>
      <c r="F274" s="67" t="s">
        <v>70</v>
      </c>
      <c r="G274" s="72">
        <v>1.998</v>
      </c>
      <c r="H274" s="67" t="s">
        <v>69</v>
      </c>
      <c r="I274" s="66">
        <v>1490</v>
      </c>
      <c r="J274" s="71">
        <v>2</v>
      </c>
      <c r="K274" s="69">
        <v>14.1</v>
      </c>
      <c r="L274" s="70">
        <v>164.65673758865248</v>
      </c>
      <c r="M274" s="69">
        <v>14.4</v>
      </c>
      <c r="N274" s="68">
        <v>17.600000000000001</v>
      </c>
      <c r="O274" s="68">
        <v>23.9</v>
      </c>
      <c r="P274" s="61" t="s">
        <v>61</v>
      </c>
      <c r="Q274" s="67" t="s">
        <v>60</v>
      </c>
      <c r="R274" s="66" t="s">
        <v>68</v>
      </c>
      <c r="S274" s="65"/>
      <c r="T274" s="64" t="s">
        <v>58</v>
      </c>
      <c r="U274" s="63" t="s">
        <v>57</v>
      </c>
      <c r="V274" s="62" t="s">
        <v>57</v>
      </c>
      <c r="W274" s="61">
        <v>58</v>
      </c>
      <c r="X274" s="61" t="s">
        <v>67</v>
      </c>
    </row>
    <row r="275" spans="1:24" ht="24" customHeight="1">
      <c r="A275" s="74" t="s">
        <v>66</v>
      </c>
      <c r="B275" s="76"/>
      <c r="C275" s="75" t="s">
        <v>65</v>
      </c>
      <c r="D275" s="74" t="s">
        <v>64</v>
      </c>
      <c r="E275" s="77"/>
      <c r="F275" s="67" t="s">
        <v>63</v>
      </c>
      <c r="G275" s="72">
        <v>1.998</v>
      </c>
      <c r="H275" s="67" t="s">
        <v>62</v>
      </c>
      <c r="I275" s="66">
        <v>1490</v>
      </c>
      <c r="J275" s="71">
        <v>2</v>
      </c>
      <c r="K275" s="69">
        <v>12.6</v>
      </c>
      <c r="L275" s="70">
        <v>184.25873015873015</v>
      </c>
      <c r="M275" s="69">
        <v>14.4</v>
      </c>
      <c r="N275" s="68">
        <v>17.600000000000001</v>
      </c>
      <c r="O275" s="68">
        <v>23.9</v>
      </c>
      <c r="P275" s="61" t="s">
        <v>61</v>
      </c>
      <c r="Q275" s="67" t="s">
        <v>60</v>
      </c>
      <c r="R275" s="66" t="s">
        <v>59</v>
      </c>
      <c r="S275" s="65"/>
      <c r="T275" s="64" t="s">
        <v>58</v>
      </c>
      <c r="U275" s="63" t="s">
        <v>57</v>
      </c>
      <c r="V275" s="62" t="s">
        <v>57</v>
      </c>
      <c r="W275" s="61"/>
      <c r="X275" s="61"/>
    </row>
    <row r="276" spans="1:24" ht="24" customHeight="1">
      <c r="A276" s="74"/>
      <c r="B276" s="76"/>
      <c r="C276" s="75"/>
      <c r="D276" s="74"/>
      <c r="E276" s="73"/>
      <c r="F276" s="67"/>
      <c r="G276" s="72"/>
      <c r="H276" s="67"/>
      <c r="I276" s="66"/>
      <c r="J276" s="71"/>
      <c r="K276" s="69"/>
      <c r="L276" s="70"/>
      <c r="M276" s="69"/>
      <c r="N276" s="68"/>
      <c r="O276" s="68"/>
      <c r="P276" s="61"/>
      <c r="Q276" s="67"/>
      <c r="R276" s="66"/>
      <c r="S276" s="65"/>
      <c r="T276" s="64"/>
      <c r="U276" s="63"/>
      <c r="V276" s="62"/>
      <c r="W276" s="61"/>
      <c r="X276" s="61"/>
    </row>
    <row r="277" spans="1:24" ht="9" customHeight="1"/>
    <row r="278" spans="1:24">
      <c r="C278" s="658" t="s">
        <v>46</v>
      </c>
      <c r="D278" s="658"/>
      <c r="E278" s="658"/>
      <c r="F278" s="658"/>
      <c r="G278" s="658"/>
      <c r="H278" s="658"/>
      <c r="I278" s="658"/>
      <c r="J278" s="658"/>
      <c r="K278" s="658"/>
      <c r="L278" s="658"/>
    </row>
    <row r="279" spans="1:24">
      <c r="C279" s="658" t="s">
        <v>47</v>
      </c>
      <c r="D279" s="658"/>
      <c r="E279" s="658"/>
      <c r="F279" s="658"/>
      <c r="G279" s="658"/>
      <c r="H279" s="658"/>
      <c r="I279" s="658"/>
      <c r="J279" s="658"/>
      <c r="K279" s="658"/>
      <c r="L279" s="658"/>
    </row>
    <row r="280" spans="1:24">
      <c r="C280" s="658" t="s">
        <v>48</v>
      </c>
      <c r="D280" s="658"/>
      <c r="E280" s="658"/>
      <c r="F280" s="658"/>
      <c r="G280" s="658"/>
      <c r="H280" s="658"/>
      <c r="I280" s="658"/>
      <c r="J280" s="658"/>
      <c r="K280" s="658"/>
      <c r="L280" s="658"/>
    </row>
    <row r="281" spans="1:24">
      <c r="C281" s="658" t="s">
        <v>49</v>
      </c>
      <c r="D281" s="658"/>
      <c r="E281" s="658"/>
      <c r="F281" s="658"/>
      <c r="G281" s="658"/>
      <c r="H281" s="658"/>
      <c r="I281" s="658"/>
      <c r="J281" s="658"/>
      <c r="K281" s="658"/>
      <c r="L281" s="658"/>
    </row>
    <row r="282" spans="1:24">
      <c r="C282" s="658" t="s">
        <v>50</v>
      </c>
      <c r="D282" s="658"/>
      <c r="E282" s="658"/>
      <c r="F282" s="658"/>
      <c r="G282" s="658"/>
      <c r="H282" s="658"/>
      <c r="I282" s="658"/>
      <c r="J282" s="658"/>
      <c r="K282" s="658"/>
      <c r="L282" s="658"/>
    </row>
    <row r="283" spans="1:24">
      <c r="C283" s="658" t="s">
        <v>51</v>
      </c>
      <c r="D283" s="658"/>
      <c r="E283" s="658"/>
      <c r="F283" s="658"/>
      <c r="G283" s="658"/>
      <c r="H283" s="658"/>
      <c r="I283" s="658"/>
      <c r="J283" s="658"/>
      <c r="K283" s="658"/>
      <c r="L283" s="658"/>
    </row>
    <row r="284" spans="1:24">
      <c r="C284" s="658" t="s">
        <v>52</v>
      </c>
      <c r="D284" s="658"/>
      <c r="E284" s="658"/>
      <c r="F284" s="658"/>
      <c r="G284" s="658"/>
      <c r="H284" s="658"/>
      <c r="I284" s="658"/>
      <c r="J284" s="658"/>
      <c r="K284" s="658"/>
      <c r="L284" s="658"/>
    </row>
    <row r="285" spans="1:24">
      <c r="C285" s="658" t="s">
        <v>53</v>
      </c>
      <c r="D285" s="658"/>
      <c r="E285" s="658"/>
      <c r="F285" s="658"/>
      <c r="G285" s="658"/>
      <c r="H285" s="658"/>
      <c r="I285" s="658"/>
      <c r="J285" s="658"/>
      <c r="K285" s="658"/>
      <c r="L285" s="658"/>
    </row>
  </sheetData>
  <sheetProtection selectLockedCells="1"/>
  <autoFilter ref="A7:X276" xr:uid="{00000000-0001-0000-0100-000000000000}"/>
  <mergeCells count="32">
    <mergeCell ref="C284:L284"/>
    <mergeCell ref="C285:L285"/>
    <mergeCell ref="W4:W6"/>
    <mergeCell ref="X4:X6"/>
    <mergeCell ref="G5:G6"/>
    <mergeCell ref="S5:S6"/>
    <mergeCell ref="C278:L278"/>
    <mergeCell ref="C279:L279"/>
    <mergeCell ref="C280:L280"/>
    <mergeCell ref="C281:L281"/>
    <mergeCell ref="C282:L282"/>
    <mergeCell ref="M4:M6"/>
    <mergeCell ref="N4:N6"/>
    <mergeCell ref="O4:O6"/>
    <mergeCell ref="Q4:S4"/>
    <mergeCell ref="C283:L283"/>
    <mergeCell ref="J1:Q1"/>
    <mergeCell ref="R1:V1"/>
    <mergeCell ref="A2:C2"/>
    <mergeCell ref="S2:X2"/>
    <mergeCell ref="A3:A6"/>
    <mergeCell ref="C3:C6"/>
    <mergeCell ref="F3:G4"/>
    <mergeCell ref="K3:O3"/>
    <mergeCell ref="U3:U6"/>
    <mergeCell ref="V3:V6"/>
    <mergeCell ref="W3:X3"/>
    <mergeCell ref="H4:H6"/>
    <mergeCell ref="I4:I6"/>
    <mergeCell ref="J4:J6"/>
    <mergeCell ref="K4:K6"/>
    <mergeCell ref="L4:L6"/>
  </mergeCells>
  <phoneticPr fontId="2"/>
  <conditionalFormatting sqref="A8:C12 A15:C134 A136:C138 A140:C143 A145:C276">
    <cfRule type="expression" dxfId="1" priority="1">
      <formula>A8=A7</formula>
    </cfRule>
  </conditionalFormatting>
  <conditionalFormatting sqref="A13:C14 A135:C135 A139:C139 A144:C144">
    <cfRule type="expression" dxfId="0" priority="2">
      <formula>A13=#REF!</formula>
    </cfRule>
  </conditionalFormatting>
  <printOptions horizontalCentered="1"/>
  <pageMargins left="0.39370078740157483" right="0.39370078740157483" top="0.39370078740157483" bottom="0.39370078740157483" header="0.19685039370078741" footer="0.39370078740157483"/>
  <pageSetup paperSize="9" scale="60" fitToHeight="0" orientation="landscape" r:id="rId1"/>
  <headerFooter alignWithMargins="0">
    <oddHeader>&amp;R様式1-1</oddHeader>
    <oddFooter>&amp;C_x000D_&amp;1#&amp;"BMW Group Condensed"&amp;12&amp;KC00000 CONFIDENTIAL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EA42C-B343-445A-A075-F43E1CADDFC1}">
  <sheetPr>
    <tabColor rgb="FFFFFF00"/>
  </sheetPr>
  <dimension ref="A1:AH141"/>
  <sheetViews>
    <sheetView showGridLines="0" view="pageBreakPreview" topLeftCell="D1" zoomScaleNormal="100" zoomScaleSheetLayoutView="100" workbookViewId="0">
      <selection activeCell="N26" sqref="N26"/>
    </sheetView>
  </sheetViews>
  <sheetFormatPr defaultColWidth="9" defaultRowHeight="10"/>
  <cols>
    <col min="1" max="1" width="15.90625" style="31" customWidth="1"/>
    <col min="2" max="2" width="3.90625" style="2" bestFit="1" customWidth="1"/>
    <col min="3" max="3" width="38.26953125" style="2" customWidth="1"/>
    <col min="4" max="4" width="13.90625" style="2" bestFit="1" customWidth="1"/>
    <col min="5" max="5" width="16.90625" style="32" customWidth="1"/>
    <col min="6" max="6" width="13.08984375" style="2" bestFit="1" customWidth="1"/>
    <col min="7" max="7" width="7.36328125" style="2" customWidth="1"/>
    <col min="8" max="8" width="12.08984375" style="2" bestFit="1" customWidth="1"/>
    <col min="9" max="9" width="10.6328125" style="2" customWidth="1"/>
    <col min="10" max="10" width="7" style="2" bestFit="1" customWidth="1"/>
    <col min="11" max="11" width="6.36328125" style="2" bestFit="1" customWidth="1"/>
    <col min="12" max="12" width="8.7265625" style="2" bestFit="1" customWidth="1"/>
    <col min="13" max="13" width="8.453125" style="2" bestFit="1" customWidth="1"/>
    <col min="14" max="14" width="8.6328125" style="2" bestFit="1" customWidth="1"/>
    <col min="15" max="15" width="8.6328125" style="2" customWidth="1"/>
    <col min="16" max="16" width="14.36328125" style="2" bestFit="1" customWidth="1"/>
    <col min="17" max="17" width="10" style="2" bestFit="1" customWidth="1"/>
    <col min="18" max="18" width="6" style="2" customWidth="1"/>
    <col min="19" max="19" width="25.26953125" style="2" bestFit="1" customWidth="1"/>
    <col min="20" max="20" width="11" style="2" bestFit="1" customWidth="1"/>
    <col min="21" max="22" width="8.26953125" style="2" bestFit="1" customWidth="1"/>
    <col min="23" max="24" width="9" style="2"/>
    <col min="25" max="25" width="9" style="2" customWidth="1"/>
    <col min="26" max="27" width="10.6328125" style="2" customWidth="1"/>
    <col min="28" max="34" width="9" style="2" customWidth="1"/>
    <col min="35" max="16384" width="9" style="2"/>
  </cols>
  <sheetData>
    <row r="1" spans="1:34" ht="15.5">
      <c r="A1" s="1"/>
      <c r="B1" s="1"/>
      <c r="E1" s="3"/>
      <c r="R1" s="4"/>
    </row>
    <row r="2" spans="1:34" ht="15.5">
      <c r="A2" s="2"/>
      <c r="E2" s="2"/>
      <c r="F2" s="5"/>
      <c r="J2" s="591" t="s">
        <v>632</v>
      </c>
      <c r="K2" s="591"/>
      <c r="L2" s="591"/>
      <c r="M2" s="591"/>
      <c r="N2" s="591"/>
      <c r="O2" s="591"/>
      <c r="P2" s="591"/>
      <c r="Q2" s="6"/>
      <c r="R2" s="850" t="s">
        <v>1515</v>
      </c>
      <c r="S2" s="851"/>
      <c r="T2" s="851"/>
      <c r="U2" s="851"/>
      <c r="V2" s="851"/>
    </row>
    <row r="3" spans="1:34" ht="15.75" customHeight="1">
      <c r="A3" s="9" t="s">
        <v>630</v>
      </c>
      <c r="B3" s="9"/>
      <c r="E3" s="2"/>
      <c r="J3" s="6"/>
      <c r="R3" s="10"/>
      <c r="S3" s="594" t="s">
        <v>2</v>
      </c>
      <c r="T3" s="594"/>
      <c r="U3" s="594"/>
      <c r="V3" s="594"/>
      <c r="W3" s="594"/>
      <c r="X3" s="594"/>
      <c r="Z3" s="197" t="s">
        <v>629</v>
      </c>
      <c r="AA3" s="12"/>
      <c r="AB3" s="196" t="s">
        <v>628</v>
      </c>
      <c r="AC3" s="14"/>
      <c r="AD3" s="14"/>
      <c r="AE3" s="195" t="s">
        <v>627</v>
      </c>
      <c r="AF3" s="14"/>
      <c r="AG3" s="16"/>
    </row>
    <row r="4" spans="1:34" ht="14.25" customHeight="1" thickBot="1">
      <c r="A4" s="600" t="s">
        <v>6</v>
      </c>
      <c r="B4" s="616" t="s">
        <v>7</v>
      </c>
      <c r="C4" s="617"/>
      <c r="D4" s="622"/>
      <c r="E4" s="624"/>
      <c r="F4" s="616" t="s">
        <v>8</v>
      </c>
      <c r="G4" s="626"/>
      <c r="H4" s="585" t="s">
        <v>626</v>
      </c>
      <c r="I4" s="588" t="s">
        <v>10</v>
      </c>
      <c r="J4" s="607" t="s">
        <v>11</v>
      </c>
      <c r="K4" s="610" t="s">
        <v>12</v>
      </c>
      <c r="L4" s="611"/>
      <c r="M4" s="611"/>
      <c r="N4" s="611"/>
      <c r="O4" s="612"/>
      <c r="P4" s="585" t="s">
        <v>624</v>
      </c>
      <c r="Q4" s="601" t="s">
        <v>14</v>
      </c>
      <c r="R4" s="602"/>
      <c r="S4" s="603"/>
      <c r="T4" s="571" t="s">
        <v>15</v>
      </c>
      <c r="U4" s="573" t="s">
        <v>584</v>
      </c>
      <c r="V4" s="585" t="s">
        <v>583</v>
      </c>
      <c r="W4" s="597" t="s">
        <v>582</v>
      </c>
      <c r="X4" s="598"/>
      <c r="Z4" s="589" t="s">
        <v>990</v>
      </c>
      <c r="AA4" s="589" t="s">
        <v>989</v>
      </c>
      <c r="AB4" s="588" t="s">
        <v>21</v>
      </c>
      <c r="AC4" s="585" t="s">
        <v>571</v>
      </c>
      <c r="AD4" s="585" t="s">
        <v>570</v>
      </c>
      <c r="AE4" s="588" t="s">
        <v>21</v>
      </c>
      <c r="AF4" s="585" t="s">
        <v>571</v>
      </c>
      <c r="AG4" s="585" t="s">
        <v>622</v>
      </c>
      <c r="AH4" s="18"/>
    </row>
    <row r="5" spans="1:34" ht="11.25" customHeight="1">
      <c r="A5" s="586"/>
      <c r="B5" s="618"/>
      <c r="C5" s="619"/>
      <c r="D5" s="623"/>
      <c r="E5" s="625"/>
      <c r="F5" s="609"/>
      <c r="G5" s="581"/>
      <c r="H5" s="586"/>
      <c r="I5" s="589"/>
      <c r="J5" s="608"/>
      <c r="K5" s="599" t="s">
        <v>25</v>
      </c>
      <c r="L5" s="613" t="s">
        <v>26</v>
      </c>
      <c r="M5" s="576" t="s">
        <v>27</v>
      </c>
      <c r="N5" s="579" t="s">
        <v>28</v>
      </c>
      <c r="O5" s="579" t="s">
        <v>21</v>
      </c>
      <c r="P5" s="595"/>
      <c r="Q5" s="604"/>
      <c r="R5" s="605"/>
      <c r="S5" s="606"/>
      <c r="T5" s="572"/>
      <c r="U5" s="574"/>
      <c r="V5" s="586"/>
      <c r="W5" s="585" t="s">
        <v>571</v>
      </c>
      <c r="X5" s="585" t="s">
        <v>570</v>
      </c>
      <c r="Z5" s="589"/>
      <c r="AA5" s="589"/>
      <c r="AB5" s="589"/>
      <c r="AC5" s="628"/>
      <c r="AD5" s="628"/>
      <c r="AE5" s="589"/>
      <c r="AF5" s="628"/>
      <c r="AG5" s="628"/>
      <c r="AH5" s="630"/>
    </row>
    <row r="6" spans="1:34">
      <c r="A6" s="586"/>
      <c r="B6" s="618"/>
      <c r="C6" s="619"/>
      <c r="D6" s="600" t="s">
        <v>29</v>
      </c>
      <c r="E6" s="627" t="s">
        <v>563</v>
      </c>
      <c r="F6" s="600" t="s">
        <v>29</v>
      </c>
      <c r="G6" s="588" t="s">
        <v>31</v>
      </c>
      <c r="H6" s="586"/>
      <c r="I6" s="589"/>
      <c r="J6" s="608"/>
      <c r="K6" s="577"/>
      <c r="L6" s="614"/>
      <c r="M6" s="577"/>
      <c r="N6" s="580"/>
      <c r="O6" s="580"/>
      <c r="P6" s="595"/>
      <c r="Q6" s="585" t="s">
        <v>619</v>
      </c>
      <c r="R6" s="585" t="s">
        <v>618</v>
      </c>
      <c r="S6" s="600" t="s">
        <v>34</v>
      </c>
      <c r="T6" s="582" t="s">
        <v>617</v>
      </c>
      <c r="U6" s="574"/>
      <c r="V6" s="586"/>
      <c r="W6" s="628"/>
      <c r="X6" s="628"/>
      <c r="Z6" s="589"/>
      <c r="AA6" s="589"/>
      <c r="AB6" s="589"/>
      <c r="AC6" s="628"/>
      <c r="AD6" s="628"/>
      <c r="AE6" s="589"/>
      <c r="AF6" s="628"/>
      <c r="AG6" s="628"/>
      <c r="AH6" s="630"/>
    </row>
    <row r="7" spans="1:34">
      <c r="A7" s="586"/>
      <c r="B7" s="618"/>
      <c r="C7" s="619"/>
      <c r="D7" s="586"/>
      <c r="E7" s="586"/>
      <c r="F7" s="586"/>
      <c r="G7" s="586"/>
      <c r="H7" s="586"/>
      <c r="I7" s="589"/>
      <c r="J7" s="608"/>
      <c r="K7" s="577"/>
      <c r="L7" s="614"/>
      <c r="M7" s="577"/>
      <c r="N7" s="580"/>
      <c r="O7" s="580"/>
      <c r="P7" s="595"/>
      <c r="Q7" s="595"/>
      <c r="R7" s="595"/>
      <c r="S7" s="586"/>
      <c r="T7" s="583"/>
      <c r="U7" s="574"/>
      <c r="V7" s="586"/>
      <c r="W7" s="628"/>
      <c r="X7" s="628"/>
      <c r="Z7" s="589"/>
      <c r="AA7" s="589"/>
      <c r="AB7" s="589"/>
      <c r="AC7" s="628"/>
      <c r="AD7" s="628"/>
      <c r="AE7" s="589"/>
      <c r="AF7" s="628"/>
      <c r="AG7" s="628"/>
      <c r="AH7" s="630"/>
    </row>
    <row r="8" spans="1:34">
      <c r="A8" s="587"/>
      <c r="B8" s="620"/>
      <c r="C8" s="621"/>
      <c r="D8" s="587"/>
      <c r="E8" s="587"/>
      <c r="F8" s="587"/>
      <c r="G8" s="587"/>
      <c r="H8" s="587"/>
      <c r="I8" s="590"/>
      <c r="J8" s="609"/>
      <c r="K8" s="578"/>
      <c r="L8" s="615"/>
      <c r="M8" s="578"/>
      <c r="N8" s="581"/>
      <c r="O8" s="581"/>
      <c r="P8" s="596"/>
      <c r="Q8" s="596"/>
      <c r="R8" s="596"/>
      <c r="S8" s="587"/>
      <c r="T8" s="584"/>
      <c r="U8" s="575"/>
      <c r="V8" s="587"/>
      <c r="W8" s="629"/>
      <c r="X8" s="629"/>
      <c r="Z8" s="590"/>
      <c r="AA8" s="590"/>
      <c r="AB8" s="590"/>
      <c r="AC8" s="629"/>
      <c r="AD8" s="629"/>
      <c r="AE8" s="590"/>
      <c r="AF8" s="629"/>
      <c r="AG8" s="629"/>
      <c r="AH8" s="630"/>
    </row>
    <row r="9" spans="1:34" ht="24" customHeight="1">
      <c r="A9" s="194" t="s">
        <v>1514</v>
      </c>
      <c r="B9" s="166"/>
      <c r="C9" s="375" t="s">
        <v>1513</v>
      </c>
      <c r="D9" s="36" t="s">
        <v>1512</v>
      </c>
      <c r="E9" s="37" t="s">
        <v>1511</v>
      </c>
      <c r="F9" s="38">
        <v>282</v>
      </c>
      <c r="G9" s="357">
        <v>1.331</v>
      </c>
      <c r="H9" s="38" t="s">
        <v>1510</v>
      </c>
      <c r="I9" s="532" t="str">
        <f t="shared" ref="I9:I40" si="0">IF(Z9="","",(IF(AA9-Z9&gt;0,CONCATENATE(TEXT(Z9,"#,##0"),"~",TEXT(AA9,"#,##0")),TEXT(Z9,"#,##0"))))</f>
        <v>1,360~1,410</v>
      </c>
      <c r="J9" s="531">
        <v>5</v>
      </c>
      <c r="K9" s="353">
        <v>15.3</v>
      </c>
      <c r="L9" s="530">
        <f t="shared" ref="L9:L40" si="1">IF(K9&gt;0,1/K9*34.6*67.1,"")</f>
        <v>151.74248366013074</v>
      </c>
      <c r="M9" s="529" t="str">
        <f t="shared" ref="M9:M40" si="2">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</f>
        <v>15.8</v>
      </c>
      <c r="N9" s="528" t="str">
        <f t="shared" ref="N9:N40" si="3">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</f>
        <v>19.0</v>
      </c>
      <c r="O9" s="433" t="str">
        <f t="shared" ref="O9:O40" si="4">IF(Z9="","",IF(AE9="",TEXT(AB9,"#,##0.0"),IF(AB9-AE9&gt;0,CONCATENATE(TEXT(AE9,"#,##0.0"),"~",TEXT(AB9,"#,##0.0")),TEXT(AB9,"#,##0.0"))))</f>
        <v>24.5~24.9</v>
      </c>
      <c r="P9" s="357" t="s">
        <v>1344</v>
      </c>
      <c r="Q9" s="38" t="s">
        <v>60</v>
      </c>
      <c r="R9" s="357" t="s">
        <v>231</v>
      </c>
      <c r="S9" s="36"/>
      <c r="T9" s="527" t="str">
        <f t="shared" ref="T9:T40" si="5">IF((LEFT(D9,1)="6"),"☆☆☆☆☆",IF((LEFT(D9,1)="5"),"☆☆☆☆",IF((LEFT(D9,1)="4"),"☆☆☆"," ")))</f>
        <v>☆☆☆☆</v>
      </c>
      <c r="U9" s="526">
        <f t="shared" ref="U9:U40" si="6">IF(K9="","",ROUNDDOWN(K9/M9*100,0))</f>
        <v>96</v>
      </c>
      <c r="V9" s="525">
        <f t="shared" ref="V9:V40" si="7">IF(K9="","",ROUNDDOWN(K9/N9*100,0))</f>
        <v>80</v>
      </c>
      <c r="W9" s="525" t="str">
        <f t="shared" ref="W9:W40" si="8">IF(Z9="","",IF(AF9="",IF(AC9&lt;55,"",AC9),IF(AF9-AC9&gt;0,CONCATENATE(AC9,"~",AF9),AC9)))</f>
        <v>61~62</v>
      </c>
      <c r="X9" s="524" t="str">
        <f t="shared" ref="X9:X40" si="9">IF(AC9&lt;55,"",AD9)</f>
        <v>★1.0</v>
      </c>
      <c r="Z9" s="29">
        <v>1360</v>
      </c>
      <c r="AA9" s="29">
        <v>1410</v>
      </c>
      <c r="AB9" s="350">
        <f t="shared" ref="AB9:AB40" si="10">IF(Z9="","",(ROUND(IF(Z9&gt;=2759,9.5,IF(Z9&lt;2759,(-2.47/1000000*Z9*Z9)-(8.52/10000*Z9)+30.65)),1)))</f>
        <v>24.9</v>
      </c>
      <c r="AC9" s="142">
        <f t="shared" ref="AC9:AC40" si="11">IF(K9="","",ROUNDDOWN(K9/AB9*100,0))</f>
        <v>61</v>
      </c>
      <c r="AD9" s="142" t="str">
        <f t="shared" ref="AD9:AD40" si="12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★1.0</v>
      </c>
      <c r="AE9" s="350">
        <f t="shared" ref="AE9:AE40" si="13">IF(AA9="","",(ROUND(IF(AA9&gt;=2759,9.5,IF(AA9&lt;2759,(-2.47/1000000*AA9*AA9)-(8.52/10000*AA9)+30.65)),1)))</f>
        <v>24.5</v>
      </c>
      <c r="AF9" s="142">
        <f t="shared" ref="AF9:AF40" si="14">IF(AE9="","",IF(K9="","",ROUNDDOWN(K9/AE9*100,0)))</f>
        <v>62</v>
      </c>
      <c r="AG9" s="142" t="str">
        <f t="shared" ref="AG9:AG40" si="15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★1.0</v>
      </c>
      <c r="AH9" s="141"/>
    </row>
    <row r="10" spans="1:34" ht="24" customHeight="1">
      <c r="A10" s="160" t="s">
        <v>1509</v>
      </c>
      <c r="B10" s="166"/>
      <c r="C10" s="375"/>
      <c r="D10" s="36" t="s">
        <v>1508</v>
      </c>
      <c r="E10" s="37" t="s">
        <v>1507</v>
      </c>
      <c r="F10" s="38" t="s">
        <v>1362</v>
      </c>
      <c r="G10" s="357">
        <v>1.331</v>
      </c>
      <c r="H10" s="38" t="s">
        <v>204</v>
      </c>
      <c r="I10" s="532" t="str">
        <f t="shared" si="0"/>
        <v>1,400~1,420</v>
      </c>
      <c r="J10" s="531">
        <v>5</v>
      </c>
      <c r="K10" s="353">
        <v>16.8</v>
      </c>
      <c r="L10" s="530">
        <f t="shared" si="1"/>
        <v>138.19404761904758</v>
      </c>
      <c r="M10" s="529" t="str">
        <f t="shared" si="2"/>
        <v>15.8</v>
      </c>
      <c r="N10" s="528" t="str">
        <f t="shared" si="3"/>
        <v>19.0</v>
      </c>
      <c r="O10" s="433" t="str">
        <f t="shared" si="4"/>
        <v>24.5~24.6</v>
      </c>
      <c r="P10" s="357" t="s">
        <v>1249</v>
      </c>
      <c r="Q10" s="38" t="s">
        <v>60</v>
      </c>
      <c r="R10" s="357" t="s">
        <v>231</v>
      </c>
      <c r="S10" s="36"/>
      <c r="T10" s="527" t="str">
        <f t="shared" si="5"/>
        <v>☆☆☆☆</v>
      </c>
      <c r="U10" s="526">
        <f t="shared" si="6"/>
        <v>106</v>
      </c>
      <c r="V10" s="525">
        <f t="shared" si="7"/>
        <v>88</v>
      </c>
      <c r="W10" s="525">
        <f t="shared" si="8"/>
        <v>68</v>
      </c>
      <c r="X10" s="524" t="str">
        <f t="shared" si="9"/>
        <v>★1.5</v>
      </c>
      <c r="Z10" s="29">
        <v>1400</v>
      </c>
      <c r="AA10" s="29">
        <v>1420</v>
      </c>
      <c r="AB10" s="350">
        <f t="shared" si="10"/>
        <v>24.6</v>
      </c>
      <c r="AC10" s="142">
        <f t="shared" si="11"/>
        <v>68</v>
      </c>
      <c r="AD10" s="142" t="str">
        <f t="shared" si="12"/>
        <v>★1.5</v>
      </c>
      <c r="AE10" s="350">
        <f t="shared" si="13"/>
        <v>24.5</v>
      </c>
      <c r="AF10" s="142">
        <f t="shared" si="14"/>
        <v>68</v>
      </c>
      <c r="AG10" s="142" t="str">
        <f t="shared" si="15"/>
        <v>★1.5</v>
      </c>
      <c r="AH10" s="141"/>
    </row>
    <row r="11" spans="1:34" ht="24" customHeight="1">
      <c r="A11" s="534"/>
      <c r="B11" s="165"/>
      <c r="C11" s="375"/>
      <c r="D11" s="36" t="s">
        <v>1506</v>
      </c>
      <c r="E11" s="37" t="s">
        <v>1505</v>
      </c>
      <c r="F11" s="38" t="s">
        <v>1362</v>
      </c>
      <c r="G11" s="357">
        <v>1.331</v>
      </c>
      <c r="H11" s="38" t="s">
        <v>204</v>
      </c>
      <c r="I11" s="532" t="str">
        <f t="shared" si="0"/>
        <v>1,400~1,420</v>
      </c>
      <c r="J11" s="531">
        <v>5</v>
      </c>
      <c r="K11" s="353">
        <v>16.899999999999999</v>
      </c>
      <c r="L11" s="530">
        <f t="shared" si="1"/>
        <v>137.37633136094675</v>
      </c>
      <c r="M11" s="529" t="str">
        <f t="shared" si="2"/>
        <v>15.8</v>
      </c>
      <c r="N11" s="528" t="str">
        <f t="shared" si="3"/>
        <v>19.0</v>
      </c>
      <c r="O11" s="433" t="str">
        <f t="shared" si="4"/>
        <v>24.5~24.6</v>
      </c>
      <c r="P11" s="357" t="s">
        <v>1249</v>
      </c>
      <c r="Q11" s="38" t="s">
        <v>60</v>
      </c>
      <c r="R11" s="357" t="s">
        <v>231</v>
      </c>
      <c r="S11" s="36"/>
      <c r="T11" s="527" t="str">
        <f t="shared" si="5"/>
        <v>☆☆☆☆</v>
      </c>
      <c r="U11" s="526">
        <f t="shared" si="6"/>
        <v>106</v>
      </c>
      <c r="V11" s="525">
        <f t="shared" si="7"/>
        <v>88</v>
      </c>
      <c r="W11" s="525">
        <f t="shared" si="8"/>
        <v>68</v>
      </c>
      <c r="X11" s="524" t="str">
        <f t="shared" si="9"/>
        <v>★1.5</v>
      </c>
      <c r="Z11" s="29">
        <v>1400</v>
      </c>
      <c r="AA11" s="29">
        <v>1420</v>
      </c>
      <c r="AB11" s="350">
        <f t="shared" si="10"/>
        <v>24.6</v>
      </c>
      <c r="AC11" s="142">
        <f t="shared" si="11"/>
        <v>68</v>
      </c>
      <c r="AD11" s="142" t="str">
        <f t="shared" si="12"/>
        <v>★1.5</v>
      </c>
      <c r="AE11" s="350">
        <f t="shared" si="13"/>
        <v>24.5</v>
      </c>
      <c r="AF11" s="142">
        <f t="shared" si="14"/>
        <v>68</v>
      </c>
      <c r="AG11" s="142" t="str">
        <f t="shared" si="15"/>
        <v>★1.5</v>
      </c>
      <c r="AH11" s="141"/>
    </row>
    <row r="12" spans="1:34" ht="24" customHeight="1">
      <c r="A12" s="534"/>
      <c r="B12" s="165"/>
      <c r="C12" s="358" t="s">
        <v>1504</v>
      </c>
      <c r="D12" s="36" t="s">
        <v>1503</v>
      </c>
      <c r="E12" s="37" t="s">
        <v>1487</v>
      </c>
      <c r="F12" s="38" t="s">
        <v>1350</v>
      </c>
      <c r="G12" s="357">
        <v>1.9910000000000001</v>
      </c>
      <c r="H12" s="38" t="s">
        <v>674</v>
      </c>
      <c r="I12" s="532" t="str">
        <f t="shared" si="0"/>
        <v>1,580~1,610</v>
      </c>
      <c r="J12" s="531">
        <v>5</v>
      </c>
      <c r="K12" s="353">
        <v>11.5</v>
      </c>
      <c r="L12" s="530">
        <f t="shared" si="1"/>
        <v>201.88347826086954</v>
      </c>
      <c r="M12" s="529" t="str">
        <f t="shared" si="2"/>
        <v>13.2</v>
      </c>
      <c r="N12" s="528" t="str">
        <f t="shared" si="3"/>
        <v>16.5</v>
      </c>
      <c r="O12" s="433" t="str">
        <f t="shared" si="4"/>
        <v>22.9~23.1</v>
      </c>
      <c r="P12" s="357" t="s">
        <v>1249</v>
      </c>
      <c r="Q12" s="38" t="s">
        <v>60</v>
      </c>
      <c r="R12" s="357" t="s">
        <v>84</v>
      </c>
      <c r="S12" s="36"/>
      <c r="T12" s="527" t="str">
        <f t="shared" si="5"/>
        <v>☆☆☆</v>
      </c>
      <c r="U12" s="526">
        <f t="shared" si="6"/>
        <v>87</v>
      </c>
      <c r="V12" s="525">
        <f t="shared" si="7"/>
        <v>69</v>
      </c>
      <c r="W12" s="525" t="str">
        <f t="shared" si="8"/>
        <v>49~50</v>
      </c>
      <c r="X12" s="524" t="str">
        <f t="shared" si="9"/>
        <v/>
      </c>
      <c r="Z12" s="29">
        <v>1580</v>
      </c>
      <c r="AA12" s="29">
        <v>1610</v>
      </c>
      <c r="AB12" s="350">
        <f t="shared" si="10"/>
        <v>23.1</v>
      </c>
      <c r="AC12" s="142">
        <f t="shared" si="11"/>
        <v>49</v>
      </c>
      <c r="AD12" s="142" t="str">
        <f t="shared" si="12"/>
        <v xml:space="preserve"> </v>
      </c>
      <c r="AE12" s="350">
        <f t="shared" si="13"/>
        <v>22.9</v>
      </c>
      <c r="AF12" s="142">
        <f t="shared" si="14"/>
        <v>50</v>
      </c>
      <c r="AG12" s="142" t="str">
        <f t="shared" si="15"/>
        <v xml:space="preserve"> </v>
      </c>
      <c r="AH12" s="141"/>
    </row>
    <row r="13" spans="1:34" ht="24" customHeight="1">
      <c r="A13" s="534"/>
      <c r="B13" s="166"/>
      <c r="C13" s="375" t="s">
        <v>1502</v>
      </c>
      <c r="D13" s="36" t="s">
        <v>1501</v>
      </c>
      <c r="E13" s="37" t="s">
        <v>1500</v>
      </c>
      <c r="F13" s="38">
        <v>139</v>
      </c>
      <c r="G13" s="357">
        <v>1.9910000000000001</v>
      </c>
      <c r="H13" s="38" t="s">
        <v>674</v>
      </c>
      <c r="I13" s="532" t="str">
        <f t="shared" si="0"/>
        <v>1,630~1,650</v>
      </c>
      <c r="J13" s="531">
        <v>5</v>
      </c>
      <c r="K13" s="353">
        <v>11.1</v>
      </c>
      <c r="L13" s="530">
        <f t="shared" si="1"/>
        <v>209.15855855855858</v>
      </c>
      <c r="M13" s="529" t="str">
        <f t="shared" si="2"/>
        <v>13.2</v>
      </c>
      <c r="N13" s="528" t="str">
        <f t="shared" si="3"/>
        <v>16.5</v>
      </c>
      <c r="O13" s="433" t="str">
        <f t="shared" si="4"/>
        <v>22.5~22.7</v>
      </c>
      <c r="P13" s="357" t="s">
        <v>1344</v>
      </c>
      <c r="Q13" s="38" t="s">
        <v>60</v>
      </c>
      <c r="R13" s="357" t="s">
        <v>84</v>
      </c>
      <c r="S13" s="36"/>
      <c r="T13" s="527" t="str">
        <f t="shared" si="5"/>
        <v>☆☆☆</v>
      </c>
      <c r="U13" s="526">
        <f t="shared" si="6"/>
        <v>84</v>
      </c>
      <c r="V13" s="525">
        <f t="shared" si="7"/>
        <v>67</v>
      </c>
      <c r="W13" s="525" t="str">
        <f t="shared" si="8"/>
        <v>48~49</v>
      </c>
      <c r="X13" s="524" t="str">
        <f t="shared" si="9"/>
        <v/>
      </c>
      <c r="Z13" s="29">
        <v>1630</v>
      </c>
      <c r="AA13" s="29">
        <v>1650</v>
      </c>
      <c r="AB13" s="350">
        <f t="shared" si="10"/>
        <v>22.7</v>
      </c>
      <c r="AC13" s="142">
        <f t="shared" si="11"/>
        <v>48</v>
      </c>
      <c r="AD13" s="142" t="str">
        <f t="shared" si="12"/>
        <v xml:space="preserve"> </v>
      </c>
      <c r="AE13" s="350">
        <f t="shared" si="13"/>
        <v>22.5</v>
      </c>
      <c r="AF13" s="142">
        <f t="shared" si="14"/>
        <v>49</v>
      </c>
      <c r="AG13" s="142" t="str">
        <f t="shared" si="15"/>
        <v xml:space="preserve"> </v>
      </c>
      <c r="AH13" s="141"/>
    </row>
    <row r="14" spans="1:34" ht="24" customHeight="1">
      <c r="A14" s="534"/>
      <c r="B14" s="165"/>
      <c r="C14" s="54"/>
      <c r="D14" s="36" t="s">
        <v>1499</v>
      </c>
      <c r="E14" s="37" t="s">
        <v>1498</v>
      </c>
      <c r="F14" s="38">
        <v>139</v>
      </c>
      <c r="G14" s="357">
        <v>1.9910000000000001</v>
      </c>
      <c r="H14" s="38" t="s">
        <v>674</v>
      </c>
      <c r="I14" s="532" t="str">
        <f t="shared" si="0"/>
        <v>1,660~1,680</v>
      </c>
      <c r="J14" s="531">
        <v>5</v>
      </c>
      <c r="K14" s="353">
        <v>11.1</v>
      </c>
      <c r="L14" s="530">
        <f t="shared" si="1"/>
        <v>209.15855855855858</v>
      </c>
      <c r="M14" s="529" t="str">
        <f t="shared" si="2"/>
        <v>12.2</v>
      </c>
      <c r="N14" s="528" t="str">
        <f t="shared" si="3"/>
        <v>15.4</v>
      </c>
      <c r="O14" s="433" t="str">
        <f t="shared" si="4"/>
        <v>22.2~22.4</v>
      </c>
      <c r="P14" s="357" t="s">
        <v>1344</v>
      </c>
      <c r="Q14" s="38" t="s">
        <v>60</v>
      </c>
      <c r="R14" s="357" t="s">
        <v>84</v>
      </c>
      <c r="S14" s="36"/>
      <c r="T14" s="527" t="str">
        <f t="shared" si="5"/>
        <v>☆☆☆</v>
      </c>
      <c r="U14" s="526">
        <f t="shared" si="6"/>
        <v>90</v>
      </c>
      <c r="V14" s="525">
        <f t="shared" si="7"/>
        <v>72</v>
      </c>
      <c r="W14" s="525" t="str">
        <f t="shared" si="8"/>
        <v>49~50</v>
      </c>
      <c r="X14" s="524" t="str">
        <f t="shared" si="9"/>
        <v/>
      </c>
      <c r="Z14" s="29">
        <v>1660</v>
      </c>
      <c r="AA14" s="29">
        <v>1680</v>
      </c>
      <c r="AB14" s="350">
        <f t="shared" si="10"/>
        <v>22.4</v>
      </c>
      <c r="AC14" s="142">
        <f t="shared" si="11"/>
        <v>49</v>
      </c>
      <c r="AD14" s="142" t="str">
        <f t="shared" si="12"/>
        <v xml:space="preserve"> </v>
      </c>
      <c r="AE14" s="350">
        <f t="shared" si="13"/>
        <v>22.2</v>
      </c>
      <c r="AF14" s="142">
        <f t="shared" si="14"/>
        <v>50</v>
      </c>
      <c r="AG14" s="142" t="str">
        <f t="shared" si="15"/>
        <v xml:space="preserve"> </v>
      </c>
      <c r="AH14" s="141"/>
    </row>
    <row r="15" spans="1:34" ht="24" customHeight="1">
      <c r="A15" s="534"/>
      <c r="B15" s="166"/>
      <c r="C15" s="373" t="s">
        <v>1497</v>
      </c>
      <c r="D15" s="36" t="s">
        <v>1496</v>
      </c>
      <c r="E15" s="37" t="s">
        <v>1495</v>
      </c>
      <c r="F15" s="38">
        <v>282</v>
      </c>
      <c r="G15" s="357">
        <v>1.331</v>
      </c>
      <c r="H15" s="38" t="s">
        <v>204</v>
      </c>
      <c r="I15" s="532" t="str">
        <f t="shared" si="0"/>
        <v>1,370~1,420</v>
      </c>
      <c r="J15" s="531">
        <v>5</v>
      </c>
      <c r="K15" s="353">
        <v>15.4</v>
      </c>
      <c r="L15" s="530">
        <f t="shared" si="1"/>
        <v>150.75714285714284</v>
      </c>
      <c r="M15" s="529" t="str">
        <f t="shared" si="2"/>
        <v>15.8</v>
      </c>
      <c r="N15" s="528" t="str">
        <f t="shared" si="3"/>
        <v>19.0</v>
      </c>
      <c r="O15" s="433" t="str">
        <f t="shared" si="4"/>
        <v>24.5~24.8</v>
      </c>
      <c r="P15" s="357" t="s">
        <v>1344</v>
      </c>
      <c r="Q15" s="38" t="s">
        <v>60</v>
      </c>
      <c r="R15" s="357" t="s">
        <v>231</v>
      </c>
      <c r="S15" s="36"/>
      <c r="T15" s="527" t="str">
        <f t="shared" si="5"/>
        <v>☆☆☆☆</v>
      </c>
      <c r="U15" s="526">
        <f t="shared" si="6"/>
        <v>97</v>
      </c>
      <c r="V15" s="525">
        <f t="shared" si="7"/>
        <v>81</v>
      </c>
      <c r="W15" s="525">
        <f t="shared" si="8"/>
        <v>62</v>
      </c>
      <c r="X15" s="524" t="str">
        <f t="shared" si="9"/>
        <v>★1.0</v>
      </c>
      <c r="Z15" s="29">
        <v>1370</v>
      </c>
      <c r="AA15" s="29">
        <v>1420</v>
      </c>
      <c r="AB15" s="350">
        <f t="shared" si="10"/>
        <v>24.8</v>
      </c>
      <c r="AC15" s="142">
        <f t="shared" si="11"/>
        <v>62</v>
      </c>
      <c r="AD15" s="142" t="str">
        <f t="shared" si="12"/>
        <v>★1.0</v>
      </c>
      <c r="AE15" s="350">
        <f t="shared" si="13"/>
        <v>24.5</v>
      </c>
      <c r="AF15" s="142">
        <f t="shared" si="14"/>
        <v>62</v>
      </c>
      <c r="AG15" s="142" t="str">
        <f t="shared" si="15"/>
        <v>★1.0</v>
      </c>
      <c r="AH15" s="141"/>
    </row>
    <row r="16" spans="1:34" ht="24" customHeight="1">
      <c r="A16" s="534"/>
      <c r="B16" s="166"/>
      <c r="C16" s="375"/>
      <c r="D16" s="36" t="s">
        <v>1494</v>
      </c>
      <c r="E16" s="37" t="s">
        <v>1493</v>
      </c>
      <c r="F16" s="38">
        <v>282</v>
      </c>
      <c r="G16" s="357">
        <v>1.331</v>
      </c>
      <c r="H16" s="38" t="s">
        <v>204</v>
      </c>
      <c r="I16" s="532" t="str">
        <f t="shared" si="0"/>
        <v>1,440</v>
      </c>
      <c r="J16" s="531">
        <v>5</v>
      </c>
      <c r="K16" s="353">
        <v>15.4</v>
      </c>
      <c r="L16" s="530">
        <f t="shared" si="1"/>
        <v>150.75714285714284</v>
      </c>
      <c r="M16" s="529" t="str">
        <f t="shared" si="2"/>
        <v>14.4</v>
      </c>
      <c r="N16" s="528" t="str">
        <f t="shared" si="3"/>
        <v>17.6</v>
      </c>
      <c r="O16" s="433" t="str">
        <f t="shared" si="4"/>
        <v>24.3</v>
      </c>
      <c r="P16" s="357" t="s">
        <v>1344</v>
      </c>
      <c r="Q16" s="38" t="s">
        <v>60</v>
      </c>
      <c r="R16" s="357" t="s">
        <v>231</v>
      </c>
      <c r="S16" s="36"/>
      <c r="T16" s="527" t="str">
        <f t="shared" si="5"/>
        <v>☆☆☆☆</v>
      </c>
      <c r="U16" s="526">
        <f t="shared" si="6"/>
        <v>106</v>
      </c>
      <c r="V16" s="525">
        <f t="shared" si="7"/>
        <v>87</v>
      </c>
      <c r="W16" s="525">
        <f t="shared" si="8"/>
        <v>63</v>
      </c>
      <c r="X16" s="524" t="str">
        <f t="shared" si="9"/>
        <v>★1.0</v>
      </c>
      <c r="Z16" s="29">
        <v>1440</v>
      </c>
      <c r="AA16" s="29">
        <v>1440</v>
      </c>
      <c r="AB16" s="350">
        <f t="shared" si="10"/>
        <v>24.3</v>
      </c>
      <c r="AC16" s="142">
        <f t="shared" si="11"/>
        <v>63</v>
      </c>
      <c r="AD16" s="142" t="str">
        <f t="shared" si="12"/>
        <v>★1.0</v>
      </c>
      <c r="AE16" s="350">
        <f t="shared" si="13"/>
        <v>24.3</v>
      </c>
      <c r="AF16" s="142">
        <f t="shared" si="14"/>
        <v>63</v>
      </c>
      <c r="AG16" s="142" t="str">
        <f t="shared" si="15"/>
        <v>★1.0</v>
      </c>
      <c r="AH16" s="141"/>
    </row>
    <row r="17" spans="1:34" ht="24" customHeight="1">
      <c r="A17" s="534"/>
      <c r="B17" s="165"/>
      <c r="C17" s="54"/>
      <c r="D17" s="36" t="s">
        <v>1492</v>
      </c>
      <c r="E17" s="37" t="s">
        <v>1491</v>
      </c>
      <c r="F17" s="38" t="s">
        <v>1362</v>
      </c>
      <c r="G17" s="357">
        <v>1.331</v>
      </c>
      <c r="H17" s="38" t="s">
        <v>204</v>
      </c>
      <c r="I17" s="532" t="str">
        <f t="shared" si="0"/>
        <v>1,410</v>
      </c>
      <c r="J17" s="531">
        <v>5</v>
      </c>
      <c r="K17" s="353">
        <v>17</v>
      </c>
      <c r="L17" s="530">
        <f t="shared" si="1"/>
        <v>136.56823529411761</v>
      </c>
      <c r="M17" s="529" t="str">
        <f t="shared" si="2"/>
        <v>15.8</v>
      </c>
      <c r="N17" s="528" t="str">
        <f t="shared" si="3"/>
        <v>19.0</v>
      </c>
      <c r="O17" s="433" t="str">
        <f t="shared" si="4"/>
        <v>24.5</v>
      </c>
      <c r="P17" s="357" t="s">
        <v>1249</v>
      </c>
      <c r="Q17" s="38" t="s">
        <v>60</v>
      </c>
      <c r="R17" s="357" t="s">
        <v>231</v>
      </c>
      <c r="S17" s="36"/>
      <c r="T17" s="527" t="str">
        <f t="shared" si="5"/>
        <v>☆☆☆☆</v>
      </c>
      <c r="U17" s="526">
        <f t="shared" si="6"/>
        <v>107</v>
      </c>
      <c r="V17" s="525">
        <f t="shared" si="7"/>
        <v>89</v>
      </c>
      <c r="W17" s="525">
        <f t="shared" si="8"/>
        <v>69</v>
      </c>
      <c r="X17" s="524" t="str">
        <f t="shared" si="9"/>
        <v>★1.5</v>
      </c>
      <c r="Z17" s="29">
        <v>1410</v>
      </c>
      <c r="AA17" s="29">
        <v>1410</v>
      </c>
      <c r="AB17" s="350">
        <f t="shared" si="10"/>
        <v>24.5</v>
      </c>
      <c r="AC17" s="142">
        <f t="shared" si="11"/>
        <v>69</v>
      </c>
      <c r="AD17" s="142" t="str">
        <f t="shared" si="12"/>
        <v>★1.5</v>
      </c>
      <c r="AE17" s="350">
        <f t="shared" si="13"/>
        <v>24.5</v>
      </c>
      <c r="AF17" s="142">
        <f t="shared" si="14"/>
        <v>69</v>
      </c>
      <c r="AG17" s="142" t="str">
        <f t="shared" si="15"/>
        <v>★1.5</v>
      </c>
      <c r="AH17" s="141"/>
    </row>
    <row r="18" spans="1:34" ht="24" customHeight="1">
      <c r="A18" s="534"/>
      <c r="B18" s="166"/>
      <c r="C18" s="373" t="s">
        <v>1490</v>
      </c>
      <c r="D18" s="36" t="s">
        <v>1489</v>
      </c>
      <c r="E18" s="37" t="s">
        <v>1453</v>
      </c>
      <c r="F18" s="38">
        <v>260</v>
      </c>
      <c r="G18" s="357">
        <v>1.9910000000000001</v>
      </c>
      <c r="H18" s="38" t="s">
        <v>204</v>
      </c>
      <c r="I18" s="532" t="str">
        <f t="shared" si="0"/>
        <v>1,570~1,610</v>
      </c>
      <c r="J18" s="531">
        <v>5</v>
      </c>
      <c r="K18" s="353">
        <v>12.2</v>
      </c>
      <c r="L18" s="530">
        <f t="shared" si="1"/>
        <v>190.3</v>
      </c>
      <c r="M18" s="529" t="str">
        <f t="shared" si="2"/>
        <v>13.2</v>
      </c>
      <c r="N18" s="528" t="str">
        <f t="shared" si="3"/>
        <v>16.5</v>
      </c>
      <c r="O18" s="433" t="str">
        <f t="shared" si="4"/>
        <v>22.9~23.2</v>
      </c>
      <c r="P18" s="357" t="s">
        <v>1344</v>
      </c>
      <c r="Q18" s="38" t="s">
        <v>60</v>
      </c>
      <c r="R18" s="357" t="s">
        <v>84</v>
      </c>
      <c r="S18" s="36"/>
      <c r="T18" s="527" t="str">
        <f t="shared" si="5"/>
        <v>☆☆☆</v>
      </c>
      <c r="U18" s="526">
        <f t="shared" si="6"/>
        <v>92</v>
      </c>
      <c r="V18" s="525">
        <f t="shared" si="7"/>
        <v>73</v>
      </c>
      <c r="W18" s="525" t="str">
        <f t="shared" si="8"/>
        <v>52~53</v>
      </c>
      <c r="X18" s="524" t="str">
        <f t="shared" si="9"/>
        <v/>
      </c>
      <c r="Z18" s="29">
        <v>1570</v>
      </c>
      <c r="AA18" s="29">
        <v>1610</v>
      </c>
      <c r="AB18" s="350">
        <f t="shared" si="10"/>
        <v>23.2</v>
      </c>
      <c r="AC18" s="142">
        <f t="shared" si="11"/>
        <v>52</v>
      </c>
      <c r="AD18" s="142" t="str">
        <f t="shared" si="12"/>
        <v xml:space="preserve"> </v>
      </c>
      <c r="AE18" s="350">
        <f t="shared" si="13"/>
        <v>22.9</v>
      </c>
      <c r="AF18" s="142">
        <f t="shared" si="14"/>
        <v>53</v>
      </c>
      <c r="AG18" s="142" t="str">
        <f t="shared" si="15"/>
        <v xml:space="preserve"> </v>
      </c>
      <c r="AH18" s="141"/>
    </row>
    <row r="19" spans="1:34" ht="24" customHeight="1">
      <c r="A19" s="534"/>
      <c r="B19" s="165"/>
      <c r="C19" s="54"/>
      <c r="D19" s="36" t="s">
        <v>1488</v>
      </c>
      <c r="E19" s="37" t="s">
        <v>1487</v>
      </c>
      <c r="F19" s="38" t="s">
        <v>1350</v>
      </c>
      <c r="G19" s="357">
        <v>1.9910000000000001</v>
      </c>
      <c r="H19" s="38" t="s">
        <v>674</v>
      </c>
      <c r="I19" s="532" t="str">
        <f t="shared" si="0"/>
        <v>1,590~1,620</v>
      </c>
      <c r="J19" s="531">
        <v>5</v>
      </c>
      <c r="K19" s="353">
        <v>11.6</v>
      </c>
      <c r="L19" s="530">
        <f t="shared" si="1"/>
        <v>200.14310344827587</v>
      </c>
      <c r="M19" s="529" t="str">
        <f t="shared" si="2"/>
        <v>13.2</v>
      </c>
      <c r="N19" s="528" t="str">
        <f t="shared" si="3"/>
        <v>16.5</v>
      </c>
      <c r="O19" s="433" t="str">
        <f t="shared" si="4"/>
        <v>22.8~23.1</v>
      </c>
      <c r="P19" s="357" t="s">
        <v>1249</v>
      </c>
      <c r="Q19" s="38" t="s">
        <v>60</v>
      </c>
      <c r="R19" s="357" t="s">
        <v>84</v>
      </c>
      <c r="S19" s="36"/>
      <c r="T19" s="527" t="str">
        <f t="shared" si="5"/>
        <v>☆☆☆</v>
      </c>
      <c r="U19" s="526">
        <f t="shared" si="6"/>
        <v>87</v>
      </c>
      <c r="V19" s="525">
        <f t="shared" si="7"/>
        <v>70</v>
      </c>
      <c r="W19" s="525">
        <f t="shared" si="8"/>
        <v>50</v>
      </c>
      <c r="X19" s="524" t="str">
        <f t="shared" si="9"/>
        <v/>
      </c>
      <c r="Z19" s="29">
        <v>1590</v>
      </c>
      <c r="AA19" s="29">
        <v>1620</v>
      </c>
      <c r="AB19" s="350">
        <f t="shared" si="10"/>
        <v>23.1</v>
      </c>
      <c r="AC19" s="142">
        <f t="shared" si="11"/>
        <v>50</v>
      </c>
      <c r="AD19" s="142" t="str">
        <f t="shared" si="12"/>
        <v xml:space="preserve"> </v>
      </c>
      <c r="AE19" s="350">
        <f t="shared" si="13"/>
        <v>22.8</v>
      </c>
      <c r="AF19" s="142">
        <f t="shared" si="14"/>
        <v>50</v>
      </c>
      <c r="AG19" s="142" t="str">
        <f t="shared" si="15"/>
        <v xml:space="preserve"> </v>
      </c>
      <c r="AH19" s="141"/>
    </row>
    <row r="20" spans="1:34" ht="24" customHeight="1">
      <c r="A20" s="534"/>
      <c r="B20" s="165"/>
      <c r="C20" s="358" t="s">
        <v>1486</v>
      </c>
      <c r="D20" s="36" t="s">
        <v>1485</v>
      </c>
      <c r="E20" s="37" t="s">
        <v>1484</v>
      </c>
      <c r="F20" s="38">
        <v>282</v>
      </c>
      <c r="G20" s="357">
        <v>1.331</v>
      </c>
      <c r="H20" s="38" t="s">
        <v>204</v>
      </c>
      <c r="I20" s="532" t="str">
        <f t="shared" si="0"/>
        <v>1,430~1,470</v>
      </c>
      <c r="J20" s="531">
        <v>5</v>
      </c>
      <c r="K20" s="353">
        <v>14.9</v>
      </c>
      <c r="L20" s="530">
        <f t="shared" si="1"/>
        <v>155.81610738255031</v>
      </c>
      <c r="M20" s="529" t="str">
        <f t="shared" si="2"/>
        <v>14.4</v>
      </c>
      <c r="N20" s="528" t="str">
        <f t="shared" si="3"/>
        <v>17.6</v>
      </c>
      <c r="O20" s="433" t="str">
        <f t="shared" si="4"/>
        <v>24.1~24.4</v>
      </c>
      <c r="P20" s="357" t="s">
        <v>1344</v>
      </c>
      <c r="Q20" s="38" t="s">
        <v>60</v>
      </c>
      <c r="R20" s="357" t="s">
        <v>231</v>
      </c>
      <c r="S20" s="36"/>
      <c r="T20" s="527" t="str">
        <f t="shared" si="5"/>
        <v>☆☆☆☆</v>
      </c>
      <c r="U20" s="526">
        <f t="shared" si="6"/>
        <v>103</v>
      </c>
      <c r="V20" s="525">
        <f t="shared" si="7"/>
        <v>84</v>
      </c>
      <c r="W20" s="525">
        <f t="shared" si="8"/>
        <v>61</v>
      </c>
      <c r="X20" s="524" t="str">
        <f t="shared" si="9"/>
        <v>★1.0</v>
      </c>
      <c r="Z20" s="29">
        <v>1430</v>
      </c>
      <c r="AA20" s="29">
        <v>1470</v>
      </c>
      <c r="AB20" s="350">
        <f t="shared" si="10"/>
        <v>24.4</v>
      </c>
      <c r="AC20" s="142">
        <f t="shared" si="11"/>
        <v>61</v>
      </c>
      <c r="AD20" s="142" t="str">
        <f t="shared" si="12"/>
        <v>★1.0</v>
      </c>
      <c r="AE20" s="350">
        <f t="shared" si="13"/>
        <v>24.1</v>
      </c>
      <c r="AF20" s="142">
        <f t="shared" si="14"/>
        <v>61</v>
      </c>
      <c r="AG20" s="142" t="str">
        <f t="shared" si="15"/>
        <v>★1.0</v>
      </c>
      <c r="AH20" s="141"/>
    </row>
    <row r="21" spans="1:34" ht="24" customHeight="1">
      <c r="A21" s="534"/>
      <c r="B21" s="166"/>
      <c r="C21" s="375" t="s">
        <v>1483</v>
      </c>
      <c r="D21" s="36" t="s">
        <v>1482</v>
      </c>
      <c r="E21" s="37" t="s">
        <v>1481</v>
      </c>
      <c r="F21" s="38" t="s">
        <v>1478</v>
      </c>
      <c r="G21" s="357">
        <v>1.494</v>
      </c>
      <c r="H21" s="38" t="s">
        <v>1258</v>
      </c>
      <c r="I21" s="532" t="str">
        <f t="shared" si="0"/>
        <v>1,710~1,750</v>
      </c>
      <c r="J21" s="531">
        <v>5</v>
      </c>
      <c r="K21" s="353">
        <v>14.3</v>
      </c>
      <c r="L21" s="530">
        <f t="shared" si="1"/>
        <v>162.35384615384615</v>
      </c>
      <c r="M21" s="529" t="str">
        <f t="shared" si="2"/>
        <v>12.2</v>
      </c>
      <c r="N21" s="528" t="str">
        <f t="shared" si="3"/>
        <v>15.4</v>
      </c>
      <c r="O21" s="433" t="str">
        <f t="shared" si="4"/>
        <v>21.6~22.0</v>
      </c>
      <c r="P21" s="357" t="s">
        <v>1249</v>
      </c>
      <c r="Q21" s="38" t="s">
        <v>60</v>
      </c>
      <c r="R21" s="357" t="s">
        <v>84</v>
      </c>
      <c r="S21" s="36"/>
      <c r="T21" s="527" t="str">
        <f t="shared" si="5"/>
        <v>☆☆☆☆</v>
      </c>
      <c r="U21" s="526">
        <f t="shared" si="6"/>
        <v>117</v>
      </c>
      <c r="V21" s="525">
        <f t="shared" si="7"/>
        <v>92</v>
      </c>
      <c r="W21" s="525" t="str">
        <f t="shared" si="8"/>
        <v>65~66</v>
      </c>
      <c r="X21" s="524" t="str">
        <f t="shared" si="9"/>
        <v>★1.5</v>
      </c>
      <c r="Z21" s="29">
        <v>1710</v>
      </c>
      <c r="AA21" s="29">
        <v>1750</v>
      </c>
      <c r="AB21" s="350">
        <f t="shared" si="10"/>
        <v>22</v>
      </c>
      <c r="AC21" s="142">
        <f t="shared" si="11"/>
        <v>65</v>
      </c>
      <c r="AD21" s="142" t="str">
        <f t="shared" si="12"/>
        <v>★1.5</v>
      </c>
      <c r="AE21" s="350">
        <f t="shared" si="13"/>
        <v>21.6</v>
      </c>
      <c r="AF21" s="142">
        <f t="shared" si="14"/>
        <v>66</v>
      </c>
      <c r="AG21" s="142" t="str">
        <f t="shared" si="15"/>
        <v>★1.5</v>
      </c>
      <c r="AH21" s="141"/>
    </row>
    <row r="22" spans="1:34" ht="24" customHeight="1">
      <c r="A22" s="534"/>
      <c r="B22" s="165"/>
      <c r="C22" s="54"/>
      <c r="D22" s="36" t="s">
        <v>1480</v>
      </c>
      <c r="E22" s="37" t="s">
        <v>1479</v>
      </c>
      <c r="F22" s="38" t="s">
        <v>1478</v>
      </c>
      <c r="G22" s="357">
        <v>1.494</v>
      </c>
      <c r="H22" s="38" t="s">
        <v>1258</v>
      </c>
      <c r="I22" s="532" t="str">
        <f t="shared" si="0"/>
        <v>1,770~1,780</v>
      </c>
      <c r="J22" s="531">
        <v>5</v>
      </c>
      <c r="K22" s="353">
        <v>14.3</v>
      </c>
      <c r="L22" s="530">
        <f t="shared" si="1"/>
        <v>162.35384615384615</v>
      </c>
      <c r="M22" s="529" t="str">
        <f t="shared" si="2"/>
        <v>11.1</v>
      </c>
      <c r="N22" s="528" t="str">
        <f t="shared" si="3"/>
        <v>14.4</v>
      </c>
      <c r="O22" s="433" t="str">
        <f t="shared" si="4"/>
        <v>21.3~21.4</v>
      </c>
      <c r="P22" s="357" t="s">
        <v>1249</v>
      </c>
      <c r="Q22" s="38" t="s">
        <v>60</v>
      </c>
      <c r="R22" s="357" t="s">
        <v>84</v>
      </c>
      <c r="S22" s="36"/>
      <c r="T22" s="527" t="str">
        <f t="shared" si="5"/>
        <v>☆☆☆☆</v>
      </c>
      <c r="U22" s="526">
        <f t="shared" si="6"/>
        <v>128</v>
      </c>
      <c r="V22" s="525">
        <f t="shared" si="7"/>
        <v>99</v>
      </c>
      <c r="W22" s="525" t="str">
        <f t="shared" si="8"/>
        <v>66~67</v>
      </c>
      <c r="X22" s="524" t="str">
        <f t="shared" si="9"/>
        <v>★1.5</v>
      </c>
      <c r="Z22" s="29">
        <v>1770</v>
      </c>
      <c r="AA22" s="29">
        <v>1780</v>
      </c>
      <c r="AB22" s="350">
        <f t="shared" si="10"/>
        <v>21.4</v>
      </c>
      <c r="AC22" s="142">
        <f t="shared" si="11"/>
        <v>66</v>
      </c>
      <c r="AD22" s="142" t="str">
        <f t="shared" si="12"/>
        <v>★1.5</v>
      </c>
      <c r="AE22" s="350">
        <f t="shared" si="13"/>
        <v>21.3</v>
      </c>
      <c r="AF22" s="142">
        <f t="shared" si="14"/>
        <v>67</v>
      </c>
      <c r="AG22" s="142" t="str">
        <f t="shared" si="15"/>
        <v>★1.5</v>
      </c>
      <c r="AH22" s="141"/>
    </row>
    <row r="23" spans="1:34" ht="24" customHeight="1">
      <c r="A23" s="534"/>
      <c r="B23" s="167"/>
      <c r="C23" s="373" t="s">
        <v>1477</v>
      </c>
      <c r="D23" s="36" t="s">
        <v>1476</v>
      </c>
      <c r="E23" s="37" t="s">
        <v>1475</v>
      </c>
      <c r="F23" s="38" t="s">
        <v>1251</v>
      </c>
      <c r="G23" s="357">
        <v>1.9910000000000001</v>
      </c>
      <c r="H23" s="38" t="s">
        <v>1250</v>
      </c>
      <c r="I23" s="532" t="str">
        <f t="shared" si="0"/>
        <v>1,830~1,860</v>
      </c>
      <c r="J23" s="531">
        <v>5</v>
      </c>
      <c r="K23" s="353">
        <v>11.1</v>
      </c>
      <c r="L23" s="530">
        <f t="shared" si="1"/>
        <v>209.15855855855858</v>
      </c>
      <c r="M23" s="529" t="str">
        <f t="shared" si="2"/>
        <v>11.1</v>
      </c>
      <c r="N23" s="528" t="str">
        <f t="shared" si="3"/>
        <v>14.4</v>
      </c>
      <c r="O23" s="433" t="str">
        <f t="shared" si="4"/>
        <v>20.5~20.8</v>
      </c>
      <c r="P23" s="357" t="s">
        <v>1249</v>
      </c>
      <c r="Q23" s="38" t="s">
        <v>60</v>
      </c>
      <c r="R23" s="357" t="s">
        <v>84</v>
      </c>
      <c r="S23" s="36"/>
      <c r="T23" s="527" t="str">
        <f t="shared" si="5"/>
        <v>☆☆☆</v>
      </c>
      <c r="U23" s="526">
        <f t="shared" si="6"/>
        <v>100</v>
      </c>
      <c r="V23" s="525">
        <f t="shared" si="7"/>
        <v>77</v>
      </c>
      <c r="W23" s="525" t="str">
        <f t="shared" si="8"/>
        <v>53~54</v>
      </c>
      <c r="X23" s="524" t="str">
        <f t="shared" si="9"/>
        <v/>
      </c>
      <c r="Z23" s="29">
        <v>1830</v>
      </c>
      <c r="AA23" s="29">
        <v>1860</v>
      </c>
      <c r="AB23" s="350">
        <f t="shared" si="10"/>
        <v>20.8</v>
      </c>
      <c r="AC23" s="142">
        <f t="shared" si="11"/>
        <v>53</v>
      </c>
      <c r="AD23" s="142" t="str">
        <f t="shared" si="12"/>
        <v xml:space="preserve"> </v>
      </c>
      <c r="AE23" s="350">
        <f t="shared" si="13"/>
        <v>20.5</v>
      </c>
      <c r="AF23" s="142">
        <f t="shared" si="14"/>
        <v>54</v>
      </c>
      <c r="AG23" s="142" t="str">
        <f t="shared" si="15"/>
        <v xml:space="preserve"> </v>
      </c>
      <c r="AH23" s="141"/>
    </row>
    <row r="24" spans="1:34" ht="24" customHeight="1">
      <c r="A24" s="534"/>
      <c r="B24" s="165"/>
      <c r="C24" s="54"/>
      <c r="D24" s="36" t="s">
        <v>1474</v>
      </c>
      <c r="E24" s="37" t="s">
        <v>1473</v>
      </c>
      <c r="F24" s="38" t="s">
        <v>1251</v>
      </c>
      <c r="G24" s="357">
        <v>1.9910000000000001</v>
      </c>
      <c r="H24" s="38" t="s">
        <v>1250</v>
      </c>
      <c r="I24" s="532" t="str">
        <f t="shared" si="0"/>
        <v>1,830~1,860</v>
      </c>
      <c r="J24" s="531">
        <v>5</v>
      </c>
      <c r="K24" s="353">
        <v>10.8</v>
      </c>
      <c r="L24" s="530">
        <f t="shared" si="1"/>
        <v>214.96851851851849</v>
      </c>
      <c r="M24" s="529" t="str">
        <f t="shared" si="2"/>
        <v>11.1</v>
      </c>
      <c r="N24" s="528" t="str">
        <f t="shared" si="3"/>
        <v>14.4</v>
      </c>
      <c r="O24" s="433" t="str">
        <f t="shared" si="4"/>
        <v>20.5~20.8</v>
      </c>
      <c r="P24" s="357" t="s">
        <v>1249</v>
      </c>
      <c r="Q24" s="38" t="s">
        <v>60</v>
      </c>
      <c r="R24" s="357" t="s">
        <v>84</v>
      </c>
      <c r="S24" s="36"/>
      <c r="T24" s="527" t="str">
        <f t="shared" si="5"/>
        <v>☆☆☆</v>
      </c>
      <c r="U24" s="526">
        <f t="shared" si="6"/>
        <v>97</v>
      </c>
      <c r="V24" s="525">
        <f t="shared" si="7"/>
        <v>75</v>
      </c>
      <c r="W24" s="525" t="str">
        <f t="shared" si="8"/>
        <v>51~52</v>
      </c>
      <c r="X24" s="524" t="str">
        <f t="shared" si="9"/>
        <v/>
      </c>
      <c r="Z24" s="29">
        <v>1830</v>
      </c>
      <c r="AA24" s="29">
        <v>1860</v>
      </c>
      <c r="AB24" s="350">
        <f t="shared" si="10"/>
        <v>20.8</v>
      </c>
      <c r="AC24" s="142">
        <f t="shared" si="11"/>
        <v>51</v>
      </c>
      <c r="AD24" s="142" t="str">
        <f t="shared" si="12"/>
        <v xml:space="preserve"> </v>
      </c>
      <c r="AE24" s="350">
        <f t="shared" si="13"/>
        <v>20.5</v>
      </c>
      <c r="AF24" s="142">
        <f t="shared" si="14"/>
        <v>52</v>
      </c>
      <c r="AG24" s="142" t="str">
        <f t="shared" si="15"/>
        <v xml:space="preserve"> </v>
      </c>
      <c r="AH24" s="141"/>
    </row>
    <row r="25" spans="1:34" ht="24" customHeight="1">
      <c r="A25" s="534"/>
      <c r="B25" s="166"/>
      <c r="C25" s="375" t="s">
        <v>1472</v>
      </c>
      <c r="D25" s="36" t="s">
        <v>1471</v>
      </c>
      <c r="E25" s="37" t="s">
        <v>1470</v>
      </c>
      <c r="F25" s="38" t="s">
        <v>1251</v>
      </c>
      <c r="G25" s="357">
        <v>1.9910000000000001</v>
      </c>
      <c r="H25" s="38" t="s">
        <v>1250</v>
      </c>
      <c r="I25" s="532" t="str">
        <f t="shared" si="0"/>
        <v>1,870</v>
      </c>
      <c r="J25" s="531">
        <v>5</v>
      </c>
      <c r="K25" s="353">
        <v>10.9</v>
      </c>
      <c r="L25" s="530">
        <f t="shared" si="1"/>
        <v>212.99633027522933</v>
      </c>
      <c r="M25" s="529" t="str">
        <f t="shared" si="2"/>
        <v>11.1</v>
      </c>
      <c r="N25" s="528" t="str">
        <f t="shared" si="3"/>
        <v>14.4</v>
      </c>
      <c r="O25" s="433" t="str">
        <f t="shared" si="4"/>
        <v>20.4</v>
      </c>
      <c r="P25" s="357" t="s">
        <v>1249</v>
      </c>
      <c r="Q25" s="38" t="s">
        <v>60</v>
      </c>
      <c r="R25" s="357" t="s">
        <v>84</v>
      </c>
      <c r="S25" s="36"/>
      <c r="T25" s="527" t="str">
        <f t="shared" si="5"/>
        <v>☆☆☆</v>
      </c>
      <c r="U25" s="526">
        <f t="shared" si="6"/>
        <v>98</v>
      </c>
      <c r="V25" s="525">
        <f t="shared" si="7"/>
        <v>75</v>
      </c>
      <c r="W25" s="525">
        <f t="shared" si="8"/>
        <v>53</v>
      </c>
      <c r="X25" s="524" t="str">
        <f t="shared" si="9"/>
        <v/>
      </c>
      <c r="Z25" s="29">
        <v>1870</v>
      </c>
      <c r="AA25" s="29">
        <v>1870</v>
      </c>
      <c r="AB25" s="350">
        <f t="shared" si="10"/>
        <v>20.399999999999999</v>
      </c>
      <c r="AC25" s="142">
        <f t="shared" si="11"/>
        <v>53</v>
      </c>
      <c r="AD25" s="142" t="str">
        <f t="shared" si="12"/>
        <v xml:space="preserve"> </v>
      </c>
      <c r="AE25" s="350">
        <f t="shared" si="13"/>
        <v>20.399999999999999</v>
      </c>
      <c r="AF25" s="142">
        <f t="shared" si="14"/>
        <v>53</v>
      </c>
      <c r="AG25" s="142" t="str">
        <f t="shared" si="15"/>
        <v xml:space="preserve"> </v>
      </c>
      <c r="AH25" s="141"/>
    </row>
    <row r="26" spans="1:34" ht="24" customHeight="1">
      <c r="A26" s="534"/>
      <c r="B26" s="166"/>
      <c r="C26" s="375"/>
      <c r="D26" s="36" t="s">
        <v>1469</v>
      </c>
      <c r="E26" s="37" t="s">
        <v>1468</v>
      </c>
      <c r="F26" s="38" t="s">
        <v>1251</v>
      </c>
      <c r="G26" s="357">
        <v>1.9910000000000001</v>
      </c>
      <c r="H26" s="38" t="s">
        <v>1250</v>
      </c>
      <c r="I26" s="532" t="str">
        <f t="shared" si="0"/>
        <v>1,900</v>
      </c>
      <c r="J26" s="531">
        <v>5</v>
      </c>
      <c r="K26" s="353">
        <v>10.9</v>
      </c>
      <c r="L26" s="530">
        <f t="shared" si="1"/>
        <v>212.99633027522933</v>
      </c>
      <c r="M26" s="529" t="str">
        <f t="shared" si="2"/>
        <v>10.2</v>
      </c>
      <c r="N26" s="528" t="str">
        <f t="shared" si="3"/>
        <v>13.5</v>
      </c>
      <c r="O26" s="433" t="str">
        <f t="shared" si="4"/>
        <v>20.1</v>
      </c>
      <c r="P26" s="357" t="s">
        <v>1249</v>
      </c>
      <c r="Q26" s="38" t="s">
        <v>60</v>
      </c>
      <c r="R26" s="357" t="s">
        <v>84</v>
      </c>
      <c r="S26" s="36"/>
      <c r="T26" s="527" t="str">
        <f t="shared" si="5"/>
        <v>☆☆☆</v>
      </c>
      <c r="U26" s="526">
        <f t="shared" si="6"/>
        <v>106</v>
      </c>
      <c r="V26" s="525">
        <f t="shared" si="7"/>
        <v>80</v>
      </c>
      <c r="W26" s="525">
        <f t="shared" si="8"/>
        <v>54</v>
      </c>
      <c r="X26" s="524" t="str">
        <f t="shared" si="9"/>
        <v/>
      </c>
      <c r="Z26" s="29">
        <v>1900</v>
      </c>
      <c r="AA26" s="29">
        <v>1900</v>
      </c>
      <c r="AB26" s="350">
        <f t="shared" si="10"/>
        <v>20.100000000000001</v>
      </c>
      <c r="AC26" s="142">
        <f t="shared" si="11"/>
        <v>54</v>
      </c>
      <c r="AD26" s="142" t="str">
        <f t="shared" si="12"/>
        <v xml:space="preserve"> </v>
      </c>
      <c r="AE26" s="350">
        <f t="shared" si="13"/>
        <v>20.100000000000001</v>
      </c>
      <c r="AF26" s="142">
        <f t="shared" si="14"/>
        <v>54</v>
      </c>
      <c r="AG26" s="142" t="str">
        <f t="shared" si="15"/>
        <v xml:space="preserve"> </v>
      </c>
      <c r="AH26" s="141"/>
    </row>
    <row r="27" spans="1:34" ht="24" customHeight="1">
      <c r="A27" s="534"/>
      <c r="B27" s="166"/>
      <c r="C27" s="375"/>
      <c r="D27" s="36" t="s">
        <v>1466</v>
      </c>
      <c r="E27" s="37" t="s">
        <v>1467</v>
      </c>
      <c r="F27" s="38" t="s">
        <v>1251</v>
      </c>
      <c r="G27" s="357">
        <v>1.9910000000000001</v>
      </c>
      <c r="H27" s="38" t="s">
        <v>1250</v>
      </c>
      <c r="I27" s="532" t="str">
        <f t="shared" si="0"/>
        <v>1,870</v>
      </c>
      <c r="J27" s="531">
        <v>5</v>
      </c>
      <c r="K27" s="353">
        <v>10.7</v>
      </c>
      <c r="L27" s="530">
        <f t="shared" si="1"/>
        <v>216.97757009345796</v>
      </c>
      <c r="M27" s="529" t="str">
        <f t="shared" si="2"/>
        <v>11.1</v>
      </c>
      <c r="N27" s="528" t="str">
        <f t="shared" si="3"/>
        <v>14.4</v>
      </c>
      <c r="O27" s="433" t="str">
        <f t="shared" si="4"/>
        <v>20.4</v>
      </c>
      <c r="P27" s="357" t="s">
        <v>1249</v>
      </c>
      <c r="Q27" s="38" t="s">
        <v>60</v>
      </c>
      <c r="R27" s="357" t="s">
        <v>84</v>
      </c>
      <c r="S27" s="36"/>
      <c r="T27" s="527" t="str">
        <f t="shared" si="5"/>
        <v>☆☆☆</v>
      </c>
      <c r="U27" s="526">
        <f t="shared" si="6"/>
        <v>96</v>
      </c>
      <c r="V27" s="525">
        <f t="shared" si="7"/>
        <v>74</v>
      </c>
      <c r="W27" s="525">
        <f t="shared" si="8"/>
        <v>52</v>
      </c>
      <c r="X27" s="524" t="str">
        <f t="shared" si="9"/>
        <v/>
      </c>
      <c r="Z27" s="29">
        <v>1870</v>
      </c>
      <c r="AA27" s="29">
        <v>1870</v>
      </c>
      <c r="AB27" s="350">
        <f t="shared" si="10"/>
        <v>20.399999999999999</v>
      </c>
      <c r="AC27" s="142">
        <f t="shared" si="11"/>
        <v>52</v>
      </c>
      <c r="AD27" s="142" t="str">
        <f t="shared" si="12"/>
        <v xml:space="preserve"> </v>
      </c>
      <c r="AE27" s="350">
        <f t="shared" si="13"/>
        <v>20.399999999999999</v>
      </c>
      <c r="AF27" s="142">
        <f t="shared" si="14"/>
        <v>52</v>
      </c>
      <c r="AG27" s="142" t="str">
        <f t="shared" si="15"/>
        <v xml:space="preserve"> </v>
      </c>
      <c r="AH27" s="141"/>
    </row>
    <row r="28" spans="1:34" ht="24" customHeight="1">
      <c r="A28" s="534"/>
      <c r="B28" s="166"/>
      <c r="C28" s="375"/>
      <c r="D28" s="36" t="s">
        <v>1466</v>
      </c>
      <c r="E28" s="37" t="s">
        <v>1465</v>
      </c>
      <c r="F28" s="38" t="s">
        <v>1251</v>
      </c>
      <c r="G28" s="357">
        <v>1.9910000000000001</v>
      </c>
      <c r="H28" s="38" t="s">
        <v>1250</v>
      </c>
      <c r="I28" s="532" t="str">
        <f t="shared" si="0"/>
        <v>1,900</v>
      </c>
      <c r="J28" s="531">
        <v>5</v>
      </c>
      <c r="K28" s="353">
        <v>10.7</v>
      </c>
      <c r="L28" s="530">
        <f t="shared" si="1"/>
        <v>216.97757009345796</v>
      </c>
      <c r="M28" s="529" t="str">
        <f t="shared" si="2"/>
        <v>10.2</v>
      </c>
      <c r="N28" s="528" t="str">
        <f t="shared" si="3"/>
        <v>13.5</v>
      </c>
      <c r="O28" s="433" t="str">
        <f t="shared" si="4"/>
        <v>20.1</v>
      </c>
      <c r="P28" s="357" t="s">
        <v>1249</v>
      </c>
      <c r="Q28" s="38" t="s">
        <v>60</v>
      </c>
      <c r="R28" s="357" t="s">
        <v>84</v>
      </c>
      <c r="S28" s="36"/>
      <c r="T28" s="527" t="str">
        <f t="shared" si="5"/>
        <v>☆☆☆</v>
      </c>
      <c r="U28" s="526">
        <f t="shared" si="6"/>
        <v>104</v>
      </c>
      <c r="V28" s="525">
        <f t="shared" si="7"/>
        <v>79</v>
      </c>
      <c r="W28" s="525">
        <f t="shared" si="8"/>
        <v>53</v>
      </c>
      <c r="X28" s="524" t="str">
        <f t="shared" si="9"/>
        <v/>
      </c>
      <c r="Z28" s="29">
        <v>1900</v>
      </c>
      <c r="AA28" s="29">
        <v>1900</v>
      </c>
      <c r="AB28" s="350">
        <f t="shared" si="10"/>
        <v>20.100000000000001</v>
      </c>
      <c r="AC28" s="142">
        <f t="shared" si="11"/>
        <v>53</v>
      </c>
      <c r="AD28" s="142" t="str">
        <f t="shared" si="12"/>
        <v xml:space="preserve"> </v>
      </c>
      <c r="AE28" s="350">
        <f t="shared" si="13"/>
        <v>20.100000000000001</v>
      </c>
      <c r="AF28" s="142">
        <f t="shared" si="14"/>
        <v>53</v>
      </c>
      <c r="AG28" s="142" t="str">
        <f t="shared" si="15"/>
        <v xml:space="preserve"> </v>
      </c>
      <c r="AH28" s="141"/>
    </row>
    <row r="29" spans="1:34" ht="24" customHeight="1">
      <c r="A29" s="534"/>
      <c r="B29" s="167"/>
      <c r="C29" s="373" t="s">
        <v>1464</v>
      </c>
      <c r="D29" s="36" t="s">
        <v>1463</v>
      </c>
      <c r="E29" s="37" t="s">
        <v>1462</v>
      </c>
      <c r="F29" s="38">
        <v>282</v>
      </c>
      <c r="G29" s="357">
        <v>1.331</v>
      </c>
      <c r="H29" s="38" t="s">
        <v>204</v>
      </c>
      <c r="I29" s="532" t="str">
        <f t="shared" si="0"/>
        <v>1,420</v>
      </c>
      <c r="J29" s="531">
        <v>5</v>
      </c>
      <c r="K29" s="353">
        <v>15.3</v>
      </c>
      <c r="L29" s="530">
        <f t="shared" si="1"/>
        <v>151.74248366013074</v>
      </c>
      <c r="M29" s="529" t="str">
        <f t="shared" si="2"/>
        <v>15.8</v>
      </c>
      <c r="N29" s="528" t="str">
        <f t="shared" si="3"/>
        <v>19.0</v>
      </c>
      <c r="O29" s="433" t="str">
        <f t="shared" si="4"/>
        <v>24.5</v>
      </c>
      <c r="P29" s="357" t="s">
        <v>1344</v>
      </c>
      <c r="Q29" s="38" t="s">
        <v>60</v>
      </c>
      <c r="R29" s="357" t="s">
        <v>231</v>
      </c>
      <c r="S29" s="36"/>
      <c r="T29" s="527" t="str">
        <f t="shared" si="5"/>
        <v>☆☆☆☆</v>
      </c>
      <c r="U29" s="526">
        <f t="shared" si="6"/>
        <v>96</v>
      </c>
      <c r="V29" s="525">
        <f t="shared" si="7"/>
        <v>80</v>
      </c>
      <c r="W29" s="525">
        <f t="shared" si="8"/>
        <v>62</v>
      </c>
      <c r="X29" s="524" t="str">
        <f t="shared" si="9"/>
        <v>★1.0</v>
      </c>
      <c r="Z29" s="29">
        <v>1420</v>
      </c>
      <c r="AA29" s="29">
        <v>1420</v>
      </c>
      <c r="AB29" s="350">
        <f t="shared" si="10"/>
        <v>24.5</v>
      </c>
      <c r="AC29" s="142">
        <f t="shared" si="11"/>
        <v>62</v>
      </c>
      <c r="AD29" s="142" t="str">
        <f t="shared" si="12"/>
        <v>★1.0</v>
      </c>
      <c r="AE29" s="350">
        <f t="shared" si="13"/>
        <v>24.5</v>
      </c>
      <c r="AF29" s="142">
        <f t="shared" si="14"/>
        <v>62</v>
      </c>
      <c r="AG29" s="142" t="str">
        <f t="shared" si="15"/>
        <v>★1.0</v>
      </c>
      <c r="AH29" s="141"/>
    </row>
    <row r="30" spans="1:34" ht="24" customHeight="1">
      <c r="A30" s="534"/>
      <c r="B30" s="165"/>
      <c r="C30" s="375"/>
      <c r="D30" s="36" t="s">
        <v>1461</v>
      </c>
      <c r="E30" s="37" t="s">
        <v>1460</v>
      </c>
      <c r="F30" s="38">
        <v>282</v>
      </c>
      <c r="G30" s="357">
        <v>1.331</v>
      </c>
      <c r="H30" s="38" t="s">
        <v>204</v>
      </c>
      <c r="I30" s="532" t="str">
        <f t="shared" si="0"/>
        <v>1,440~1,470</v>
      </c>
      <c r="J30" s="531">
        <v>5</v>
      </c>
      <c r="K30" s="353">
        <v>15.3</v>
      </c>
      <c r="L30" s="530">
        <f t="shared" si="1"/>
        <v>151.74248366013074</v>
      </c>
      <c r="M30" s="529" t="str">
        <f t="shared" si="2"/>
        <v>14.4</v>
      </c>
      <c r="N30" s="528" t="str">
        <f t="shared" si="3"/>
        <v>17.6</v>
      </c>
      <c r="O30" s="433" t="str">
        <f t="shared" si="4"/>
        <v>24.1~24.3</v>
      </c>
      <c r="P30" s="357" t="s">
        <v>1344</v>
      </c>
      <c r="Q30" s="38" t="s">
        <v>60</v>
      </c>
      <c r="R30" s="357" t="s">
        <v>231</v>
      </c>
      <c r="S30" s="36"/>
      <c r="T30" s="527" t="str">
        <f t="shared" si="5"/>
        <v>☆☆☆☆</v>
      </c>
      <c r="U30" s="526">
        <f t="shared" si="6"/>
        <v>106</v>
      </c>
      <c r="V30" s="525">
        <f t="shared" si="7"/>
        <v>86</v>
      </c>
      <c r="W30" s="525" t="str">
        <f t="shared" si="8"/>
        <v>62~63</v>
      </c>
      <c r="X30" s="524" t="str">
        <f t="shared" si="9"/>
        <v>★1.0</v>
      </c>
      <c r="Z30" s="29">
        <v>1440</v>
      </c>
      <c r="AA30" s="29">
        <v>1470</v>
      </c>
      <c r="AB30" s="350">
        <f t="shared" si="10"/>
        <v>24.3</v>
      </c>
      <c r="AC30" s="142">
        <f t="shared" si="11"/>
        <v>62</v>
      </c>
      <c r="AD30" s="142" t="str">
        <f t="shared" si="12"/>
        <v>★1.0</v>
      </c>
      <c r="AE30" s="350">
        <f t="shared" si="13"/>
        <v>24.1</v>
      </c>
      <c r="AF30" s="142">
        <f t="shared" si="14"/>
        <v>63</v>
      </c>
      <c r="AG30" s="142" t="str">
        <f t="shared" si="15"/>
        <v>★1.0</v>
      </c>
      <c r="AH30" s="141"/>
    </row>
    <row r="31" spans="1:34" ht="24" customHeight="1">
      <c r="A31" s="534"/>
      <c r="B31" s="166"/>
      <c r="C31" s="538" t="s">
        <v>1459</v>
      </c>
      <c r="D31" s="36" t="s">
        <v>1458</v>
      </c>
      <c r="E31" s="37" t="s">
        <v>1457</v>
      </c>
      <c r="F31" s="38" t="s">
        <v>1350</v>
      </c>
      <c r="G31" s="357">
        <v>1.9910000000000001</v>
      </c>
      <c r="H31" s="38" t="s">
        <v>674</v>
      </c>
      <c r="I31" s="532" t="str">
        <f t="shared" si="0"/>
        <v>1,640</v>
      </c>
      <c r="J31" s="531">
        <v>5</v>
      </c>
      <c r="K31" s="353">
        <v>11.5</v>
      </c>
      <c r="L31" s="530">
        <f t="shared" si="1"/>
        <v>201.88347826086954</v>
      </c>
      <c r="M31" s="529" t="str">
        <f t="shared" si="2"/>
        <v>13.2</v>
      </c>
      <c r="N31" s="528" t="str">
        <f t="shared" si="3"/>
        <v>16.5</v>
      </c>
      <c r="O31" s="433" t="str">
        <f t="shared" si="4"/>
        <v>22.6</v>
      </c>
      <c r="P31" s="357" t="s">
        <v>1249</v>
      </c>
      <c r="Q31" s="38" t="s">
        <v>60</v>
      </c>
      <c r="R31" s="357" t="s">
        <v>84</v>
      </c>
      <c r="S31" s="36"/>
      <c r="T31" s="527" t="str">
        <f t="shared" si="5"/>
        <v>☆☆☆</v>
      </c>
      <c r="U31" s="526">
        <f t="shared" si="6"/>
        <v>87</v>
      </c>
      <c r="V31" s="525">
        <f t="shared" si="7"/>
        <v>69</v>
      </c>
      <c r="W31" s="525">
        <f t="shared" si="8"/>
        <v>50</v>
      </c>
      <c r="X31" s="524" t="str">
        <f t="shared" si="9"/>
        <v/>
      </c>
      <c r="Z31" s="29">
        <v>1640</v>
      </c>
      <c r="AA31" s="29">
        <v>1640</v>
      </c>
      <c r="AB31" s="350">
        <f t="shared" si="10"/>
        <v>22.6</v>
      </c>
      <c r="AC31" s="142">
        <f t="shared" si="11"/>
        <v>50</v>
      </c>
      <c r="AD31" s="142" t="str">
        <f t="shared" si="12"/>
        <v xml:space="preserve"> </v>
      </c>
      <c r="AE31" s="350">
        <f t="shared" si="13"/>
        <v>22.6</v>
      </c>
      <c r="AF31" s="142">
        <f t="shared" si="14"/>
        <v>50</v>
      </c>
      <c r="AG31" s="142" t="str">
        <f t="shared" si="15"/>
        <v xml:space="preserve"> </v>
      </c>
      <c r="AH31" s="141"/>
    </row>
    <row r="32" spans="1:34" ht="24" customHeight="1">
      <c r="A32" s="534"/>
      <c r="B32" s="166"/>
      <c r="C32" s="375"/>
      <c r="D32" s="36" t="s">
        <v>1456</v>
      </c>
      <c r="E32" s="37" t="s">
        <v>1455</v>
      </c>
      <c r="F32" s="38" t="s">
        <v>1350</v>
      </c>
      <c r="G32" s="357">
        <v>1.9910000000000001</v>
      </c>
      <c r="H32" s="38" t="s">
        <v>674</v>
      </c>
      <c r="I32" s="532" t="str">
        <f t="shared" si="0"/>
        <v>1,670</v>
      </c>
      <c r="J32" s="531">
        <v>5</v>
      </c>
      <c r="K32" s="353">
        <v>11.5</v>
      </c>
      <c r="L32" s="530">
        <f t="shared" si="1"/>
        <v>201.88347826086954</v>
      </c>
      <c r="M32" s="529" t="str">
        <f t="shared" si="2"/>
        <v>12.2</v>
      </c>
      <c r="N32" s="528" t="str">
        <f t="shared" si="3"/>
        <v>15.4</v>
      </c>
      <c r="O32" s="433" t="str">
        <f t="shared" si="4"/>
        <v>22.3</v>
      </c>
      <c r="P32" s="357" t="s">
        <v>1249</v>
      </c>
      <c r="Q32" s="38" t="s">
        <v>60</v>
      </c>
      <c r="R32" s="357" t="s">
        <v>84</v>
      </c>
      <c r="S32" s="36"/>
      <c r="T32" s="527" t="str">
        <f t="shared" si="5"/>
        <v>☆☆☆</v>
      </c>
      <c r="U32" s="526">
        <f t="shared" si="6"/>
        <v>94</v>
      </c>
      <c r="V32" s="525">
        <f t="shared" si="7"/>
        <v>74</v>
      </c>
      <c r="W32" s="525">
        <f t="shared" si="8"/>
        <v>51</v>
      </c>
      <c r="X32" s="524" t="str">
        <f t="shared" si="9"/>
        <v/>
      </c>
      <c r="Z32" s="29">
        <v>1670</v>
      </c>
      <c r="AA32" s="29">
        <v>1670</v>
      </c>
      <c r="AB32" s="350">
        <f t="shared" si="10"/>
        <v>22.3</v>
      </c>
      <c r="AC32" s="142">
        <f t="shared" si="11"/>
        <v>51</v>
      </c>
      <c r="AD32" s="142" t="str">
        <f t="shared" si="12"/>
        <v xml:space="preserve"> </v>
      </c>
      <c r="AE32" s="350">
        <f t="shared" si="13"/>
        <v>22.3</v>
      </c>
      <c r="AF32" s="142">
        <f t="shared" si="14"/>
        <v>51</v>
      </c>
      <c r="AG32" s="142" t="str">
        <f t="shared" si="15"/>
        <v xml:space="preserve"> </v>
      </c>
      <c r="AH32" s="141"/>
    </row>
    <row r="33" spans="1:34" ht="24" customHeight="1">
      <c r="A33" s="534"/>
      <c r="B33" s="165"/>
      <c r="C33" s="54"/>
      <c r="D33" s="36" t="s">
        <v>1454</v>
      </c>
      <c r="E33" s="37" t="s">
        <v>1453</v>
      </c>
      <c r="F33" s="38">
        <v>260</v>
      </c>
      <c r="G33" s="357">
        <v>1.9910000000000001</v>
      </c>
      <c r="H33" s="38" t="s">
        <v>204</v>
      </c>
      <c r="I33" s="532" t="str">
        <f t="shared" si="0"/>
        <v>1,600~1,640</v>
      </c>
      <c r="J33" s="531">
        <v>5</v>
      </c>
      <c r="K33" s="353">
        <v>12.1</v>
      </c>
      <c r="L33" s="530">
        <f t="shared" si="1"/>
        <v>191.87272727272727</v>
      </c>
      <c r="M33" s="529" t="str">
        <f t="shared" si="2"/>
        <v>13.2</v>
      </c>
      <c r="N33" s="528" t="str">
        <f t="shared" si="3"/>
        <v>16.5</v>
      </c>
      <c r="O33" s="433" t="str">
        <f t="shared" si="4"/>
        <v>22.6~23.0</v>
      </c>
      <c r="P33" s="357" t="s">
        <v>1344</v>
      </c>
      <c r="Q33" s="38" t="s">
        <v>60</v>
      </c>
      <c r="R33" s="357" t="s">
        <v>84</v>
      </c>
      <c r="S33" s="36"/>
      <c r="T33" s="527" t="str">
        <f t="shared" si="5"/>
        <v>☆☆☆</v>
      </c>
      <c r="U33" s="526">
        <f t="shared" si="6"/>
        <v>91</v>
      </c>
      <c r="V33" s="525">
        <f t="shared" si="7"/>
        <v>73</v>
      </c>
      <c r="W33" s="525" t="str">
        <f t="shared" si="8"/>
        <v>52~53</v>
      </c>
      <c r="X33" s="524" t="str">
        <f t="shared" si="9"/>
        <v/>
      </c>
      <c r="Z33" s="29">
        <v>1600</v>
      </c>
      <c r="AA33" s="29">
        <v>1640</v>
      </c>
      <c r="AB33" s="350">
        <f t="shared" si="10"/>
        <v>23</v>
      </c>
      <c r="AC33" s="142">
        <f t="shared" si="11"/>
        <v>52</v>
      </c>
      <c r="AD33" s="142" t="str">
        <f t="shared" si="12"/>
        <v xml:space="preserve"> </v>
      </c>
      <c r="AE33" s="350">
        <f t="shared" si="13"/>
        <v>22.6</v>
      </c>
      <c r="AF33" s="142">
        <f t="shared" si="14"/>
        <v>53</v>
      </c>
      <c r="AG33" s="142" t="str">
        <f t="shared" si="15"/>
        <v xml:space="preserve"> </v>
      </c>
      <c r="AH33" s="141"/>
    </row>
    <row r="34" spans="1:34" ht="24" customHeight="1">
      <c r="A34" s="539"/>
      <c r="B34" s="536"/>
      <c r="C34" s="541" t="s">
        <v>1452</v>
      </c>
      <c r="D34" s="36" t="s">
        <v>1451</v>
      </c>
      <c r="E34" s="37" t="s">
        <v>1450</v>
      </c>
      <c r="F34" s="38">
        <v>139</v>
      </c>
      <c r="G34" s="357">
        <v>1.9910000000000001</v>
      </c>
      <c r="H34" s="38" t="s">
        <v>674</v>
      </c>
      <c r="I34" s="532" t="str">
        <f t="shared" si="0"/>
        <v>1,670~1,720</v>
      </c>
      <c r="J34" s="531">
        <v>5</v>
      </c>
      <c r="K34" s="353">
        <v>11.2</v>
      </c>
      <c r="L34" s="530">
        <f t="shared" si="1"/>
        <v>207.29107142857143</v>
      </c>
      <c r="M34" s="529" t="str">
        <f t="shared" si="2"/>
        <v>12.2</v>
      </c>
      <c r="N34" s="528" t="str">
        <f t="shared" si="3"/>
        <v>15.4</v>
      </c>
      <c r="O34" s="433" t="str">
        <f t="shared" si="4"/>
        <v>21.9~22.3</v>
      </c>
      <c r="P34" s="357" t="s">
        <v>1344</v>
      </c>
      <c r="Q34" s="38" t="s">
        <v>60</v>
      </c>
      <c r="R34" s="357" t="s">
        <v>84</v>
      </c>
      <c r="S34" s="36"/>
      <c r="T34" s="527" t="str">
        <f t="shared" si="5"/>
        <v>☆☆☆</v>
      </c>
      <c r="U34" s="526">
        <f t="shared" si="6"/>
        <v>91</v>
      </c>
      <c r="V34" s="525">
        <f t="shared" si="7"/>
        <v>72</v>
      </c>
      <c r="W34" s="525" t="str">
        <f t="shared" si="8"/>
        <v>50~51</v>
      </c>
      <c r="X34" s="524" t="str">
        <f t="shared" si="9"/>
        <v/>
      </c>
      <c r="Z34" s="29">
        <v>1670</v>
      </c>
      <c r="AA34" s="29">
        <v>1720</v>
      </c>
      <c r="AB34" s="350">
        <f t="shared" si="10"/>
        <v>22.3</v>
      </c>
      <c r="AC34" s="142">
        <f t="shared" si="11"/>
        <v>50</v>
      </c>
      <c r="AD34" s="142" t="str">
        <f t="shared" si="12"/>
        <v xml:space="preserve"> </v>
      </c>
      <c r="AE34" s="350">
        <f t="shared" si="13"/>
        <v>21.9</v>
      </c>
      <c r="AF34" s="142">
        <f t="shared" si="14"/>
        <v>51</v>
      </c>
      <c r="AG34" s="142" t="str">
        <f t="shared" si="15"/>
        <v xml:space="preserve"> </v>
      </c>
      <c r="AH34" s="141"/>
    </row>
    <row r="35" spans="1:34" ht="24" customHeight="1">
      <c r="A35" s="534"/>
      <c r="B35" s="166"/>
      <c r="C35" s="538" t="s">
        <v>1449</v>
      </c>
      <c r="D35" s="36" t="s">
        <v>1448</v>
      </c>
      <c r="E35" s="37" t="s">
        <v>1447</v>
      </c>
      <c r="F35" s="38" t="s">
        <v>1350</v>
      </c>
      <c r="G35" s="357">
        <v>1.9910000000000001</v>
      </c>
      <c r="H35" s="38" t="s">
        <v>674</v>
      </c>
      <c r="I35" s="532" t="str">
        <f t="shared" si="0"/>
        <v>1,660~1,690</v>
      </c>
      <c r="J35" s="531">
        <v>5</v>
      </c>
      <c r="K35" s="353">
        <v>11.4</v>
      </c>
      <c r="L35" s="530">
        <f t="shared" si="1"/>
        <v>203.65438596491228</v>
      </c>
      <c r="M35" s="529" t="str">
        <f t="shared" si="2"/>
        <v>12.2</v>
      </c>
      <c r="N35" s="528" t="str">
        <f t="shared" si="3"/>
        <v>15.4</v>
      </c>
      <c r="O35" s="433" t="str">
        <f t="shared" si="4"/>
        <v>22.2~22.4</v>
      </c>
      <c r="P35" s="357" t="s">
        <v>1249</v>
      </c>
      <c r="Q35" s="38" t="s">
        <v>60</v>
      </c>
      <c r="R35" s="357" t="s">
        <v>84</v>
      </c>
      <c r="S35" s="36"/>
      <c r="T35" s="527" t="str">
        <f t="shared" si="5"/>
        <v>☆☆☆</v>
      </c>
      <c r="U35" s="526">
        <f t="shared" si="6"/>
        <v>93</v>
      </c>
      <c r="V35" s="525">
        <f t="shared" si="7"/>
        <v>74</v>
      </c>
      <c r="W35" s="525" t="str">
        <f t="shared" si="8"/>
        <v>50~51</v>
      </c>
      <c r="X35" s="524" t="str">
        <f t="shared" si="9"/>
        <v/>
      </c>
      <c r="Z35" s="29">
        <v>1660</v>
      </c>
      <c r="AA35" s="29">
        <v>1690</v>
      </c>
      <c r="AB35" s="350">
        <f t="shared" si="10"/>
        <v>22.4</v>
      </c>
      <c r="AC35" s="142">
        <f t="shared" si="11"/>
        <v>50</v>
      </c>
      <c r="AD35" s="142" t="str">
        <f t="shared" si="12"/>
        <v xml:space="preserve"> </v>
      </c>
      <c r="AE35" s="350">
        <f t="shared" si="13"/>
        <v>22.2</v>
      </c>
      <c r="AF35" s="142">
        <f t="shared" si="14"/>
        <v>51</v>
      </c>
      <c r="AG35" s="142" t="str">
        <f t="shared" si="15"/>
        <v xml:space="preserve"> </v>
      </c>
      <c r="AH35" s="141"/>
    </row>
    <row r="36" spans="1:34" ht="24" customHeight="1">
      <c r="A36" s="534"/>
      <c r="B36" s="166"/>
      <c r="C36" s="375"/>
      <c r="D36" s="36" t="s">
        <v>1446</v>
      </c>
      <c r="E36" s="37" t="s">
        <v>1445</v>
      </c>
      <c r="F36" s="38">
        <v>260</v>
      </c>
      <c r="G36" s="357">
        <v>1.9910000000000001</v>
      </c>
      <c r="H36" s="38" t="s">
        <v>204</v>
      </c>
      <c r="I36" s="532" t="str">
        <f t="shared" si="0"/>
        <v>1,620~1,650</v>
      </c>
      <c r="J36" s="531">
        <v>5</v>
      </c>
      <c r="K36" s="353">
        <v>12</v>
      </c>
      <c r="L36" s="530">
        <f t="shared" si="1"/>
        <v>193.47166666666664</v>
      </c>
      <c r="M36" s="529" t="str">
        <f t="shared" si="2"/>
        <v>13.2</v>
      </c>
      <c r="N36" s="528" t="str">
        <f t="shared" si="3"/>
        <v>16.5</v>
      </c>
      <c r="O36" s="433" t="str">
        <f t="shared" si="4"/>
        <v>22.5~22.8</v>
      </c>
      <c r="P36" s="357" t="s">
        <v>1344</v>
      </c>
      <c r="Q36" s="38" t="s">
        <v>60</v>
      </c>
      <c r="R36" s="357" t="s">
        <v>84</v>
      </c>
      <c r="S36" s="36"/>
      <c r="T36" s="527" t="str">
        <f t="shared" si="5"/>
        <v>☆☆☆</v>
      </c>
      <c r="U36" s="526">
        <f t="shared" si="6"/>
        <v>90</v>
      </c>
      <c r="V36" s="525">
        <f t="shared" si="7"/>
        <v>72</v>
      </c>
      <c r="W36" s="525" t="str">
        <f t="shared" si="8"/>
        <v>52~53</v>
      </c>
      <c r="X36" s="524" t="str">
        <f t="shared" si="9"/>
        <v/>
      </c>
      <c r="Z36" s="29">
        <v>1620</v>
      </c>
      <c r="AA36" s="29">
        <v>1650</v>
      </c>
      <c r="AB36" s="350">
        <f t="shared" si="10"/>
        <v>22.8</v>
      </c>
      <c r="AC36" s="142">
        <f t="shared" si="11"/>
        <v>52</v>
      </c>
      <c r="AD36" s="142" t="str">
        <f t="shared" si="12"/>
        <v xml:space="preserve"> </v>
      </c>
      <c r="AE36" s="350">
        <f t="shared" si="13"/>
        <v>22.5</v>
      </c>
      <c r="AF36" s="142">
        <f t="shared" si="14"/>
        <v>53</v>
      </c>
      <c r="AG36" s="142" t="str">
        <f t="shared" si="15"/>
        <v xml:space="preserve"> </v>
      </c>
      <c r="AH36" s="141"/>
    </row>
    <row r="37" spans="1:34" ht="24" customHeight="1">
      <c r="A37" s="534"/>
      <c r="B37" s="165"/>
      <c r="C37" s="54"/>
      <c r="D37" s="36" t="s">
        <v>1444</v>
      </c>
      <c r="E37" s="37" t="s">
        <v>1443</v>
      </c>
      <c r="F37" s="38">
        <v>260</v>
      </c>
      <c r="G37" s="357">
        <v>1.9910000000000001</v>
      </c>
      <c r="H37" s="38" t="s">
        <v>204</v>
      </c>
      <c r="I37" s="532" t="str">
        <f t="shared" si="0"/>
        <v>1,660</v>
      </c>
      <c r="J37" s="531">
        <v>5</v>
      </c>
      <c r="K37" s="353">
        <v>12</v>
      </c>
      <c r="L37" s="530">
        <f t="shared" si="1"/>
        <v>193.47166666666664</v>
      </c>
      <c r="M37" s="529" t="str">
        <f t="shared" si="2"/>
        <v>12.2</v>
      </c>
      <c r="N37" s="528" t="str">
        <f t="shared" si="3"/>
        <v>15.4</v>
      </c>
      <c r="O37" s="433" t="str">
        <f t="shared" si="4"/>
        <v>22.4</v>
      </c>
      <c r="P37" s="357" t="s">
        <v>1344</v>
      </c>
      <c r="Q37" s="38" t="s">
        <v>60</v>
      </c>
      <c r="R37" s="357" t="s">
        <v>84</v>
      </c>
      <c r="S37" s="36"/>
      <c r="T37" s="527" t="str">
        <f t="shared" si="5"/>
        <v>☆☆☆</v>
      </c>
      <c r="U37" s="526">
        <f t="shared" si="6"/>
        <v>98</v>
      </c>
      <c r="V37" s="525">
        <f t="shared" si="7"/>
        <v>77</v>
      </c>
      <c r="W37" s="525">
        <f t="shared" si="8"/>
        <v>53</v>
      </c>
      <c r="X37" s="524" t="str">
        <f t="shared" si="9"/>
        <v/>
      </c>
      <c r="Z37" s="29">
        <v>1660</v>
      </c>
      <c r="AA37" s="29">
        <v>1660</v>
      </c>
      <c r="AB37" s="350">
        <f t="shared" si="10"/>
        <v>22.4</v>
      </c>
      <c r="AC37" s="142">
        <f t="shared" si="11"/>
        <v>53</v>
      </c>
      <c r="AD37" s="142" t="str">
        <f t="shared" si="12"/>
        <v xml:space="preserve"> </v>
      </c>
      <c r="AE37" s="350">
        <f t="shared" si="13"/>
        <v>22.4</v>
      </c>
      <c r="AF37" s="142">
        <f t="shared" si="14"/>
        <v>53</v>
      </c>
      <c r="AG37" s="142" t="str">
        <f t="shared" si="15"/>
        <v xml:space="preserve"> </v>
      </c>
      <c r="AH37" s="141"/>
    </row>
    <row r="38" spans="1:34" ht="24" customHeight="1">
      <c r="A38" s="539"/>
      <c r="B38" s="536"/>
      <c r="C38" s="538" t="s">
        <v>1442</v>
      </c>
      <c r="D38" s="36" t="s">
        <v>1441</v>
      </c>
      <c r="E38" s="37" t="s">
        <v>1440</v>
      </c>
      <c r="F38" s="38">
        <v>139</v>
      </c>
      <c r="G38" s="357">
        <v>1.9910000000000001</v>
      </c>
      <c r="H38" s="38" t="s">
        <v>674</v>
      </c>
      <c r="I38" s="532" t="str">
        <f t="shared" si="0"/>
        <v>1,690~1,740</v>
      </c>
      <c r="J38" s="531">
        <v>5</v>
      </c>
      <c r="K38" s="353">
        <v>11.1</v>
      </c>
      <c r="L38" s="530">
        <f t="shared" si="1"/>
        <v>209.15855855855858</v>
      </c>
      <c r="M38" s="529" t="str">
        <f t="shared" si="2"/>
        <v>12.2</v>
      </c>
      <c r="N38" s="528" t="str">
        <f t="shared" si="3"/>
        <v>15.4</v>
      </c>
      <c r="O38" s="433" t="str">
        <f t="shared" si="4"/>
        <v>21.7~22.2</v>
      </c>
      <c r="P38" s="357" t="s">
        <v>1344</v>
      </c>
      <c r="Q38" s="38" t="s">
        <v>60</v>
      </c>
      <c r="R38" s="357" t="s">
        <v>84</v>
      </c>
      <c r="S38" s="36"/>
      <c r="T38" s="527" t="str">
        <f t="shared" si="5"/>
        <v>☆☆☆</v>
      </c>
      <c r="U38" s="526">
        <f t="shared" si="6"/>
        <v>90</v>
      </c>
      <c r="V38" s="525">
        <f t="shared" si="7"/>
        <v>72</v>
      </c>
      <c r="W38" s="525" t="str">
        <f t="shared" si="8"/>
        <v>50~51</v>
      </c>
      <c r="X38" s="524" t="str">
        <f t="shared" si="9"/>
        <v/>
      </c>
      <c r="Z38" s="29">
        <v>1690</v>
      </c>
      <c r="AA38" s="29">
        <v>1740</v>
      </c>
      <c r="AB38" s="350">
        <f t="shared" si="10"/>
        <v>22.2</v>
      </c>
      <c r="AC38" s="142">
        <f t="shared" si="11"/>
        <v>50</v>
      </c>
      <c r="AD38" s="142" t="str">
        <f t="shared" si="12"/>
        <v xml:space="preserve"> </v>
      </c>
      <c r="AE38" s="350">
        <f t="shared" si="13"/>
        <v>21.7</v>
      </c>
      <c r="AF38" s="142">
        <f t="shared" si="14"/>
        <v>51</v>
      </c>
      <c r="AG38" s="142" t="str">
        <f t="shared" si="15"/>
        <v xml:space="preserve"> </v>
      </c>
      <c r="AH38" s="141"/>
    </row>
    <row r="39" spans="1:34" ht="24" customHeight="1">
      <c r="A39" s="539"/>
      <c r="B39" s="536"/>
      <c r="C39" s="540" t="s">
        <v>1439</v>
      </c>
      <c r="D39" s="36" t="s">
        <v>1438</v>
      </c>
      <c r="E39" s="37" t="s">
        <v>1437</v>
      </c>
      <c r="F39" s="38" t="s">
        <v>1412</v>
      </c>
      <c r="G39" s="357">
        <v>1.9970000000000001</v>
      </c>
      <c r="H39" s="38" t="s">
        <v>1258</v>
      </c>
      <c r="I39" s="532" t="str">
        <f t="shared" si="0"/>
        <v>1,900</v>
      </c>
      <c r="J39" s="531">
        <v>4</v>
      </c>
      <c r="K39" s="353">
        <v>14</v>
      </c>
      <c r="L39" s="530">
        <f t="shared" si="1"/>
        <v>165.83285714285714</v>
      </c>
      <c r="M39" s="529" t="str">
        <f t="shared" si="2"/>
        <v>10.2</v>
      </c>
      <c r="N39" s="528" t="str">
        <f t="shared" si="3"/>
        <v>13.5</v>
      </c>
      <c r="O39" s="433" t="str">
        <f t="shared" si="4"/>
        <v>20.1</v>
      </c>
      <c r="P39" s="357" t="s">
        <v>1249</v>
      </c>
      <c r="Q39" s="38" t="s">
        <v>60</v>
      </c>
      <c r="R39" s="357" t="s">
        <v>68</v>
      </c>
      <c r="S39" s="36"/>
      <c r="T39" s="527" t="str">
        <f t="shared" si="5"/>
        <v>☆☆☆</v>
      </c>
      <c r="U39" s="526">
        <f t="shared" si="6"/>
        <v>137</v>
      </c>
      <c r="V39" s="525">
        <f t="shared" si="7"/>
        <v>103</v>
      </c>
      <c r="W39" s="525">
        <f t="shared" si="8"/>
        <v>69</v>
      </c>
      <c r="X39" s="524" t="str">
        <f t="shared" si="9"/>
        <v>★1.5</v>
      </c>
      <c r="Z39" s="29">
        <v>1900</v>
      </c>
      <c r="AA39" s="29">
        <v>1900</v>
      </c>
      <c r="AB39" s="350">
        <f t="shared" si="10"/>
        <v>20.100000000000001</v>
      </c>
      <c r="AC39" s="142">
        <f t="shared" si="11"/>
        <v>69</v>
      </c>
      <c r="AD39" s="142" t="str">
        <f t="shared" si="12"/>
        <v>★1.5</v>
      </c>
      <c r="AE39" s="350">
        <f t="shared" si="13"/>
        <v>20.100000000000001</v>
      </c>
      <c r="AF39" s="142">
        <f t="shared" si="14"/>
        <v>69</v>
      </c>
      <c r="AG39" s="142" t="str">
        <f t="shared" si="15"/>
        <v>★1.5</v>
      </c>
      <c r="AH39" s="141"/>
    </row>
    <row r="40" spans="1:34" ht="24" customHeight="1">
      <c r="A40" s="539"/>
      <c r="B40" s="166"/>
      <c r="C40" s="538" t="s">
        <v>1436</v>
      </c>
      <c r="D40" s="36" t="s">
        <v>1435</v>
      </c>
      <c r="E40" s="37" t="s">
        <v>1434</v>
      </c>
      <c r="F40" s="38" t="s">
        <v>1323</v>
      </c>
      <c r="G40" s="357">
        <v>2.996</v>
      </c>
      <c r="H40" s="38" t="s">
        <v>1258</v>
      </c>
      <c r="I40" s="532" t="str">
        <f t="shared" si="0"/>
        <v>1,970</v>
      </c>
      <c r="J40" s="531">
        <v>4</v>
      </c>
      <c r="K40" s="353">
        <v>10.6</v>
      </c>
      <c r="L40" s="530">
        <f t="shared" si="1"/>
        <v>219.02452830188679</v>
      </c>
      <c r="M40" s="529" t="str">
        <f t="shared" si="2"/>
        <v>10.2</v>
      </c>
      <c r="N40" s="528" t="str">
        <f t="shared" si="3"/>
        <v>13.5</v>
      </c>
      <c r="O40" s="433" t="str">
        <f t="shared" si="4"/>
        <v>19.4</v>
      </c>
      <c r="P40" s="357" t="s">
        <v>1249</v>
      </c>
      <c r="Q40" s="38" t="s">
        <v>60</v>
      </c>
      <c r="R40" s="357" t="s">
        <v>84</v>
      </c>
      <c r="S40" s="36"/>
      <c r="T40" s="527" t="str">
        <f t="shared" si="5"/>
        <v>☆☆☆</v>
      </c>
      <c r="U40" s="526">
        <f t="shared" si="6"/>
        <v>103</v>
      </c>
      <c r="V40" s="525">
        <f t="shared" si="7"/>
        <v>78</v>
      </c>
      <c r="W40" s="525">
        <f t="shared" si="8"/>
        <v>54</v>
      </c>
      <c r="X40" s="524" t="str">
        <f t="shared" si="9"/>
        <v/>
      </c>
      <c r="Z40" s="29">
        <v>1970</v>
      </c>
      <c r="AA40" s="29">
        <v>1970</v>
      </c>
      <c r="AB40" s="350">
        <f t="shared" si="10"/>
        <v>19.399999999999999</v>
      </c>
      <c r="AC40" s="142">
        <f t="shared" si="11"/>
        <v>54</v>
      </c>
      <c r="AD40" s="142" t="str">
        <f t="shared" si="12"/>
        <v xml:space="preserve"> </v>
      </c>
      <c r="AE40" s="350">
        <f t="shared" si="13"/>
        <v>19.399999999999999</v>
      </c>
      <c r="AF40" s="142">
        <f t="shared" si="14"/>
        <v>54</v>
      </c>
      <c r="AG40" s="142" t="str">
        <f t="shared" si="15"/>
        <v xml:space="preserve"> </v>
      </c>
      <c r="AH40" s="141"/>
    </row>
    <row r="41" spans="1:34" ht="24" customHeight="1">
      <c r="A41" s="539"/>
      <c r="B41" s="166"/>
      <c r="C41" s="375"/>
      <c r="D41" s="36" t="s">
        <v>1433</v>
      </c>
      <c r="E41" s="37" t="s">
        <v>1432</v>
      </c>
      <c r="F41" s="38" t="s">
        <v>1323</v>
      </c>
      <c r="G41" s="357">
        <v>2.996</v>
      </c>
      <c r="H41" s="38" t="s">
        <v>1258</v>
      </c>
      <c r="I41" s="532" t="str">
        <f t="shared" ref="I41:I72" si="16">IF(Z41="","",(IF(AA41-Z41&gt;0,CONCATENATE(TEXT(Z41,"#,##0"),"~",TEXT(AA41,"#,##0")),TEXT(Z41,"#,##0"))))</f>
        <v>2,000</v>
      </c>
      <c r="J41" s="531">
        <v>4</v>
      </c>
      <c r="K41" s="353">
        <v>10.6</v>
      </c>
      <c r="L41" s="530">
        <f t="shared" ref="L41:L72" si="17">IF(K41&gt;0,1/K41*34.6*67.1,"")</f>
        <v>219.02452830188679</v>
      </c>
      <c r="M41" s="529" t="str">
        <f t="shared" ref="M41:M72" si="18">IF(Z41="","",(IF(Z41&gt;=2271,"7.4",IF(Z41&gt;=2101,"8.7",IF(Z41&gt;=1991,"9.4",IF(Z41&gt;=1871,"10.2",IF(Z41&gt;=1761,"11.1",IF(Z41&gt;=1651,"12.2",IF(Z41&gt;=1531,"13.2",IF(Z41&gt;=1421,"14.4",IF(Z41&gt;=1311,"15.8",IF(Z41&gt;=1196,"17.2",IF(Z41&gt;=1081,"18.7",IF(Z41&gt;=971,"20.5",IF(Z41&gt;=856,"20.8",IF(Z41&gt;=741,"21.0",IF(Z41&gt;=601,"21.8","22.5")))))))))))))))))</f>
        <v>9.4</v>
      </c>
      <c r="N41" s="528" t="str">
        <f t="shared" ref="N41:N72" si="19">IF(Z41="","",(IF(Z41&gt;=2271,"10.6",IF(Z41&gt;=2101,"11.9",IF(Z41&gt;=1991,"12.7",IF(Z41&gt;=1871,"13.5",IF(Z41&gt;=1761,"14.4",IF(Z41&gt;=1651,"15.4",IF(Z41&gt;=1531,"16.5",IF(Z41&gt;=1421,"17.6",IF(Z41&gt;=1311,"19.0",IF(Z41&gt;=1196,"20.3",IF(Z41&gt;=1081,"21.8",IF(Z41&gt;=971,"23.4",IF(Z41&gt;=856,"23.7",IF(Z41&gt;=741,"24.5","24.6"))))))))))))))))</f>
        <v>12.7</v>
      </c>
      <c r="O41" s="433" t="str">
        <f t="shared" ref="O41:O72" si="20">IF(Z41="","",IF(AE41="",TEXT(AB41,"#,##0.0"),IF(AB41-AE41&gt;0,CONCATENATE(TEXT(AE41,"#,##0.0"),"~",TEXT(AB41,"#,##0.0")),TEXT(AB41,"#,##0.0"))))</f>
        <v>19.1</v>
      </c>
      <c r="P41" s="357" t="s">
        <v>1249</v>
      </c>
      <c r="Q41" s="38" t="s">
        <v>60</v>
      </c>
      <c r="R41" s="357" t="s">
        <v>84</v>
      </c>
      <c r="S41" s="36"/>
      <c r="T41" s="527" t="str">
        <f t="shared" ref="T41:T72" si="21">IF((LEFT(D41,1)="6"),"☆☆☆☆☆",IF((LEFT(D41,1)="5"),"☆☆☆☆",IF((LEFT(D41,1)="4"),"☆☆☆"," ")))</f>
        <v>☆☆☆</v>
      </c>
      <c r="U41" s="526">
        <f t="shared" ref="U41:U72" si="22">IF(K41="","",ROUNDDOWN(K41/M41*100,0))</f>
        <v>112</v>
      </c>
      <c r="V41" s="525">
        <f t="shared" ref="V41:V72" si="23">IF(K41="","",ROUNDDOWN(K41/N41*100,0))</f>
        <v>83</v>
      </c>
      <c r="W41" s="525">
        <f t="shared" ref="W41:W72" si="24">IF(Z41="","",IF(AF41="",IF(AC41&lt;55,"",AC41),IF(AF41-AC41&gt;0,CONCATENATE(AC41,"~",AF41),AC41)))</f>
        <v>55</v>
      </c>
      <c r="X41" s="524" t="str">
        <f t="shared" ref="X41:X72" si="25">IF(AC41&lt;55,"",AD41)</f>
        <v>★0.5</v>
      </c>
      <c r="Z41" s="29">
        <v>2000</v>
      </c>
      <c r="AA41" s="29">
        <v>2000</v>
      </c>
      <c r="AB41" s="350">
        <f t="shared" ref="AB41:AB72" si="26">IF(Z41="","",(ROUND(IF(Z41&gt;=2759,9.5,IF(Z41&lt;2759,(-2.47/1000000*Z41*Z41)-(8.52/10000*Z41)+30.65)),1)))</f>
        <v>19.100000000000001</v>
      </c>
      <c r="AC41" s="142">
        <f t="shared" ref="AC41:AC72" si="27">IF(K41="","",ROUNDDOWN(K41/AB41*100,0))</f>
        <v>55</v>
      </c>
      <c r="AD41" s="142" t="str">
        <f t="shared" ref="AD41:AD72" si="28">IF(AC41="","",IF(AC41&gt;=125,"★7.5",IF(AC41&gt;=120,"★7.0",IF(AC41&gt;=115,"★6.5",IF(AC41&gt;=110,"★6.0",IF(AC41&gt;=105,"★5.5",IF(AC41&gt;=100,"★5.0",IF(AC41&gt;=95,"★4.5",IF(AC41&gt;=90,"★4.0",IF(AC41&gt;=85,"★3.5",IF(AC41&gt;=80,"★3.0",IF(AC41&gt;=75,"★2.5",IF(AC41&gt;=70,"★2.0",IF(AC41&gt;=65,"★1.5",IF(AC41&gt;=60,"★1.0",IF(AC41&gt;=55,"★0.5"," "))))))))))))))))</f>
        <v>★0.5</v>
      </c>
      <c r="AE41" s="350">
        <f t="shared" ref="AE41:AE72" si="29">IF(AA41="","",(ROUND(IF(AA41&gt;=2759,9.5,IF(AA41&lt;2759,(-2.47/1000000*AA41*AA41)-(8.52/10000*AA41)+30.65)),1)))</f>
        <v>19.100000000000001</v>
      </c>
      <c r="AF41" s="142">
        <f t="shared" ref="AF41:AF72" si="30">IF(AE41="","",IF(K41="","",ROUNDDOWN(K41/AE41*100,0)))</f>
        <v>55</v>
      </c>
      <c r="AG41" s="142" t="str">
        <f t="shared" ref="AG41:AG72" si="31">IF(AF41="","",IF(AF41&gt;=125,"★7.5",IF(AF41&gt;=120,"★7.0",IF(AF41&gt;=115,"★6.5",IF(AF41&gt;=110,"★6.0",IF(AF41&gt;=105,"★5.5",IF(AF41&gt;=100,"★5.0",IF(AF41&gt;=95,"★4.5",IF(AF41&gt;=90,"★4.0",IF(AF41&gt;=85,"★3.5",IF(AF41&gt;=80,"★3.0",IF(AF41&gt;=75,"★2.5",IF(AF41&gt;=70,"★2.0",IF(AF41&gt;=65,"★1.5",IF(AF41&gt;=60,"★1.0",IF(AF41&gt;=55,"★0.5"," "))))))))))))))))</f>
        <v>★0.5</v>
      </c>
      <c r="AH41" s="141"/>
    </row>
    <row r="42" spans="1:34" ht="24" customHeight="1">
      <c r="A42" s="539"/>
      <c r="B42" s="167"/>
      <c r="C42" s="538" t="s">
        <v>1431</v>
      </c>
      <c r="D42" s="36" t="s">
        <v>1430</v>
      </c>
      <c r="E42" s="37" t="s">
        <v>1429</v>
      </c>
      <c r="F42" s="38" t="s">
        <v>1323</v>
      </c>
      <c r="G42" s="357">
        <v>2.996</v>
      </c>
      <c r="H42" s="38" t="s">
        <v>1258</v>
      </c>
      <c r="I42" s="532" t="str">
        <f t="shared" si="16"/>
        <v>2,090</v>
      </c>
      <c r="J42" s="531">
        <v>4</v>
      </c>
      <c r="K42" s="353">
        <v>10.5</v>
      </c>
      <c r="L42" s="530">
        <f t="shared" si="17"/>
        <v>221.11047619047616</v>
      </c>
      <c r="M42" s="529" t="str">
        <f t="shared" si="18"/>
        <v>9.4</v>
      </c>
      <c r="N42" s="528" t="str">
        <f t="shared" si="19"/>
        <v>12.7</v>
      </c>
      <c r="O42" s="433" t="str">
        <f t="shared" si="20"/>
        <v>18.1</v>
      </c>
      <c r="P42" s="357" t="s">
        <v>1249</v>
      </c>
      <c r="Q42" s="38" t="s">
        <v>60</v>
      </c>
      <c r="R42" s="357" t="s">
        <v>84</v>
      </c>
      <c r="S42" s="36"/>
      <c r="T42" s="527" t="str">
        <f t="shared" si="21"/>
        <v>☆☆☆</v>
      </c>
      <c r="U42" s="526">
        <f t="shared" si="22"/>
        <v>111</v>
      </c>
      <c r="V42" s="525">
        <f t="shared" si="23"/>
        <v>82</v>
      </c>
      <c r="W42" s="525">
        <f t="shared" si="24"/>
        <v>58</v>
      </c>
      <c r="X42" s="524" t="str">
        <f t="shared" si="25"/>
        <v>★0.5</v>
      </c>
      <c r="Z42" s="29">
        <v>2090</v>
      </c>
      <c r="AA42" s="29">
        <v>2090</v>
      </c>
      <c r="AB42" s="350">
        <f t="shared" si="26"/>
        <v>18.100000000000001</v>
      </c>
      <c r="AC42" s="142">
        <f t="shared" si="27"/>
        <v>58</v>
      </c>
      <c r="AD42" s="142" t="str">
        <f t="shared" si="28"/>
        <v>★0.5</v>
      </c>
      <c r="AE42" s="350">
        <f t="shared" si="29"/>
        <v>18.100000000000001</v>
      </c>
      <c r="AF42" s="142">
        <f t="shared" si="30"/>
        <v>58</v>
      </c>
      <c r="AG42" s="142" t="str">
        <f t="shared" si="31"/>
        <v>★0.5</v>
      </c>
      <c r="AH42" s="141"/>
    </row>
    <row r="43" spans="1:34" ht="24" customHeight="1">
      <c r="A43" s="534"/>
      <c r="B43" s="167"/>
      <c r="C43" s="538" t="s">
        <v>1428</v>
      </c>
      <c r="D43" s="36" t="s">
        <v>1427</v>
      </c>
      <c r="E43" s="37" t="s">
        <v>1397</v>
      </c>
      <c r="F43" s="38" t="s">
        <v>1285</v>
      </c>
      <c r="G43" s="357">
        <v>2.996</v>
      </c>
      <c r="H43" s="38" t="s">
        <v>1250</v>
      </c>
      <c r="I43" s="532" t="str">
        <f t="shared" si="16"/>
        <v>1,900</v>
      </c>
      <c r="J43" s="531">
        <v>5</v>
      </c>
      <c r="K43" s="353">
        <v>10.1</v>
      </c>
      <c r="L43" s="530">
        <f t="shared" si="17"/>
        <v>229.86732673267326</v>
      </c>
      <c r="M43" s="529" t="str">
        <f t="shared" si="18"/>
        <v>10.2</v>
      </c>
      <c r="N43" s="528" t="str">
        <f t="shared" si="19"/>
        <v>13.5</v>
      </c>
      <c r="O43" s="433" t="str">
        <f t="shared" si="20"/>
        <v>20.1</v>
      </c>
      <c r="P43" s="357" t="s">
        <v>1249</v>
      </c>
      <c r="Q43" s="38" t="s">
        <v>60</v>
      </c>
      <c r="R43" s="357" t="s">
        <v>84</v>
      </c>
      <c r="S43" s="36"/>
      <c r="T43" s="527" t="str">
        <f t="shared" si="21"/>
        <v>☆☆☆</v>
      </c>
      <c r="U43" s="526">
        <f t="shared" si="22"/>
        <v>99</v>
      </c>
      <c r="V43" s="525">
        <f t="shared" si="23"/>
        <v>74</v>
      </c>
      <c r="W43" s="525">
        <f t="shared" si="24"/>
        <v>50</v>
      </c>
      <c r="X43" s="524" t="str">
        <f t="shared" si="25"/>
        <v/>
      </c>
      <c r="Z43" s="29">
        <v>1900</v>
      </c>
      <c r="AA43" s="29">
        <v>1900</v>
      </c>
      <c r="AB43" s="350">
        <f t="shared" si="26"/>
        <v>20.100000000000001</v>
      </c>
      <c r="AC43" s="142">
        <f t="shared" si="27"/>
        <v>50</v>
      </c>
      <c r="AD43" s="142" t="str">
        <f t="shared" si="28"/>
        <v xml:space="preserve"> </v>
      </c>
      <c r="AE43" s="350">
        <f t="shared" si="29"/>
        <v>20.100000000000001</v>
      </c>
      <c r="AF43" s="142">
        <f t="shared" si="30"/>
        <v>50</v>
      </c>
      <c r="AG43" s="142" t="str">
        <f t="shared" si="31"/>
        <v xml:space="preserve"> </v>
      </c>
      <c r="AH43" s="141"/>
    </row>
    <row r="44" spans="1:34" ht="24" customHeight="1">
      <c r="A44" s="534"/>
      <c r="B44" s="165"/>
      <c r="C44" s="375"/>
      <c r="D44" s="36" t="s">
        <v>1426</v>
      </c>
      <c r="E44" s="37" t="s">
        <v>1374</v>
      </c>
      <c r="F44" s="38" t="s">
        <v>1285</v>
      </c>
      <c r="G44" s="357">
        <v>2.996</v>
      </c>
      <c r="H44" s="38" t="s">
        <v>1250</v>
      </c>
      <c r="I44" s="532" t="str">
        <f t="shared" si="16"/>
        <v>2,010</v>
      </c>
      <c r="J44" s="531">
        <v>5</v>
      </c>
      <c r="K44" s="353">
        <v>10.1</v>
      </c>
      <c r="L44" s="530">
        <f t="shared" si="17"/>
        <v>229.86732673267326</v>
      </c>
      <c r="M44" s="529" t="str">
        <f t="shared" si="18"/>
        <v>9.4</v>
      </c>
      <c r="N44" s="528" t="str">
        <f t="shared" si="19"/>
        <v>12.7</v>
      </c>
      <c r="O44" s="433" t="str">
        <f t="shared" si="20"/>
        <v>19.0</v>
      </c>
      <c r="P44" s="357" t="s">
        <v>1249</v>
      </c>
      <c r="Q44" s="38" t="s">
        <v>60</v>
      </c>
      <c r="R44" s="357" t="s">
        <v>84</v>
      </c>
      <c r="S44" s="36"/>
      <c r="T44" s="527" t="str">
        <f t="shared" si="21"/>
        <v>☆☆☆</v>
      </c>
      <c r="U44" s="526">
        <f t="shared" si="22"/>
        <v>107</v>
      </c>
      <c r="V44" s="525">
        <f t="shared" si="23"/>
        <v>79</v>
      </c>
      <c r="W44" s="525">
        <f t="shared" si="24"/>
        <v>53</v>
      </c>
      <c r="X44" s="524" t="str">
        <f t="shared" si="25"/>
        <v/>
      </c>
      <c r="Z44" s="29">
        <v>2010</v>
      </c>
      <c r="AA44" s="29">
        <v>2010</v>
      </c>
      <c r="AB44" s="350">
        <f t="shared" si="26"/>
        <v>19</v>
      </c>
      <c r="AC44" s="142">
        <f t="shared" si="27"/>
        <v>53</v>
      </c>
      <c r="AD44" s="142" t="str">
        <f t="shared" si="28"/>
        <v xml:space="preserve"> </v>
      </c>
      <c r="AE44" s="350">
        <f t="shared" si="29"/>
        <v>19</v>
      </c>
      <c r="AF44" s="142">
        <f t="shared" si="30"/>
        <v>53</v>
      </c>
      <c r="AG44" s="142" t="str">
        <f t="shared" si="31"/>
        <v xml:space="preserve"> </v>
      </c>
      <c r="AH44" s="141"/>
    </row>
    <row r="45" spans="1:34" ht="24" customHeight="1">
      <c r="A45" s="537"/>
      <c r="B45" s="536"/>
      <c r="C45" s="358" t="s">
        <v>1425</v>
      </c>
      <c r="D45" s="36" t="s">
        <v>1424</v>
      </c>
      <c r="E45" s="37" t="s">
        <v>1410</v>
      </c>
      <c r="F45" s="38" t="s">
        <v>1400</v>
      </c>
      <c r="G45" s="357">
        <v>1.496</v>
      </c>
      <c r="H45" s="38" t="s">
        <v>1258</v>
      </c>
      <c r="I45" s="532" t="str">
        <f t="shared" si="16"/>
        <v>1,690~1,760</v>
      </c>
      <c r="J45" s="531">
        <v>5</v>
      </c>
      <c r="K45" s="353">
        <v>12.8</v>
      </c>
      <c r="L45" s="530">
        <f t="shared" si="17"/>
        <v>181.37968749999999</v>
      </c>
      <c r="M45" s="529" t="str">
        <f t="shared" si="18"/>
        <v>12.2</v>
      </c>
      <c r="N45" s="528" t="str">
        <f t="shared" si="19"/>
        <v>15.4</v>
      </c>
      <c r="O45" s="433" t="str">
        <f t="shared" si="20"/>
        <v>21.5~22.2</v>
      </c>
      <c r="P45" s="357" t="s">
        <v>1249</v>
      </c>
      <c r="Q45" s="38" t="s">
        <v>60</v>
      </c>
      <c r="R45" s="357" t="s">
        <v>68</v>
      </c>
      <c r="S45" s="36"/>
      <c r="T45" s="527" t="str">
        <f t="shared" si="21"/>
        <v>☆☆☆</v>
      </c>
      <c r="U45" s="526">
        <f t="shared" si="22"/>
        <v>104</v>
      </c>
      <c r="V45" s="525">
        <f t="shared" si="23"/>
        <v>83</v>
      </c>
      <c r="W45" s="525" t="str">
        <f t="shared" si="24"/>
        <v>57~59</v>
      </c>
      <c r="X45" s="524" t="str">
        <f t="shared" si="25"/>
        <v>★0.5</v>
      </c>
      <c r="Z45" s="29">
        <v>1690</v>
      </c>
      <c r="AA45" s="29">
        <v>1760</v>
      </c>
      <c r="AB45" s="350">
        <f t="shared" si="26"/>
        <v>22.2</v>
      </c>
      <c r="AC45" s="142">
        <f t="shared" si="27"/>
        <v>57</v>
      </c>
      <c r="AD45" s="142" t="str">
        <f t="shared" si="28"/>
        <v>★0.5</v>
      </c>
      <c r="AE45" s="350">
        <f t="shared" si="29"/>
        <v>21.5</v>
      </c>
      <c r="AF45" s="142">
        <f t="shared" si="30"/>
        <v>59</v>
      </c>
      <c r="AG45" s="142" t="str">
        <f t="shared" si="31"/>
        <v>★0.5</v>
      </c>
      <c r="AH45" s="141"/>
    </row>
    <row r="46" spans="1:34" ht="24" customHeight="1">
      <c r="A46" s="537"/>
      <c r="B46" s="167"/>
      <c r="C46" s="373" t="s">
        <v>1423</v>
      </c>
      <c r="D46" s="36" t="s">
        <v>1422</v>
      </c>
      <c r="E46" s="37" t="s">
        <v>1331</v>
      </c>
      <c r="F46" s="38" t="s">
        <v>1400</v>
      </c>
      <c r="G46" s="357">
        <v>1.496</v>
      </c>
      <c r="H46" s="38" t="s">
        <v>1258</v>
      </c>
      <c r="I46" s="532" t="str">
        <f t="shared" si="16"/>
        <v>1,760</v>
      </c>
      <c r="J46" s="531">
        <v>5</v>
      </c>
      <c r="K46" s="353">
        <v>12.4</v>
      </c>
      <c r="L46" s="530">
        <f t="shared" si="17"/>
        <v>187.23064516129031</v>
      </c>
      <c r="M46" s="529" t="str">
        <f t="shared" si="18"/>
        <v>12.2</v>
      </c>
      <c r="N46" s="528" t="str">
        <f t="shared" si="19"/>
        <v>15.4</v>
      </c>
      <c r="O46" s="433" t="str">
        <f t="shared" si="20"/>
        <v>21.5</v>
      </c>
      <c r="P46" s="357" t="s">
        <v>1249</v>
      </c>
      <c r="Q46" s="38" t="s">
        <v>60</v>
      </c>
      <c r="R46" s="357" t="s">
        <v>68</v>
      </c>
      <c r="S46" s="36"/>
      <c r="T46" s="527" t="str">
        <f t="shared" si="21"/>
        <v>☆☆☆</v>
      </c>
      <c r="U46" s="526">
        <f t="shared" si="22"/>
        <v>101</v>
      </c>
      <c r="V46" s="525">
        <f t="shared" si="23"/>
        <v>80</v>
      </c>
      <c r="W46" s="525">
        <f t="shared" si="24"/>
        <v>57</v>
      </c>
      <c r="X46" s="524" t="str">
        <f t="shared" si="25"/>
        <v>★0.5</v>
      </c>
      <c r="Z46" s="29">
        <v>1760</v>
      </c>
      <c r="AA46" s="29">
        <v>1760</v>
      </c>
      <c r="AB46" s="350">
        <f t="shared" si="26"/>
        <v>21.5</v>
      </c>
      <c r="AC46" s="142">
        <f t="shared" si="27"/>
        <v>57</v>
      </c>
      <c r="AD46" s="142" t="str">
        <f t="shared" si="28"/>
        <v>★0.5</v>
      </c>
      <c r="AE46" s="350">
        <f t="shared" si="29"/>
        <v>21.5</v>
      </c>
      <c r="AF46" s="142">
        <f t="shared" si="30"/>
        <v>57</v>
      </c>
      <c r="AG46" s="142" t="str">
        <f t="shared" si="31"/>
        <v>★0.5</v>
      </c>
      <c r="AH46" s="141"/>
    </row>
    <row r="47" spans="1:34" ht="24" customHeight="1">
      <c r="A47" s="537"/>
      <c r="B47" s="166"/>
      <c r="C47" s="375"/>
      <c r="D47" s="36" t="s">
        <v>1421</v>
      </c>
      <c r="E47" s="37" t="s">
        <v>1420</v>
      </c>
      <c r="F47" s="38" t="s">
        <v>1400</v>
      </c>
      <c r="G47" s="357">
        <v>1.496</v>
      </c>
      <c r="H47" s="38" t="s">
        <v>1258</v>
      </c>
      <c r="I47" s="532" t="str">
        <f t="shared" si="16"/>
        <v>1,790~1,830</v>
      </c>
      <c r="J47" s="531">
        <v>5</v>
      </c>
      <c r="K47" s="353">
        <v>12.4</v>
      </c>
      <c r="L47" s="530">
        <f t="shared" si="17"/>
        <v>187.23064516129031</v>
      </c>
      <c r="M47" s="529" t="str">
        <f t="shared" si="18"/>
        <v>11.1</v>
      </c>
      <c r="N47" s="528" t="str">
        <f t="shared" si="19"/>
        <v>14.4</v>
      </c>
      <c r="O47" s="433" t="str">
        <f t="shared" si="20"/>
        <v>20.8~21.2</v>
      </c>
      <c r="P47" s="357" t="s">
        <v>1249</v>
      </c>
      <c r="Q47" s="38" t="s">
        <v>60</v>
      </c>
      <c r="R47" s="357" t="s">
        <v>68</v>
      </c>
      <c r="S47" s="36"/>
      <c r="T47" s="527" t="str">
        <f t="shared" si="21"/>
        <v>☆☆☆</v>
      </c>
      <c r="U47" s="526">
        <f t="shared" si="22"/>
        <v>111</v>
      </c>
      <c r="V47" s="525">
        <f t="shared" si="23"/>
        <v>86</v>
      </c>
      <c r="W47" s="525" t="str">
        <f t="shared" si="24"/>
        <v>58~59</v>
      </c>
      <c r="X47" s="524" t="str">
        <f t="shared" si="25"/>
        <v>★0.5</v>
      </c>
      <c r="Z47" s="29">
        <v>1790</v>
      </c>
      <c r="AA47" s="29">
        <v>1830</v>
      </c>
      <c r="AB47" s="350">
        <f t="shared" si="26"/>
        <v>21.2</v>
      </c>
      <c r="AC47" s="142">
        <f t="shared" si="27"/>
        <v>58</v>
      </c>
      <c r="AD47" s="142" t="str">
        <f t="shared" si="28"/>
        <v>★0.5</v>
      </c>
      <c r="AE47" s="350">
        <f t="shared" si="29"/>
        <v>20.8</v>
      </c>
      <c r="AF47" s="142">
        <f t="shared" si="30"/>
        <v>59</v>
      </c>
      <c r="AG47" s="142" t="str">
        <f t="shared" si="31"/>
        <v>★0.5</v>
      </c>
      <c r="AH47" s="141"/>
    </row>
    <row r="48" spans="1:34" ht="24" customHeight="1">
      <c r="A48" s="537"/>
      <c r="B48" s="166"/>
      <c r="C48" s="375"/>
      <c r="D48" s="36" t="s">
        <v>1419</v>
      </c>
      <c r="E48" s="37" t="s">
        <v>1418</v>
      </c>
      <c r="F48" s="38" t="s">
        <v>1412</v>
      </c>
      <c r="G48" s="357">
        <v>1.9970000000000001</v>
      </c>
      <c r="H48" s="38" t="s">
        <v>1258</v>
      </c>
      <c r="I48" s="532" t="str">
        <f t="shared" si="16"/>
        <v>1,860~1,870</v>
      </c>
      <c r="J48" s="531">
        <v>5</v>
      </c>
      <c r="K48" s="353">
        <v>13.9</v>
      </c>
      <c r="L48" s="530">
        <f t="shared" si="17"/>
        <v>167.02589928057554</v>
      </c>
      <c r="M48" s="529" t="str">
        <f t="shared" si="18"/>
        <v>11.1</v>
      </c>
      <c r="N48" s="528" t="str">
        <f t="shared" si="19"/>
        <v>14.4</v>
      </c>
      <c r="O48" s="433" t="str">
        <f t="shared" si="20"/>
        <v>20.4~20.5</v>
      </c>
      <c r="P48" s="357" t="s">
        <v>1249</v>
      </c>
      <c r="Q48" s="38" t="s">
        <v>60</v>
      </c>
      <c r="R48" s="357" t="s">
        <v>68</v>
      </c>
      <c r="S48" s="36"/>
      <c r="T48" s="527" t="str">
        <f t="shared" si="21"/>
        <v>☆☆☆</v>
      </c>
      <c r="U48" s="526">
        <f t="shared" si="22"/>
        <v>125</v>
      </c>
      <c r="V48" s="525">
        <f t="shared" si="23"/>
        <v>96</v>
      </c>
      <c r="W48" s="525" t="str">
        <f t="shared" si="24"/>
        <v>67~68</v>
      </c>
      <c r="X48" s="524" t="str">
        <f t="shared" si="25"/>
        <v>★1.5</v>
      </c>
      <c r="Z48" s="29">
        <v>1860</v>
      </c>
      <c r="AA48" s="29">
        <v>1870</v>
      </c>
      <c r="AB48" s="350">
        <f t="shared" si="26"/>
        <v>20.5</v>
      </c>
      <c r="AC48" s="142">
        <f t="shared" si="27"/>
        <v>67</v>
      </c>
      <c r="AD48" s="142" t="str">
        <f t="shared" si="28"/>
        <v>★1.5</v>
      </c>
      <c r="AE48" s="350">
        <f t="shared" si="29"/>
        <v>20.399999999999999</v>
      </c>
      <c r="AF48" s="142">
        <f t="shared" si="30"/>
        <v>68</v>
      </c>
      <c r="AG48" s="142" t="str">
        <f t="shared" si="31"/>
        <v>★1.5</v>
      </c>
      <c r="AH48" s="141"/>
    </row>
    <row r="49" spans="1:34" ht="24" customHeight="1">
      <c r="A49" s="537"/>
      <c r="B49" s="165"/>
      <c r="C49" s="54"/>
      <c r="D49" s="36" t="s">
        <v>1417</v>
      </c>
      <c r="E49" s="37" t="s">
        <v>1416</v>
      </c>
      <c r="F49" s="38" t="s">
        <v>1412</v>
      </c>
      <c r="G49" s="357">
        <v>1.9970000000000001</v>
      </c>
      <c r="H49" s="38" t="s">
        <v>1258</v>
      </c>
      <c r="I49" s="532" t="str">
        <f t="shared" si="16"/>
        <v>1,900~1,910</v>
      </c>
      <c r="J49" s="531">
        <v>5</v>
      </c>
      <c r="K49" s="353">
        <v>13.9</v>
      </c>
      <c r="L49" s="530">
        <f t="shared" si="17"/>
        <v>167.02589928057554</v>
      </c>
      <c r="M49" s="529" t="str">
        <f t="shared" si="18"/>
        <v>10.2</v>
      </c>
      <c r="N49" s="528" t="str">
        <f t="shared" si="19"/>
        <v>13.5</v>
      </c>
      <c r="O49" s="433" t="str">
        <f t="shared" si="20"/>
        <v>20.0~20.1</v>
      </c>
      <c r="P49" s="357" t="s">
        <v>1249</v>
      </c>
      <c r="Q49" s="38" t="s">
        <v>60</v>
      </c>
      <c r="R49" s="357" t="s">
        <v>68</v>
      </c>
      <c r="S49" s="36"/>
      <c r="T49" s="527" t="str">
        <f t="shared" si="21"/>
        <v>☆☆☆</v>
      </c>
      <c r="U49" s="526">
        <f t="shared" si="22"/>
        <v>136</v>
      </c>
      <c r="V49" s="525">
        <f t="shared" si="23"/>
        <v>102</v>
      </c>
      <c r="W49" s="525">
        <f t="shared" si="24"/>
        <v>69</v>
      </c>
      <c r="X49" s="524" t="str">
        <f t="shared" si="25"/>
        <v>★1.5</v>
      </c>
      <c r="Z49" s="29">
        <v>1900</v>
      </c>
      <c r="AA49" s="29">
        <v>1910</v>
      </c>
      <c r="AB49" s="350">
        <f t="shared" si="26"/>
        <v>20.100000000000001</v>
      </c>
      <c r="AC49" s="142">
        <f t="shared" si="27"/>
        <v>69</v>
      </c>
      <c r="AD49" s="142" t="str">
        <f t="shared" si="28"/>
        <v>★1.5</v>
      </c>
      <c r="AE49" s="350">
        <f t="shared" si="29"/>
        <v>20</v>
      </c>
      <c r="AF49" s="142">
        <f t="shared" si="30"/>
        <v>69</v>
      </c>
      <c r="AG49" s="142" t="str">
        <f t="shared" si="31"/>
        <v>★1.5</v>
      </c>
      <c r="AH49" s="141"/>
    </row>
    <row r="50" spans="1:34" ht="24" customHeight="1">
      <c r="A50" s="534"/>
      <c r="B50" s="166"/>
      <c r="C50" s="373" t="s">
        <v>1415</v>
      </c>
      <c r="D50" s="36" t="s">
        <v>1414</v>
      </c>
      <c r="E50" s="37" t="s">
        <v>1413</v>
      </c>
      <c r="F50" s="38" t="s">
        <v>1412</v>
      </c>
      <c r="G50" s="357">
        <v>1.9970000000000001</v>
      </c>
      <c r="H50" s="38" t="s">
        <v>1258</v>
      </c>
      <c r="I50" s="532" t="str">
        <f t="shared" si="16"/>
        <v>1,910~1,960</v>
      </c>
      <c r="J50" s="531">
        <v>5</v>
      </c>
      <c r="K50" s="353">
        <v>13.6</v>
      </c>
      <c r="L50" s="530">
        <f t="shared" si="17"/>
        <v>170.71029411764707</v>
      </c>
      <c r="M50" s="529" t="str">
        <f t="shared" si="18"/>
        <v>10.2</v>
      </c>
      <c r="N50" s="528" t="str">
        <f t="shared" si="19"/>
        <v>13.5</v>
      </c>
      <c r="O50" s="433" t="str">
        <f t="shared" si="20"/>
        <v>19.5~20.0</v>
      </c>
      <c r="P50" s="357" t="s">
        <v>1249</v>
      </c>
      <c r="Q50" s="38" t="s">
        <v>60</v>
      </c>
      <c r="R50" s="357" t="s">
        <v>68</v>
      </c>
      <c r="S50" s="36"/>
      <c r="T50" s="527" t="str">
        <f t="shared" si="21"/>
        <v>☆☆☆☆</v>
      </c>
      <c r="U50" s="526">
        <f t="shared" si="22"/>
        <v>133</v>
      </c>
      <c r="V50" s="525">
        <f t="shared" si="23"/>
        <v>100</v>
      </c>
      <c r="W50" s="525" t="str">
        <f t="shared" si="24"/>
        <v>68~69</v>
      </c>
      <c r="X50" s="524" t="str">
        <f t="shared" si="25"/>
        <v>★1.5</v>
      </c>
      <c r="Z50" s="29">
        <v>1910</v>
      </c>
      <c r="AA50" s="29">
        <v>1960</v>
      </c>
      <c r="AB50" s="350">
        <f t="shared" si="26"/>
        <v>20</v>
      </c>
      <c r="AC50" s="142">
        <f t="shared" si="27"/>
        <v>68</v>
      </c>
      <c r="AD50" s="142" t="str">
        <f t="shared" si="28"/>
        <v>★1.5</v>
      </c>
      <c r="AE50" s="350">
        <f t="shared" si="29"/>
        <v>19.5</v>
      </c>
      <c r="AF50" s="142">
        <f t="shared" si="30"/>
        <v>69</v>
      </c>
      <c r="AG50" s="142" t="str">
        <f t="shared" si="31"/>
        <v>★1.5</v>
      </c>
      <c r="AH50" s="141"/>
    </row>
    <row r="51" spans="1:34" ht="24" customHeight="1">
      <c r="A51" s="534"/>
      <c r="B51" s="165"/>
      <c r="C51" s="54"/>
      <c r="D51" s="36" t="s">
        <v>1411</v>
      </c>
      <c r="E51" s="37" t="s">
        <v>1410</v>
      </c>
      <c r="F51" s="38" t="s">
        <v>1409</v>
      </c>
      <c r="G51" s="357">
        <v>1.9910000000000001</v>
      </c>
      <c r="H51" s="38" t="s">
        <v>1258</v>
      </c>
      <c r="I51" s="532" t="str">
        <f t="shared" si="16"/>
        <v>1,780~1,850</v>
      </c>
      <c r="J51" s="531">
        <v>5</v>
      </c>
      <c r="K51" s="353">
        <v>11.3</v>
      </c>
      <c r="L51" s="530">
        <f t="shared" si="17"/>
        <v>205.45663716814155</v>
      </c>
      <c r="M51" s="529" t="str">
        <f t="shared" si="18"/>
        <v>11.1</v>
      </c>
      <c r="N51" s="528" t="str">
        <f t="shared" si="19"/>
        <v>14.4</v>
      </c>
      <c r="O51" s="433" t="str">
        <f t="shared" si="20"/>
        <v>20.6~21.3</v>
      </c>
      <c r="P51" s="357" t="s">
        <v>1344</v>
      </c>
      <c r="Q51" s="38" t="s">
        <v>60</v>
      </c>
      <c r="R51" s="357" t="s">
        <v>68</v>
      </c>
      <c r="S51" s="36"/>
      <c r="T51" s="527" t="str">
        <f t="shared" si="21"/>
        <v>☆☆☆☆</v>
      </c>
      <c r="U51" s="526">
        <f t="shared" si="22"/>
        <v>101</v>
      </c>
      <c r="V51" s="525">
        <f t="shared" si="23"/>
        <v>78</v>
      </c>
      <c r="W51" s="525" t="str">
        <f t="shared" si="24"/>
        <v>53~54</v>
      </c>
      <c r="X51" s="524" t="str">
        <f t="shared" si="25"/>
        <v/>
      </c>
      <c r="Z51" s="29">
        <v>1780</v>
      </c>
      <c r="AA51" s="29">
        <v>1850</v>
      </c>
      <c r="AB51" s="350">
        <f t="shared" si="26"/>
        <v>21.3</v>
      </c>
      <c r="AC51" s="142">
        <f t="shared" si="27"/>
        <v>53</v>
      </c>
      <c r="AD51" s="142" t="str">
        <f t="shared" si="28"/>
        <v xml:space="preserve"> </v>
      </c>
      <c r="AE51" s="350">
        <f t="shared" si="29"/>
        <v>20.6</v>
      </c>
      <c r="AF51" s="142">
        <f t="shared" si="30"/>
        <v>54</v>
      </c>
      <c r="AG51" s="142" t="str">
        <f t="shared" si="31"/>
        <v xml:space="preserve"> </v>
      </c>
      <c r="AH51" s="141"/>
    </row>
    <row r="52" spans="1:34" ht="24" customHeight="1">
      <c r="A52" s="534"/>
      <c r="B52" s="536"/>
      <c r="C52" s="373" t="s">
        <v>1408</v>
      </c>
      <c r="D52" s="36" t="s">
        <v>1407</v>
      </c>
      <c r="E52" s="37" t="s">
        <v>1406</v>
      </c>
      <c r="F52" s="38" t="s">
        <v>1285</v>
      </c>
      <c r="G52" s="357">
        <v>2.996</v>
      </c>
      <c r="H52" s="38" t="s">
        <v>1258</v>
      </c>
      <c r="I52" s="532" t="str">
        <f t="shared" si="16"/>
        <v>2,040~2,080</v>
      </c>
      <c r="J52" s="531">
        <v>5</v>
      </c>
      <c r="K52" s="353">
        <v>10</v>
      </c>
      <c r="L52" s="530">
        <f t="shared" si="17"/>
        <v>232.166</v>
      </c>
      <c r="M52" s="529" t="str">
        <f t="shared" si="18"/>
        <v>9.4</v>
      </c>
      <c r="N52" s="528" t="str">
        <f t="shared" si="19"/>
        <v>12.7</v>
      </c>
      <c r="O52" s="433" t="str">
        <f t="shared" si="20"/>
        <v>18.2~18.6</v>
      </c>
      <c r="P52" s="357" t="s">
        <v>1249</v>
      </c>
      <c r="Q52" s="38" t="s">
        <v>60</v>
      </c>
      <c r="R52" s="357" t="s">
        <v>84</v>
      </c>
      <c r="S52" s="36"/>
      <c r="T52" s="527" t="str">
        <f t="shared" si="21"/>
        <v>☆☆☆</v>
      </c>
      <c r="U52" s="526">
        <f t="shared" si="22"/>
        <v>106</v>
      </c>
      <c r="V52" s="525">
        <f t="shared" si="23"/>
        <v>78</v>
      </c>
      <c r="W52" s="525" t="str">
        <f t="shared" si="24"/>
        <v>53~54</v>
      </c>
      <c r="X52" s="524" t="str">
        <f t="shared" si="25"/>
        <v/>
      </c>
      <c r="Z52" s="29">
        <v>2040</v>
      </c>
      <c r="AA52" s="29">
        <v>2080</v>
      </c>
      <c r="AB52" s="350">
        <f t="shared" si="26"/>
        <v>18.600000000000001</v>
      </c>
      <c r="AC52" s="142">
        <f t="shared" si="27"/>
        <v>53</v>
      </c>
      <c r="AD52" s="142" t="str">
        <f t="shared" si="28"/>
        <v xml:space="preserve"> </v>
      </c>
      <c r="AE52" s="350">
        <f t="shared" si="29"/>
        <v>18.2</v>
      </c>
      <c r="AF52" s="142">
        <f t="shared" si="30"/>
        <v>54</v>
      </c>
      <c r="AG52" s="142" t="str">
        <f t="shared" si="31"/>
        <v xml:space="preserve"> </v>
      </c>
      <c r="AH52" s="141"/>
    </row>
    <row r="53" spans="1:34" ht="24" customHeight="1">
      <c r="A53" s="537"/>
      <c r="B53" s="166"/>
      <c r="C53" s="373" t="s">
        <v>1405</v>
      </c>
      <c r="D53" s="36" t="s">
        <v>1404</v>
      </c>
      <c r="E53" s="37" t="s">
        <v>1403</v>
      </c>
      <c r="F53" s="38" t="s">
        <v>1400</v>
      </c>
      <c r="G53" s="357">
        <v>1.496</v>
      </c>
      <c r="H53" s="38" t="s">
        <v>1258</v>
      </c>
      <c r="I53" s="532" t="str">
        <f t="shared" si="16"/>
        <v>1,750</v>
      </c>
      <c r="J53" s="531">
        <v>4</v>
      </c>
      <c r="K53" s="353">
        <v>12.7</v>
      </c>
      <c r="L53" s="530">
        <f t="shared" si="17"/>
        <v>182.80787401574801</v>
      </c>
      <c r="M53" s="529" t="str">
        <f t="shared" si="18"/>
        <v>12.2</v>
      </c>
      <c r="N53" s="528" t="str">
        <f t="shared" si="19"/>
        <v>15.4</v>
      </c>
      <c r="O53" s="433" t="str">
        <f t="shared" si="20"/>
        <v>21.6</v>
      </c>
      <c r="P53" s="357" t="s">
        <v>1249</v>
      </c>
      <c r="Q53" s="38" t="s">
        <v>60</v>
      </c>
      <c r="R53" s="357" t="s">
        <v>68</v>
      </c>
      <c r="S53" s="36"/>
      <c r="T53" s="527" t="str">
        <f t="shared" si="21"/>
        <v>☆☆☆</v>
      </c>
      <c r="U53" s="526">
        <f t="shared" si="22"/>
        <v>104</v>
      </c>
      <c r="V53" s="525">
        <f t="shared" si="23"/>
        <v>82</v>
      </c>
      <c r="W53" s="525">
        <f t="shared" si="24"/>
        <v>58</v>
      </c>
      <c r="X53" s="524" t="str">
        <f t="shared" si="25"/>
        <v>★0.5</v>
      </c>
      <c r="Z53" s="29">
        <v>1750</v>
      </c>
      <c r="AA53" s="29">
        <v>1750</v>
      </c>
      <c r="AB53" s="350">
        <f t="shared" si="26"/>
        <v>21.6</v>
      </c>
      <c r="AC53" s="142">
        <f t="shared" si="27"/>
        <v>58</v>
      </c>
      <c r="AD53" s="142" t="str">
        <f t="shared" si="28"/>
        <v>★0.5</v>
      </c>
      <c r="AE53" s="350">
        <f t="shared" si="29"/>
        <v>21.6</v>
      </c>
      <c r="AF53" s="142">
        <f t="shared" si="30"/>
        <v>58</v>
      </c>
      <c r="AG53" s="142" t="str">
        <f t="shared" si="31"/>
        <v>★0.5</v>
      </c>
      <c r="AH53" s="141"/>
    </row>
    <row r="54" spans="1:34" ht="24" customHeight="1">
      <c r="A54" s="537"/>
      <c r="B54" s="165"/>
      <c r="C54" s="54"/>
      <c r="D54" s="36" t="s">
        <v>1402</v>
      </c>
      <c r="E54" s="37" t="s">
        <v>1401</v>
      </c>
      <c r="F54" s="38" t="s">
        <v>1400</v>
      </c>
      <c r="G54" s="357">
        <v>1.496</v>
      </c>
      <c r="H54" s="38" t="s">
        <v>1258</v>
      </c>
      <c r="I54" s="532" t="str">
        <f t="shared" si="16"/>
        <v>1,780</v>
      </c>
      <c r="J54" s="531">
        <v>4</v>
      </c>
      <c r="K54" s="353">
        <v>12.7</v>
      </c>
      <c r="L54" s="530">
        <f t="shared" si="17"/>
        <v>182.80787401574801</v>
      </c>
      <c r="M54" s="529" t="str">
        <f t="shared" si="18"/>
        <v>11.1</v>
      </c>
      <c r="N54" s="528" t="str">
        <f t="shared" si="19"/>
        <v>14.4</v>
      </c>
      <c r="O54" s="433" t="str">
        <f t="shared" si="20"/>
        <v>21.3</v>
      </c>
      <c r="P54" s="357" t="s">
        <v>1249</v>
      </c>
      <c r="Q54" s="38" t="s">
        <v>60</v>
      </c>
      <c r="R54" s="357" t="s">
        <v>68</v>
      </c>
      <c r="S54" s="36"/>
      <c r="T54" s="527" t="str">
        <f t="shared" si="21"/>
        <v>☆☆☆</v>
      </c>
      <c r="U54" s="526">
        <f t="shared" si="22"/>
        <v>114</v>
      </c>
      <c r="V54" s="525">
        <f t="shared" si="23"/>
        <v>88</v>
      </c>
      <c r="W54" s="525">
        <f t="shared" si="24"/>
        <v>59</v>
      </c>
      <c r="X54" s="524" t="str">
        <f t="shared" si="25"/>
        <v>★0.5</v>
      </c>
      <c r="Z54" s="29">
        <v>1780</v>
      </c>
      <c r="AA54" s="29">
        <v>1780</v>
      </c>
      <c r="AB54" s="350">
        <f t="shared" si="26"/>
        <v>21.3</v>
      </c>
      <c r="AC54" s="142">
        <f t="shared" si="27"/>
        <v>59</v>
      </c>
      <c r="AD54" s="142" t="str">
        <f t="shared" si="28"/>
        <v>★0.5</v>
      </c>
      <c r="AE54" s="350">
        <f t="shared" si="29"/>
        <v>21.3</v>
      </c>
      <c r="AF54" s="142">
        <f t="shared" si="30"/>
        <v>59</v>
      </c>
      <c r="AG54" s="142" t="str">
        <f t="shared" si="31"/>
        <v>★0.5</v>
      </c>
      <c r="AH54" s="141"/>
    </row>
    <row r="55" spans="1:34" ht="24" customHeight="1">
      <c r="A55" s="534"/>
      <c r="B55" s="166"/>
      <c r="C55" s="373" t="s">
        <v>1399</v>
      </c>
      <c r="D55" s="36" t="s">
        <v>1398</v>
      </c>
      <c r="E55" s="37" t="s">
        <v>1397</v>
      </c>
      <c r="F55" s="38" t="s">
        <v>1285</v>
      </c>
      <c r="G55" s="357">
        <v>2.996</v>
      </c>
      <c r="H55" s="38" t="s">
        <v>1258</v>
      </c>
      <c r="I55" s="532" t="str">
        <f t="shared" si="16"/>
        <v>1,990</v>
      </c>
      <c r="J55" s="531">
        <v>4</v>
      </c>
      <c r="K55" s="353">
        <v>10.3</v>
      </c>
      <c r="L55" s="530">
        <f t="shared" si="17"/>
        <v>225.40388349514564</v>
      </c>
      <c r="M55" s="529" t="str">
        <f t="shared" si="18"/>
        <v>10.2</v>
      </c>
      <c r="N55" s="528" t="str">
        <f t="shared" si="19"/>
        <v>13.5</v>
      </c>
      <c r="O55" s="433" t="str">
        <f t="shared" si="20"/>
        <v>19.2</v>
      </c>
      <c r="P55" s="357" t="s">
        <v>1249</v>
      </c>
      <c r="Q55" s="38" t="s">
        <v>60</v>
      </c>
      <c r="R55" s="357" t="s">
        <v>84</v>
      </c>
      <c r="S55" s="36"/>
      <c r="T55" s="527" t="str">
        <f t="shared" si="21"/>
        <v>☆☆☆</v>
      </c>
      <c r="U55" s="526">
        <f t="shared" si="22"/>
        <v>100</v>
      </c>
      <c r="V55" s="525">
        <f t="shared" si="23"/>
        <v>76</v>
      </c>
      <c r="W55" s="525">
        <f t="shared" si="24"/>
        <v>53</v>
      </c>
      <c r="X55" s="524" t="str">
        <f t="shared" si="25"/>
        <v/>
      </c>
      <c r="Z55" s="29">
        <v>1990</v>
      </c>
      <c r="AA55" s="29">
        <v>1990</v>
      </c>
      <c r="AB55" s="350">
        <f t="shared" si="26"/>
        <v>19.2</v>
      </c>
      <c r="AC55" s="142">
        <f t="shared" si="27"/>
        <v>53</v>
      </c>
      <c r="AD55" s="142" t="str">
        <f t="shared" si="28"/>
        <v xml:space="preserve"> </v>
      </c>
      <c r="AE55" s="350">
        <f t="shared" si="29"/>
        <v>19.2</v>
      </c>
      <c r="AF55" s="142">
        <f t="shared" si="30"/>
        <v>53</v>
      </c>
      <c r="AG55" s="142" t="str">
        <f t="shared" si="31"/>
        <v xml:space="preserve"> </v>
      </c>
      <c r="AH55" s="141"/>
    </row>
    <row r="56" spans="1:34" ht="24" customHeight="1">
      <c r="A56" s="534"/>
      <c r="B56" s="165"/>
      <c r="C56" s="375"/>
      <c r="D56" s="36" t="s">
        <v>1396</v>
      </c>
      <c r="E56" s="37" t="s">
        <v>1374</v>
      </c>
      <c r="F56" s="38" t="s">
        <v>1285</v>
      </c>
      <c r="G56" s="357">
        <v>2.996</v>
      </c>
      <c r="H56" s="38" t="s">
        <v>1258</v>
      </c>
      <c r="I56" s="532" t="str">
        <f t="shared" si="16"/>
        <v>2,020</v>
      </c>
      <c r="J56" s="531">
        <v>4</v>
      </c>
      <c r="K56" s="353">
        <v>10.3</v>
      </c>
      <c r="L56" s="530">
        <f t="shared" si="17"/>
        <v>225.40388349514564</v>
      </c>
      <c r="M56" s="529" t="str">
        <f t="shared" si="18"/>
        <v>9.4</v>
      </c>
      <c r="N56" s="528" t="str">
        <f t="shared" si="19"/>
        <v>12.7</v>
      </c>
      <c r="O56" s="433" t="str">
        <f t="shared" si="20"/>
        <v>18.9</v>
      </c>
      <c r="P56" s="357" t="s">
        <v>1249</v>
      </c>
      <c r="Q56" s="38" t="s">
        <v>60</v>
      </c>
      <c r="R56" s="357" t="s">
        <v>84</v>
      </c>
      <c r="S56" s="36"/>
      <c r="T56" s="527" t="str">
        <f t="shared" si="21"/>
        <v>☆☆☆</v>
      </c>
      <c r="U56" s="526">
        <f t="shared" si="22"/>
        <v>109</v>
      </c>
      <c r="V56" s="525">
        <f t="shared" si="23"/>
        <v>81</v>
      </c>
      <c r="W56" s="525">
        <f t="shared" si="24"/>
        <v>54</v>
      </c>
      <c r="X56" s="524" t="str">
        <f t="shared" si="25"/>
        <v/>
      </c>
      <c r="Z56" s="29">
        <v>2020</v>
      </c>
      <c r="AA56" s="29">
        <v>2020</v>
      </c>
      <c r="AB56" s="350">
        <f t="shared" si="26"/>
        <v>18.899999999999999</v>
      </c>
      <c r="AC56" s="142">
        <f t="shared" si="27"/>
        <v>54</v>
      </c>
      <c r="AD56" s="142" t="str">
        <f t="shared" si="28"/>
        <v xml:space="preserve"> </v>
      </c>
      <c r="AE56" s="350">
        <f t="shared" si="29"/>
        <v>18.899999999999999</v>
      </c>
      <c r="AF56" s="142">
        <f t="shared" si="30"/>
        <v>54</v>
      </c>
      <c r="AG56" s="142" t="str">
        <f t="shared" si="31"/>
        <v xml:space="preserve"> </v>
      </c>
      <c r="AH56" s="141"/>
    </row>
    <row r="57" spans="1:34" ht="24" customHeight="1">
      <c r="A57" s="534"/>
      <c r="B57" s="167"/>
      <c r="C57" s="373" t="s">
        <v>1395</v>
      </c>
      <c r="D57" s="36" t="s">
        <v>1394</v>
      </c>
      <c r="E57" s="37" t="s">
        <v>1393</v>
      </c>
      <c r="F57" s="38">
        <v>177</v>
      </c>
      <c r="G57" s="357">
        <v>3.9820000000000002</v>
      </c>
      <c r="H57" s="38" t="s">
        <v>1258</v>
      </c>
      <c r="I57" s="532" t="str">
        <f t="shared" si="16"/>
        <v>2,530~2,550</v>
      </c>
      <c r="J57" s="531">
        <v>5</v>
      </c>
      <c r="K57" s="353">
        <v>6.8</v>
      </c>
      <c r="L57" s="530">
        <f t="shared" si="17"/>
        <v>341.42058823529413</v>
      </c>
      <c r="M57" s="529" t="str">
        <f t="shared" si="18"/>
        <v>7.4</v>
      </c>
      <c r="N57" s="528" t="str">
        <f t="shared" si="19"/>
        <v>10.6</v>
      </c>
      <c r="O57" s="433" t="str">
        <f t="shared" si="20"/>
        <v>12.4~12.7</v>
      </c>
      <c r="P57" s="357" t="s">
        <v>1344</v>
      </c>
      <c r="Q57" s="38" t="s">
        <v>60</v>
      </c>
      <c r="R57" s="357" t="s">
        <v>84</v>
      </c>
      <c r="S57" s="36"/>
      <c r="T57" s="527" t="str">
        <f t="shared" si="21"/>
        <v xml:space="preserve"> </v>
      </c>
      <c r="U57" s="526">
        <f t="shared" si="22"/>
        <v>91</v>
      </c>
      <c r="V57" s="525">
        <f t="shared" si="23"/>
        <v>64</v>
      </c>
      <c r="W57" s="525" t="str">
        <f t="shared" si="24"/>
        <v>53~54</v>
      </c>
      <c r="X57" s="524" t="str">
        <f t="shared" si="25"/>
        <v/>
      </c>
      <c r="Z57" s="29">
        <v>2530</v>
      </c>
      <c r="AA57" s="29">
        <v>2550</v>
      </c>
      <c r="AB57" s="350">
        <f t="shared" si="26"/>
        <v>12.7</v>
      </c>
      <c r="AC57" s="142">
        <f t="shared" si="27"/>
        <v>53</v>
      </c>
      <c r="AD57" s="142" t="str">
        <f t="shared" si="28"/>
        <v xml:space="preserve"> </v>
      </c>
      <c r="AE57" s="350">
        <f t="shared" si="29"/>
        <v>12.4</v>
      </c>
      <c r="AF57" s="142">
        <f t="shared" si="30"/>
        <v>54</v>
      </c>
      <c r="AG57" s="142" t="str">
        <f t="shared" si="31"/>
        <v xml:space="preserve"> </v>
      </c>
      <c r="AH57" s="141"/>
    </row>
    <row r="58" spans="1:34" ht="30">
      <c r="A58" s="534"/>
      <c r="B58" s="166"/>
      <c r="C58" s="375"/>
      <c r="D58" s="36" t="s">
        <v>1391</v>
      </c>
      <c r="E58" s="37" t="s">
        <v>1392</v>
      </c>
      <c r="F58" s="38" t="s">
        <v>1389</v>
      </c>
      <c r="G58" s="357">
        <v>3.9820000000000002</v>
      </c>
      <c r="H58" s="38" t="s">
        <v>1258</v>
      </c>
      <c r="I58" s="532" t="str">
        <f t="shared" si="16"/>
        <v>2,560~2,600</v>
      </c>
      <c r="J58" s="531">
        <v>5</v>
      </c>
      <c r="K58" s="353">
        <v>6.8</v>
      </c>
      <c r="L58" s="530">
        <f t="shared" si="17"/>
        <v>341.42058823529413</v>
      </c>
      <c r="M58" s="529" t="str">
        <f t="shared" si="18"/>
        <v>7.4</v>
      </c>
      <c r="N58" s="528" t="str">
        <f t="shared" si="19"/>
        <v>10.6</v>
      </c>
      <c r="O58" s="433" t="str">
        <f t="shared" si="20"/>
        <v>11.7~12.3</v>
      </c>
      <c r="P58" s="357" t="s">
        <v>1257</v>
      </c>
      <c r="Q58" s="38" t="s">
        <v>60</v>
      </c>
      <c r="R58" s="357" t="s">
        <v>84</v>
      </c>
      <c r="S58" s="36"/>
      <c r="T58" s="527" t="str">
        <f t="shared" si="21"/>
        <v>☆☆☆</v>
      </c>
      <c r="U58" s="526">
        <f t="shared" si="22"/>
        <v>91</v>
      </c>
      <c r="V58" s="525">
        <f t="shared" si="23"/>
        <v>64</v>
      </c>
      <c r="W58" s="525" t="str">
        <f t="shared" si="24"/>
        <v>55~58</v>
      </c>
      <c r="X58" s="524" t="str">
        <f t="shared" si="25"/>
        <v>★0.5</v>
      </c>
      <c r="Z58" s="29">
        <v>2560</v>
      </c>
      <c r="AA58" s="29">
        <v>2600</v>
      </c>
      <c r="AB58" s="350">
        <f t="shared" si="26"/>
        <v>12.3</v>
      </c>
      <c r="AC58" s="142">
        <f t="shared" si="27"/>
        <v>55</v>
      </c>
      <c r="AD58" s="142" t="str">
        <f t="shared" si="28"/>
        <v>★0.5</v>
      </c>
      <c r="AE58" s="350">
        <f t="shared" si="29"/>
        <v>11.7</v>
      </c>
      <c r="AF58" s="142">
        <f t="shared" si="30"/>
        <v>58</v>
      </c>
      <c r="AG58" s="142" t="str">
        <f t="shared" si="31"/>
        <v>★0.5</v>
      </c>
      <c r="AH58" s="141"/>
    </row>
    <row r="59" spans="1:34" ht="24" customHeight="1">
      <c r="A59" s="534"/>
      <c r="B59" s="165"/>
      <c r="C59" s="54"/>
      <c r="D59" s="36" t="s">
        <v>1391</v>
      </c>
      <c r="E59" s="37" t="s">
        <v>1390</v>
      </c>
      <c r="F59" s="38" t="s">
        <v>1389</v>
      </c>
      <c r="G59" s="357">
        <v>3.9820000000000002</v>
      </c>
      <c r="H59" s="38" t="s">
        <v>1258</v>
      </c>
      <c r="I59" s="532" t="str">
        <f t="shared" si="16"/>
        <v>2,670~2,680</v>
      </c>
      <c r="J59" s="531">
        <v>5</v>
      </c>
      <c r="K59" s="353">
        <v>6.8</v>
      </c>
      <c r="L59" s="530">
        <f t="shared" si="17"/>
        <v>341.42058823529413</v>
      </c>
      <c r="M59" s="529" t="str">
        <f t="shared" si="18"/>
        <v>7.4</v>
      </c>
      <c r="N59" s="528" t="str">
        <f t="shared" si="19"/>
        <v>10.6</v>
      </c>
      <c r="O59" s="433" t="str">
        <f t="shared" si="20"/>
        <v>10.6~10.8</v>
      </c>
      <c r="P59" s="357" t="s">
        <v>1257</v>
      </c>
      <c r="Q59" s="38" t="s">
        <v>60</v>
      </c>
      <c r="R59" s="357" t="s">
        <v>84</v>
      </c>
      <c r="S59" s="36"/>
      <c r="T59" s="527" t="str">
        <f t="shared" si="21"/>
        <v>☆☆☆</v>
      </c>
      <c r="U59" s="526">
        <f t="shared" si="22"/>
        <v>91</v>
      </c>
      <c r="V59" s="525">
        <f t="shared" si="23"/>
        <v>64</v>
      </c>
      <c r="W59" s="525" t="str">
        <f t="shared" si="24"/>
        <v>62~64</v>
      </c>
      <c r="X59" s="524" t="str">
        <f t="shared" si="25"/>
        <v>★1.0</v>
      </c>
      <c r="Z59" s="29">
        <v>2670</v>
      </c>
      <c r="AA59" s="29">
        <v>2680</v>
      </c>
      <c r="AB59" s="350">
        <f t="shared" si="26"/>
        <v>10.8</v>
      </c>
      <c r="AC59" s="142">
        <f t="shared" si="27"/>
        <v>62</v>
      </c>
      <c r="AD59" s="142" t="str">
        <f t="shared" si="28"/>
        <v>★1.0</v>
      </c>
      <c r="AE59" s="350">
        <f t="shared" si="29"/>
        <v>10.6</v>
      </c>
      <c r="AF59" s="142">
        <f t="shared" si="30"/>
        <v>64</v>
      </c>
      <c r="AG59" s="142" t="str">
        <f t="shared" si="31"/>
        <v>★1.0</v>
      </c>
      <c r="AH59" s="141"/>
    </row>
    <row r="60" spans="1:34" ht="24" customHeight="1">
      <c r="A60" s="534"/>
      <c r="B60" s="166"/>
      <c r="C60" s="375" t="s">
        <v>1388</v>
      </c>
      <c r="D60" s="36" t="s">
        <v>1387</v>
      </c>
      <c r="E60" s="37" t="s">
        <v>1386</v>
      </c>
      <c r="F60" s="38" t="s">
        <v>1362</v>
      </c>
      <c r="G60" s="357">
        <v>1.331</v>
      </c>
      <c r="H60" s="38" t="s">
        <v>204</v>
      </c>
      <c r="I60" s="532" t="str">
        <f t="shared" si="16"/>
        <v>1,550~1,600</v>
      </c>
      <c r="J60" s="531">
        <v>5</v>
      </c>
      <c r="K60" s="353">
        <v>14.9</v>
      </c>
      <c r="L60" s="530">
        <f t="shared" si="17"/>
        <v>155.81610738255031</v>
      </c>
      <c r="M60" s="529" t="str">
        <f t="shared" si="18"/>
        <v>13.2</v>
      </c>
      <c r="N60" s="528" t="str">
        <f t="shared" si="19"/>
        <v>16.5</v>
      </c>
      <c r="O60" s="433" t="str">
        <f t="shared" si="20"/>
        <v>23.0~23.4</v>
      </c>
      <c r="P60" s="357" t="s">
        <v>1249</v>
      </c>
      <c r="Q60" s="38" t="s">
        <v>60</v>
      </c>
      <c r="R60" s="357" t="s">
        <v>231</v>
      </c>
      <c r="S60" s="36"/>
      <c r="T60" s="527" t="str">
        <f t="shared" si="21"/>
        <v>☆☆☆</v>
      </c>
      <c r="U60" s="526">
        <f t="shared" si="22"/>
        <v>112</v>
      </c>
      <c r="V60" s="525">
        <f t="shared" si="23"/>
        <v>90</v>
      </c>
      <c r="W60" s="525" t="str">
        <f t="shared" si="24"/>
        <v>63~64</v>
      </c>
      <c r="X60" s="524" t="str">
        <f t="shared" si="25"/>
        <v>★1.0</v>
      </c>
      <c r="Z60" s="29">
        <v>1550</v>
      </c>
      <c r="AA60" s="29">
        <v>1600</v>
      </c>
      <c r="AB60" s="350">
        <f t="shared" si="26"/>
        <v>23.4</v>
      </c>
      <c r="AC60" s="142">
        <f t="shared" si="27"/>
        <v>63</v>
      </c>
      <c r="AD60" s="142" t="str">
        <f t="shared" si="28"/>
        <v>★1.0</v>
      </c>
      <c r="AE60" s="350">
        <f t="shared" si="29"/>
        <v>23</v>
      </c>
      <c r="AF60" s="142">
        <f t="shared" si="30"/>
        <v>64</v>
      </c>
      <c r="AG60" s="142" t="str">
        <f t="shared" si="31"/>
        <v>★1.0</v>
      </c>
      <c r="AH60" s="141"/>
    </row>
    <row r="61" spans="1:34" ht="24" customHeight="1">
      <c r="A61" s="534"/>
      <c r="B61" s="166"/>
      <c r="C61" s="375"/>
      <c r="D61" s="36" t="s">
        <v>1385</v>
      </c>
      <c r="E61" s="37" t="s">
        <v>1384</v>
      </c>
      <c r="F61" s="38">
        <v>282</v>
      </c>
      <c r="G61" s="357">
        <v>1.331</v>
      </c>
      <c r="H61" s="38" t="s">
        <v>204</v>
      </c>
      <c r="I61" s="532" t="str">
        <f t="shared" si="16"/>
        <v>1,510~1,530</v>
      </c>
      <c r="J61" s="531">
        <v>5</v>
      </c>
      <c r="K61" s="353">
        <v>14.1</v>
      </c>
      <c r="L61" s="530">
        <f t="shared" si="17"/>
        <v>164.65673758865248</v>
      </c>
      <c r="M61" s="529" t="str">
        <f t="shared" si="18"/>
        <v>14.4</v>
      </c>
      <c r="N61" s="528" t="str">
        <f t="shared" si="19"/>
        <v>17.6</v>
      </c>
      <c r="O61" s="433" t="str">
        <f t="shared" si="20"/>
        <v>23.6~23.7</v>
      </c>
      <c r="P61" s="357" t="s">
        <v>1344</v>
      </c>
      <c r="Q61" s="38" t="s">
        <v>60</v>
      </c>
      <c r="R61" s="357" t="s">
        <v>231</v>
      </c>
      <c r="S61" s="36"/>
      <c r="T61" s="527" t="str">
        <f t="shared" si="21"/>
        <v>☆☆☆☆</v>
      </c>
      <c r="U61" s="526">
        <f t="shared" si="22"/>
        <v>97</v>
      </c>
      <c r="V61" s="525">
        <f t="shared" si="23"/>
        <v>80</v>
      </c>
      <c r="W61" s="525">
        <f t="shared" si="24"/>
        <v>59</v>
      </c>
      <c r="X61" s="524" t="str">
        <f t="shared" si="25"/>
        <v>★0.5</v>
      </c>
      <c r="Z61" s="29">
        <v>1510</v>
      </c>
      <c r="AA61" s="29">
        <v>1530</v>
      </c>
      <c r="AB61" s="350">
        <f t="shared" si="26"/>
        <v>23.7</v>
      </c>
      <c r="AC61" s="142">
        <f t="shared" si="27"/>
        <v>59</v>
      </c>
      <c r="AD61" s="142" t="str">
        <f t="shared" si="28"/>
        <v>★0.5</v>
      </c>
      <c r="AE61" s="350">
        <f t="shared" si="29"/>
        <v>23.6</v>
      </c>
      <c r="AF61" s="142">
        <f t="shared" si="30"/>
        <v>59</v>
      </c>
      <c r="AG61" s="142" t="str">
        <f t="shared" si="31"/>
        <v>★0.5</v>
      </c>
      <c r="AH61" s="141"/>
    </row>
    <row r="62" spans="1:34" ht="24" customHeight="1">
      <c r="A62" s="534"/>
      <c r="B62" s="166"/>
      <c r="C62" s="375"/>
      <c r="D62" s="36" t="s">
        <v>1380</v>
      </c>
      <c r="E62" s="37" t="s">
        <v>1383</v>
      </c>
      <c r="F62" s="38">
        <v>282</v>
      </c>
      <c r="G62" s="357">
        <v>1.331</v>
      </c>
      <c r="H62" s="38" t="s">
        <v>204</v>
      </c>
      <c r="I62" s="532" t="str">
        <f t="shared" si="16"/>
        <v>1,540~1,560</v>
      </c>
      <c r="J62" s="531">
        <v>5</v>
      </c>
      <c r="K62" s="353">
        <v>14.1</v>
      </c>
      <c r="L62" s="530">
        <f t="shared" si="17"/>
        <v>164.65673758865248</v>
      </c>
      <c r="M62" s="529" t="str">
        <f t="shared" si="18"/>
        <v>13.2</v>
      </c>
      <c r="N62" s="528" t="str">
        <f t="shared" si="19"/>
        <v>16.5</v>
      </c>
      <c r="O62" s="433" t="str">
        <f t="shared" si="20"/>
        <v>23.3~23.5</v>
      </c>
      <c r="P62" s="357" t="s">
        <v>1344</v>
      </c>
      <c r="Q62" s="38" t="s">
        <v>60</v>
      </c>
      <c r="R62" s="357" t="s">
        <v>231</v>
      </c>
      <c r="S62" s="36"/>
      <c r="T62" s="527" t="str">
        <f t="shared" si="21"/>
        <v>☆☆☆☆</v>
      </c>
      <c r="U62" s="526">
        <f t="shared" si="22"/>
        <v>106</v>
      </c>
      <c r="V62" s="525">
        <f t="shared" si="23"/>
        <v>85</v>
      </c>
      <c r="W62" s="525">
        <f t="shared" si="24"/>
        <v>60</v>
      </c>
      <c r="X62" s="524" t="str">
        <f t="shared" si="25"/>
        <v>★1.0</v>
      </c>
      <c r="Z62" s="29">
        <v>1540</v>
      </c>
      <c r="AA62" s="29">
        <v>1560</v>
      </c>
      <c r="AB62" s="350">
        <f t="shared" si="26"/>
        <v>23.5</v>
      </c>
      <c r="AC62" s="142">
        <f t="shared" si="27"/>
        <v>60</v>
      </c>
      <c r="AD62" s="142" t="str">
        <f t="shared" si="28"/>
        <v>★1.0</v>
      </c>
      <c r="AE62" s="350">
        <f t="shared" si="29"/>
        <v>23.3</v>
      </c>
      <c r="AF62" s="142">
        <f t="shared" si="30"/>
        <v>60</v>
      </c>
      <c r="AG62" s="142" t="str">
        <f t="shared" si="31"/>
        <v>★1.0</v>
      </c>
      <c r="AH62" s="141"/>
    </row>
    <row r="63" spans="1:34" ht="24" customHeight="1">
      <c r="A63" s="534"/>
      <c r="B63" s="166"/>
      <c r="C63" s="375"/>
      <c r="D63" s="36" t="s">
        <v>1380</v>
      </c>
      <c r="E63" s="37" t="s">
        <v>1382</v>
      </c>
      <c r="F63" s="38">
        <v>282</v>
      </c>
      <c r="G63" s="357">
        <v>1.331</v>
      </c>
      <c r="H63" s="38" t="s">
        <v>204</v>
      </c>
      <c r="I63" s="532" t="str">
        <f t="shared" si="16"/>
        <v>1,510~1,530</v>
      </c>
      <c r="J63" s="531">
        <v>5</v>
      </c>
      <c r="K63" s="353">
        <v>14</v>
      </c>
      <c r="L63" s="530">
        <f t="shared" si="17"/>
        <v>165.83285714285714</v>
      </c>
      <c r="M63" s="529" t="str">
        <f t="shared" si="18"/>
        <v>14.4</v>
      </c>
      <c r="N63" s="528" t="str">
        <f t="shared" si="19"/>
        <v>17.6</v>
      </c>
      <c r="O63" s="433" t="str">
        <f t="shared" si="20"/>
        <v>23.6~23.7</v>
      </c>
      <c r="P63" s="357" t="s">
        <v>1344</v>
      </c>
      <c r="Q63" s="38" t="s">
        <v>60</v>
      </c>
      <c r="R63" s="357" t="s">
        <v>231</v>
      </c>
      <c r="S63" s="36"/>
      <c r="T63" s="527" t="str">
        <f t="shared" si="21"/>
        <v>☆☆☆☆</v>
      </c>
      <c r="U63" s="526">
        <f t="shared" si="22"/>
        <v>97</v>
      </c>
      <c r="V63" s="525">
        <f t="shared" si="23"/>
        <v>79</v>
      </c>
      <c r="W63" s="525">
        <f t="shared" si="24"/>
        <v>59</v>
      </c>
      <c r="X63" s="524" t="str">
        <f t="shared" si="25"/>
        <v>★0.5</v>
      </c>
      <c r="Z63" s="29">
        <v>1510</v>
      </c>
      <c r="AA63" s="29">
        <v>1530</v>
      </c>
      <c r="AB63" s="350">
        <f t="shared" si="26"/>
        <v>23.7</v>
      </c>
      <c r="AC63" s="142">
        <f t="shared" si="27"/>
        <v>59</v>
      </c>
      <c r="AD63" s="142" t="str">
        <f t="shared" si="28"/>
        <v>★0.5</v>
      </c>
      <c r="AE63" s="350">
        <f t="shared" si="29"/>
        <v>23.6</v>
      </c>
      <c r="AF63" s="142">
        <f t="shared" si="30"/>
        <v>59</v>
      </c>
      <c r="AG63" s="142" t="str">
        <f t="shared" si="31"/>
        <v>★0.5</v>
      </c>
      <c r="AH63" s="141"/>
    </row>
    <row r="64" spans="1:34" ht="24" customHeight="1">
      <c r="A64" s="534"/>
      <c r="B64" s="166"/>
      <c r="C64" s="375"/>
      <c r="D64" s="36" t="s">
        <v>1380</v>
      </c>
      <c r="E64" s="37" t="s">
        <v>1381</v>
      </c>
      <c r="F64" s="38">
        <v>282</v>
      </c>
      <c r="G64" s="357">
        <v>1.331</v>
      </c>
      <c r="H64" s="38" t="s">
        <v>204</v>
      </c>
      <c r="I64" s="532" t="str">
        <f t="shared" si="16"/>
        <v>1,540</v>
      </c>
      <c r="J64" s="531">
        <v>5</v>
      </c>
      <c r="K64" s="353">
        <v>14</v>
      </c>
      <c r="L64" s="530">
        <f t="shared" si="17"/>
        <v>165.83285714285714</v>
      </c>
      <c r="M64" s="529" t="str">
        <f t="shared" si="18"/>
        <v>13.2</v>
      </c>
      <c r="N64" s="528" t="str">
        <f t="shared" si="19"/>
        <v>16.5</v>
      </c>
      <c r="O64" s="433" t="str">
        <f t="shared" si="20"/>
        <v>23.5</v>
      </c>
      <c r="P64" s="357" t="s">
        <v>1344</v>
      </c>
      <c r="Q64" s="38" t="s">
        <v>60</v>
      </c>
      <c r="R64" s="357" t="s">
        <v>231</v>
      </c>
      <c r="S64" s="36"/>
      <c r="T64" s="527" t="str">
        <f t="shared" si="21"/>
        <v>☆☆☆☆</v>
      </c>
      <c r="U64" s="526">
        <f t="shared" si="22"/>
        <v>106</v>
      </c>
      <c r="V64" s="525">
        <f t="shared" si="23"/>
        <v>84</v>
      </c>
      <c r="W64" s="525">
        <f t="shared" si="24"/>
        <v>59</v>
      </c>
      <c r="X64" s="524" t="str">
        <f t="shared" si="25"/>
        <v>★0.5</v>
      </c>
      <c r="Z64" s="29">
        <v>1540</v>
      </c>
      <c r="AA64" s="29">
        <v>1540</v>
      </c>
      <c r="AB64" s="350">
        <f t="shared" si="26"/>
        <v>23.5</v>
      </c>
      <c r="AC64" s="142">
        <f t="shared" si="27"/>
        <v>59</v>
      </c>
      <c r="AD64" s="142" t="str">
        <f t="shared" si="28"/>
        <v>★0.5</v>
      </c>
      <c r="AE64" s="350">
        <f t="shared" si="29"/>
        <v>23.5</v>
      </c>
      <c r="AF64" s="142">
        <f t="shared" si="30"/>
        <v>59</v>
      </c>
      <c r="AG64" s="142" t="str">
        <f t="shared" si="31"/>
        <v>★0.5</v>
      </c>
      <c r="AH64" s="141"/>
    </row>
    <row r="65" spans="1:34" ht="24" customHeight="1">
      <c r="A65" s="534"/>
      <c r="B65" s="165"/>
      <c r="C65" s="375"/>
      <c r="D65" s="36" t="s">
        <v>1380</v>
      </c>
      <c r="E65" s="37" t="s">
        <v>1379</v>
      </c>
      <c r="F65" s="38">
        <v>282</v>
      </c>
      <c r="G65" s="357">
        <v>1.331</v>
      </c>
      <c r="H65" s="38" t="s">
        <v>204</v>
      </c>
      <c r="I65" s="532" t="str">
        <f t="shared" si="16"/>
        <v>1,560</v>
      </c>
      <c r="J65" s="531">
        <v>5</v>
      </c>
      <c r="K65" s="353">
        <v>14</v>
      </c>
      <c r="L65" s="530">
        <f t="shared" si="17"/>
        <v>165.83285714285714</v>
      </c>
      <c r="M65" s="529" t="str">
        <f t="shared" si="18"/>
        <v>13.2</v>
      </c>
      <c r="N65" s="528" t="str">
        <f t="shared" si="19"/>
        <v>16.5</v>
      </c>
      <c r="O65" s="433" t="str">
        <f t="shared" si="20"/>
        <v>23.3</v>
      </c>
      <c r="P65" s="357" t="s">
        <v>1344</v>
      </c>
      <c r="Q65" s="38" t="s">
        <v>60</v>
      </c>
      <c r="R65" s="357" t="s">
        <v>231</v>
      </c>
      <c r="S65" s="36"/>
      <c r="T65" s="527" t="str">
        <f t="shared" si="21"/>
        <v>☆☆☆☆</v>
      </c>
      <c r="U65" s="526">
        <f t="shared" si="22"/>
        <v>106</v>
      </c>
      <c r="V65" s="525">
        <f t="shared" si="23"/>
        <v>84</v>
      </c>
      <c r="W65" s="525">
        <f t="shared" si="24"/>
        <v>60</v>
      </c>
      <c r="X65" s="524" t="str">
        <f t="shared" si="25"/>
        <v>★1.0</v>
      </c>
      <c r="Z65" s="29">
        <v>1560</v>
      </c>
      <c r="AA65" s="29">
        <v>1560</v>
      </c>
      <c r="AB65" s="350">
        <f t="shared" si="26"/>
        <v>23.3</v>
      </c>
      <c r="AC65" s="142">
        <f t="shared" si="27"/>
        <v>60</v>
      </c>
      <c r="AD65" s="142" t="str">
        <f t="shared" si="28"/>
        <v>★1.0</v>
      </c>
      <c r="AE65" s="350">
        <f t="shared" si="29"/>
        <v>23.3</v>
      </c>
      <c r="AF65" s="142">
        <f t="shared" si="30"/>
        <v>60</v>
      </c>
      <c r="AG65" s="142" t="str">
        <f t="shared" si="31"/>
        <v>★1.0</v>
      </c>
      <c r="AH65" s="141"/>
    </row>
    <row r="66" spans="1:34" ht="24" customHeight="1">
      <c r="A66" s="534"/>
      <c r="B66" s="166"/>
      <c r="C66" s="373" t="s">
        <v>1378</v>
      </c>
      <c r="D66" s="36" t="s">
        <v>1377</v>
      </c>
      <c r="E66" s="37" t="s">
        <v>1376</v>
      </c>
      <c r="F66" s="38" t="s">
        <v>1350</v>
      </c>
      <c r="G66" s="357">
        <v>1.9910000000000001</v>
      </c>
      <c r="H66" s="38" t="s">
        <v>674</v>
      </c>
      <c r="I66" s="532" t="str">
        <f t="shared" si="16"/>
        <v>1,730~1,760</v>
      </c>
      <c r="J66" s="531">
        <v>5</v>
      </c>
      <c r="K66" s="353">
        <v>11.2</v>
      </c>
      <c r="L66" s="530">
        <f t="shared" si="17"/>
        <v>207.29107142857143</v>
      </c>
      <c r="M66" s="529" t="str">
        <f t="shared" si="18"/>
        <v>12.2</v>
      </c>
      <c r="N66" s="528" t="str">
        <f t="shared" si="19"/>
        <v>15.4</v>
      </c>
      <c r="O66" s="433" t="str">
        <f t="shared" si="20"/>
        <v>21.5~21.8</v>
      </c>
      <c r="P66" s="357" t="s">
        <v>1249</v>
      </c>
      <c r="Q66" s="38" t="s">
        <v>60</v>
      </c>
      <c r="R66" s="357" t="s">
        <v>84</v>
      </c>
      <c r="S66" s="36"/>
      <c r="T66" s="527" t="str">
        <f t="shared" si="21"/>
        <v>☆☆☆</v>
      </c>
      <c r="U66" s="526">
        <f t="shared" si="22"/>
        <v>91</v>
      </c>
      <c r="V66" s="525">
        <f t="shared" si="23"/>
        <v>72</v>
      </c>
      <c r="W66" s="525" t="str">
        <f t="shared" si="24"/>
        <v>51~52</v>
      </c>
      <c r="X66" s="524" t="str">
        <f t="shared" si="25"/>
        <v/>
      </c>
      <c r="Z66" s="29">
        <v>1730</v>
      </c>
      <c r="AA66" s="29">
        <v>1760</v>
      </c>
      <c r="AB66" s="350">
        <f t="shared" si="26"/>
        <v>21.8</v>
      </c>
      <c r="AC66" s="142">
        <f t="shared" si="27"/>
        <v>51</v>
      </c>
      <c r="AD66" s="142" t="str">
        <f t="shared" si="28"/>
        <v xml:space="preserve"> </v>
      </c>
      <c r="AE66" s="350">
        <f t="shared" si="29"/>
        <v>21.5</v>
      </c>
      <c r="AF66" s="142">
        <f t="shared" si="30"/>
        <v>52</v>
      </c>
      <c r="AG66" s="142" t="str">
        <f t="shared" si="31"/>
        <v xml:space="preserve"> </v>
      </c>
      <c r="AH66" s="141"/>
    </row>
    <row r="67" spans="1:34" ht="24" customHeight="1">
      <c r="A67" s="534"/>
      <c r="B67" s="166"/>
      <c r="C67" s="375"/>
      <c r="D67" s="36" t="s">
        <v>1375</v>
      </c>
      <c r="E67" s="37" t="s">
        <v>1374</v>
      </c>
      <c r="F67" s="38" t="s">
        <v>1350</v>
      </c>
      <c r="G67" s="357">
        <v>1.9910000000000001</v>
      </c>
      <c r="H67" s="38" t="s">
        <v>674</v>
      </c>
      <c r="I67" s="532" t="str">
        <f t="shared" si="16"/>
        <v>1,770</v>
      </c>
      <c r="J67" s="531">
        <v>5</v>
      </c>
      <c r="K67" s="353">
        <v>11.2</v>
      </c>
      <c r="L67" s="530">
        <f t="shared" si="17"/>
        <v>207.29107142857143</v>
      </c>
      <c r="M67" s="529" t="str">
        <f t="shared" si="18"/>
        <v>11.1</v>
      </c>
      <c r="N67" s="528" t="str">
        <f t="shared" si="19"/>
        <v>14.4</v>
      </c>
      <c r="O67" s="433" t="str">
        <f t="shared" si="20"/>
        <v>21.4</v>
      </c>
      <c r="P67" s="357" t="s">
        <v>1249</v>
      </c>
      <c r="Q67" s="38" t="s">
        <v>60</v>
      </c>
      <c r="R67" s="357" t="s">
        <v>84</v>
      </c>
      <c r="S67" s="36"/>
      <c r="T67" s="527" t="str">
        <f t="shared" si="21"/>
        <v>☆☆☆</v>
      </c>
      <c r="U67" s="526">
        <f t="shared" si="22"/>
        <v>100</v>
      </c>
      <c r="V67" s="525">
        <f t="shared" si="23"/>
        <v>77</v>
      </c>
      <c r="W67" s="525">
        <f t="shared" si="24"/>
        <v>52</v>
      </c>
      <c r="X67" s="524" t="str">
        <f t="shared" si="25"/>
        <v/>
      </c>
      <c r="Z67" s="29">
        <v>1770</v>
      </c>
      <c r="AA67" s="29">
        <v>1770</v>
      </c>
      <c r="AB67" s="350">
        <f t="shared" si="26"/>
        <v>21.4</v>
      </c>
      <c r="AC67" s="142">
        <f t="shared" si="27"/>
        <v>52</v>
      </c>
      <c r="AD67" s="142" t="str">
        <f t="shared" si="28"/>
        <v xml:space="preserve"> </v>
      </c>
      <c r="AE67" s="350">
        <f t="shared" si="29"/>
        <v>21.4</v>
      </c>
      <c r="AF67" s="142">
        <f t="shared" si="30"/>
        <v>52</v>
      </c>
      <c r="AG67" s="142" t="str">
        <f t="shared" si="31"/>
        <v xml:space="preserve"> </v>
      </c>
      <c r="AH67" s="141"/>
    </row>
    <row r="68" spans="1:34" ht="24" customHeight="1">
      <c r="A68" s="534"/>
      <c r="B68" s="165"/>
      <c r="C68" s="54"/>
      <c r="D68" s="36" t="s">
        <v>1373</v>
      </c>
      <c r="E68" s="37" t="s">
        <v>1372</v>
      </c>
      <c r="F68" s="38">
        <v>260</v>
      </c>
      <c r="G68" s="357">
        <v>1.9910000000000001</v>
      </c>
      <c r="H68" s="38" t="s">
        <v>674</v>
      </c>
      <c r="I68" s="532" t="str">
        <f t="shared" si="16"/>
        <v>1,690~1,730</v>
      </c>
      <c r="J68" s="531">
        <v>5</v>
      </c>
      <c r="K68" s="353">
        <v>11.5</v>
      </c>
      <c r="L68" s="530">
        <f t="shared" si="17"/>
        <v>201.88347826086954</v>
      </c>
      <c r="M68" s="529" t="str">
        <f t="shared" si="18"/>
        <v>12.2</v>
      </c>
      <c r="N68" s="528" t="str">
        <f t="shared" si="19"/>
        <v>15.4</v>
      </c>
      <c r="O68" s="433" t="str">
        <f t="shared" si="20"/>
        <v>21.8~22.2</v>
      </c>
      <c r="P68" s="357" t="s">
        <v>1344</v>
      </c>
      <c r="Q68" s="38" t="s">
        <v>60</v>
      </c>
      <c r="R68" s="357" t="s">
        <v>84</v>
      </c>
      <c r="S68" s="36"/>
      <c r="T68" s="527" t="str">
        <f t="shared" si="21"/>
        <v>☆☆☆</v>
      </c>
      <c r="U68" s="526">
        <f t="shared" si="22"/>
        <v>94</v>
      </c>
      <c r="V68" s="525">
        <f t="shared" si="23"/>
        <v>74</v>
      </c>
      <c r="W68" s="525" t="str">
        <f t="shared" si="24"/>
        <v>51~52</v>
      </c>
      <c r="X68" s="524" t="str">
        <f t="shared" si="25"/>
        <v/>
      </c>
      <c r="Z68" s="29">
        <v>1690</v>
      </c>
      <c r="AA68" s="29">
        <v>1730</v>
      </c>
      <c r="AB68" s="350">
        <f t="shared" si="26"/>
        <v>22.2</v>
      </c>
      <c r="AC68" s="142">
        <f t="shared" si="27"/>
        <v>51</v>
      </c>
      <c r="AD68" s="142" t="str">
        <f t="shared" si="28"/>
        <v xml:space="preserve"> </v>
      </c>
      <c r="AE68" s="350">
        <f t="shared" si="29"/>
        <v>21.8</v>
      </c>
      <c r="AF68" s="142">
        <f t="shared" si="30"/>
        <v>52</v>
      </c>
      <c r="AG68" s="142" t="str">
        <f t="shared" si="31"/>
        <v xml:space="preserve"> </v>
      </c>
      <c r="AH68" s="141"/>
    </row>
    <row r="69" spans="1:34" ht="24" customHeight="1">
      <c r="A69" s="534"/>
      <c r="B69" s="166"/>
      <c r="C69" s="373" t="s">
        <v>1371</v>
      </c>
      <c r="D69" s="36" t="s">
        <v>1369</v>
      </c>
      <c r="E69" s="37" t="s">
        <v>1370</v>
      </c>
      <c r="F69" s="38">
        <v>139</v>
      </c>
      <c r="G69" s="357">
        <v>1.9910000000000001</v>
      </c>
      <c r="H69" s="38" t="s">
        <v>674</v>
      </c>
      <c r="I69" s="532" t="str">
        <f t="shared" si="16"/>
        <v>1,770~1,810</v>
      </c>
      <c r="J69" s="531">
        <v>5</v>
      </c>
      <c r="K69" s="353">
        <v>10.4</v>
      </c>
      <c r="L69" s="530">
        <f t="shared" si="17"/>
        <v>223.23653846153843</v>
      </c>
      <c r="M69" s="529" t="str">
        <f t="shared" si="18"/>
        <v>11.1</v>
      </c>
      <c r="N69" s="528" t="str">
        <f t="shared" si="19"/>
        <v>14.4</v>
      </c>
      <c r="O69" s="433" t="str">
        <f t="shared" si="20"/>
        <v>21.0~21.4</v>
      </c>
      <c r="P69" s="357" t="s">
        <v>1344</v>
      </c>
      <c r="Q69" s="38" t="s">
        <v>60</v>
      </c>
      <c r="R69" s="357" t="s">
        <v>84</v>
      </c>
      <c r="S69" s="36"/>
      <c r="T69" s="527" t="str">
        <f t="shared" si="21"/>
        <v>☆☆☆</v>
      </c>
      <c r="U69" s="526">
        <f t="shared" si="22"/>
        <v>93</v>
      </c>
      <c r="V69" s="525">
        <f t="shared" si="23"/>
        <v>72</v>
      </c>
      <c r="W69" s="525" t="str">
        <f t="shared" si="24"/>
        <v>48~49</v>
      </c>
      <c r="X69" s="524" t="str">
        <f t="shared" si="25"/>
        <v/>
      </c>
      <c r="Z69" s="29">
        <v>1770</v>
      </c>
      <c r="AA69" s="29">
        <v>1810</v>
      </c>
      <c r="AB69" s="350">
        <f t="shared" si="26"/>
        <v>21.4</v>
      </c>
      <c r="AC69" s="142">
        <f t="shared" si="27"/>
        <v>48</v>
      </c>
      <c r="AD69" s="142" t="str">
        <f t="shared" si="28"/>
        <v xml:space="preserve"> </v>
      </c>
      <c r="AE69" s="350">
        <f t="shared" si="29"/>
        <v>21</v>
      </c>
      <c r="AF69" s="142">
        <f t="shared" si="30"/>
        <v>49</v>
      </c>
      <c r="AG69" s="142" t="str">
        <f t="shared" si="31"/>
        <v xml:space="preserve"> </v>
      </c>
      <c r="AH69" s="141"/>
    </row>
    <row r="70" spans="1:34" ht="24" customHeight="1">
      <c r="A70" s="537"/>
      <c r="B70" s="165"/>
      <c r="C70" s="54"/>
      <c r="D70" s="36" t="s">
        <v>1369</v>
      </c>
      <c r="E70" s="37" t="s">
        <v>1368</v>
      </c>
      <c r="F70" s="38">
        <v>139</v>
      </c>
      <c r="G70" s="357">
        <v>1.9910000000000001</v>
      </c>
      <c r="H70" s="38" t="s">
        <v>674</v>
      </c>
      <c r="I70" s="532" t="str">
        <f t="shared" si="16"/>
        <v>1,760</v>
      </c>
      <c r="J70" s="531">
        <v>5</v>
      </c>
      <c r="K70" s="353">
        <v>10.4</v>
      </c>
      <c r="L70" s="530">
        <f t="shared" si="17"/>
        <v>223.23653846153843</v>
      </c>
      <c r="M70" s="529" t="str">
        <f t="shared" si="18"/>
        <v>12.2</v>
      </c>
      <c r="N70" s="528" t="str">
        <f t="shared" si="19"/>
        <v>15.4</v>
      </c>
      <c r="O70" s="433" t="str">
        <f t="shared" si="20"/>
        <v>21.5</v>
      </c>
      <c r="P70" s="357" t="s">
        <v>1344</v>
      </c>
      <c r="Q70" s="38" t="s">
        <v>60</v>
      </c>
      <c r="R70" s="357" t="s">
        <v>84</v>
      </c>
      <c r="S70" s="36"/>
      <c r="T70" s="527" t="str">
        <f t="shared" si="21"/>
        <v>☆☆☆</v>
      </c>
      <c r="U70" s="526">
        <f t="shared" si="22"/>
        <v>85</v>
      </c>
      <c r="V70" s="525">
        <f t="shared" si="23"/>
        <v>67</v>
      </c>
      <c r="W70" s="525">
        <f t="shared" si="24"/>
        <v>48</v>
      </c>
      <c r="X70" s="524" t="str">
        <f t="shared" si="25"/>
        <v/>
      </c>
      <c r="Z70" s="29">
        <v>1760</v>
      </c>
      <c r="AA70" s="29">
        <v>1760</v>
      </c>
      <c r="AB70" s="350">
        <f t="shared" si="26"/>
        <v>21.5</v>
      </c>
      <c r="AC70" s="142">
        <f t="shared" si="27"/>
        <v>48</v>
      </c>
      <c r="AD70" s="142" t="str">
        <f t="shared" si="28"/>
        <v xml:space="preserve"> </v>
      </c>
      <c r="AE70" s="350">
        <f t="shared" si="29"/>
        <v>21.5</v>
      </c>
      <c r="AF70" s="142">
        <f t="shared" si="30"/>
        <v>48</v>
      </c>
      <c r="AG70" s="142" t="str">
        <f t="shared" si="31"/>
        <v xml:space="preserve"> </v>
      </c>
      <c r="AH70" s="141"/>
    </row>
    <row r="71" spans="1:34" ht="24" customHeight="1">
      <c r="A71" s="537"/>
      <c r="B71" s="167"/>
      <c r="C71" s="373" t="s">
        <v>1367</v>
      </c>
      <c r="D71" s="36" t="s">
        <v>1366</v>
      </c>
      <c r="E71" s="37" t="s">
        <v>1365</v>
      </c>
      <c r="F71" s="38" t="s">
        <v>1362</v>
      </c>
      <c r="G71" s="357">
        <v>1.331</v>
      </c>
      <c r="H71" s="38" t="s">
        <v>204</v>
      </c>
      <c r="I71" s="532" t="str">
        <f t="shared" si="16"/>
        <v>1,620~1,640</v>
      </c>
      <c r="J71" s="531">
        <v>5</v>
      </c>
      <c r="K71" s="353">
        <v>14.2</v>
      </c>
      <c r="L71" s="530">
        <f t="shared" si="17"/>
        <v>163.49718309859156</v>
      </c>
      <c r="M71" s="529" t="str">
        <f t="shared" si="18"/>
        <v>13.2</v>
      </c>
      <c r="N71" s="528" t="str">
        <f t="shared" si="19"/>
        <v>16.5</v>
      </c>
      <c r="O71" s="433" t="str">
        <f t="shared" si="20"/>
        <v>22.6~22.8</v>
      </c>
      <c r="P71" s="357" t="s">
        <v>1249</v>
      </c>
      <c r="Q71" s="38" t="s">
        <v>60</v>
      </c>
      <c r="R71" s="357" t="s">
        <v>231</v>
      </c>
      <c r="S71" s="36"/>
      <c r="T71" s="527" t="str">
        <f t="shared" si="21"/>
        <v>☆☆☆</v>
      </c>
      <c r="U71" s="526">
        <f t="shared" si="22"/>
        <v>107</v>
      </c>
      <c r="V71" s="525">
        <f t="shared" si="23"/>
        <v>86</v>
      </c>
      <c r="W71" s="525">
        <f t="shared" si="24"/>
        <v>62</v>
      </c>
      <c r="X71" s="524" t="str">
        <f t="shared" si="25"/>
        <v>★1.0</v>
      </c>
      <c r="Z71" s="29">
        <v>1620</v>
      </c>
      <c r="AA71" s="29">
        <v>1640</v>
      </c>
      <c r="AB71" s="350">
        <f t="shared" si="26"/>
        <v>22.8</v>
      </c>
      <c r="AC71" s="142">
        <f t="shared" si="27"/>
        <v>62</v>
      </c>
      <c r="AD71" s="142" t="str">
        <f t="shared" si="28"/>
        <v>★1.0</v>
      </c>
      <c r="AE71" s="350">
        <f t="shared" si="29"/>
        <v>22.6</v>
      </c>
      <c r="AF71" s="142">
        <f t="shared" si="30"/>
        <v>62</v>
      </c>
      <c r="AG71" s="142" t="str">
        <f t="shared" si="31"/>
        <v>★1.0</v>
      </c>
      <c r="AH71" s="141"/>
    </row>
    <row r="72" spans="1:34" ht="24" customHeight="1">
      <c r="A72" s="537"/>
      <c r="B72" s="166"/>
      <c r="C72" s="375"/>
      <c r="D72" s="36" t="s">
        <v>1364</v>
      </c>
      <c r="E72" s="37" t="s">
        <v>1363</v>
      </c>
      <c r="F72" s="38" t="s">
        <v>1362</v>
      </c>
      <c r="G72" s="357">
        <v>1.331</v>
      </c>
      <c r="H72" s="38" t="s">
        <v>204</v>
      </c>
      <c r="I72" s="532" t="str">
        <f t="shared" si="16"/>
        <v>1,650</v>
      </c>
      <c r="J72" s="531">
        <v>7</v>
      </c>
      <c r="K72" s="353">
        <v>14.2</v>
      </c>
      <c r="L72" s="530">
        <f t="shared" si="17"/>
        <v>163.49718309859156</v>
      </c>
      <c r="M72" s="529" t="str">
        <f t="shared" si="18"/>
        <v>13.2</v>
      </c>
      <c r="N72" s="528" t="str">
        <f t="shared" si="19"/>
        <v>16.5</v>
      </c>
      <c r="O72" s="433" t="str">
        <f t="shared" si="20"/>
        <v>22.5</v>
      </c>
      <c r="P72" s="357" t="s">
        <v>1249</v>
      </c>
      <c r="Q72" s="38" t="s">
        <v>60</v>
      </c>
      <c r="R72" s="357" t="s">
        <v>231</v>
      </c>
      <c r="S72" s="36"/>
      <c r="T72" s="527" t="str">
        <f t="shared" si="21"/>
        <v>☆☆☆</v>
      </c>
      <c r="U72" s="526">
        <f t="shared" si="22"/>
        <v>107</v>
      </c>
      <c r="V72" s="525">
        <f t="shared" si="23"/>
        <v>86</v>
      </c>
      <c r="W72" s="525">
        <f t="shared" si="24"/>
        <v>63</v>
      </c>
      <c r="X72" s="524" t="str">
        <f t="shared" si="25"/>
        <v>★1.0</v>
      </c>
      <c r="Z72" s="29">
        <v>1650</v>
      </c>
      <c r="AA72" s="29">
        <v>1650</v>
      </c>
      <c r="AB72" s="350">
        <f t="shared" si="26"/>
        <v>22.5</v>
      </c>
      <c r="AC72" s="142">
        <f t="shared" si="27"/>
        <v>63</v>
      </c>
      <c r="AD72" s="142" t="str">
        <f t="shared" si="28"/>
        <v>★1.0</v>
      </c>
      <c r="AE72" s="350">
        <f t="shared" si="29"/>
        <v>22.5</v>
      </c>
      <c r="AF72" s="142">
        <f t="shared" si="30"/>
        <v>63</v>
      </c>
      <c r="AG72" s="142" t="str">
        <f t="shared" si="31"/>
        <v>★1.0</v>
      </c>
      <c r="AH72" s="141"/>
    </row>
    <row r="73" spans="1:34" ht="24" customHeight="1">
      <c r="A73" s="537"/>
      <c r="B73" s="166"/>
      <c r="C73" s="375"/>
      <c r="D73" s="36" t="s">
        <v>1361</v>
      </c>
      <c r="E73" s="37" t="s">
        <v>1360</v>
      </c>
      <c r="F73" s="38">
        <v>282</v>
      </c>
      <c r="G73" s="357">
        <v>1.331</v>
      </c>
      <c r="H73" s="38" t="s">
        <v>204</v>
      </c>
      <c r="I73" s="532" t="str">
        <f t="shared" ref="I73:I104" si="32">IF(Z73="","",(IF(AA73-Z73&gt;0,CONCATENATE(TEXT(Z73,"#,##0"),"~",TEXT(AA73,"#,##0")),TEXT(Z73,"#,##0"))))</f>
        <v>1,580~1,650</v>
      </c>
      <c r="J73" s="531">
        <v>5</v>
      </c>
      <c r="K73" s="353">
        <v>13.4</v>
      </c>
      <c r="L73" s="530">
        <f t="shared" ref="L73:L104" si="33">IF(K73&gt;0,1/K73*34.6*67.1,"")</f>
        <v>173.25820895522384</v>
      </c>
      <c r="M73" s="529" t="str">
        <f t="shared" ref="M73:M104" si="34">IF(Z73="","",(IF(Z73&gt;=2271,"7.4",IF(Z73&gt;=2101,"8.7",IF(Z73&gt;=1991,"9.4",IF(Z73&gt;=1871,"10.2",IF(Z73&gt;=1761,"11.1",IF(Z73&gt;=1651,"12.2",IF(Z73&gt;=1531,"13.2",IF(Z73&gt;=1421,"14.4",IF(Z73&gt;=1311,"15.8",IF(Z73&gt;=1196,"17.2",IF(Z73&gt;=1081,"18.7",IF(Z73&gt;=971,"20.5",IF(Z73&gt;=856,"20.8",IF(Z73&gt;=741,"21.0",IF(Z73&gt;=601,"21.8","22.5")))))))))))))))))</f>
        <v>13.2</v>
      </c>
      <c r="N73" s="528" t="str">
        <f t="shared" ref="N73:N104" si="35">IF(Z73="","",(IF(Z73&gt;=2271,"10.6",IF(Z73&gt;=2101,"11.9",IF(Z73&gt;=1991,"12.7",IF(Z73&gt;=1871,"13.5",IF(Z73&gt;=1761,"14.4",IF(Z73&gt;=1651,"15.4",IF(Z73&gt;=1531,"16.5",IF(Z73&gt;=1421,"17.6",IF(Z73&gt;=1311,"19.0",IF(Z73&gt;=1196,"20.3",IF(Z73&gt;=1081,"21.8",IF(Z73&gt;=971,"23.4",IF(Z73&gt;=856,"23.7",IF(Z73&gt;=741,"24.5","24.6"))))))))))))))))</f>
        <v>16.5</v>
      </c>
      <c r="O73" s="433" t="str">
        <f t="shared" ref="O73:O104" si="36">IF(Z73="","",IF(AE73="",TEXT(AB73,"#,##0.0"),IF(AB73-AE73&gt;0,CONCATENATE(TEXT(AE73,"#,##0.0"),"~",TEXT(AB73,"#,##0.0")),TEXT(AB73,"#,##0.0"))))</f>
        <v>22.5~23.1</v>
      </c>
      <c r="P73" s="357" t="s">
        <v>1344</v>
      </c>
      <c r="Q73" s="38" t="s">
        <v>60</v>
      </c>
      <c r="R73" s="357" t="s">
        <v>231</v>
      </c>
      <c r="S73" s="36"/>
      <c r="T73" s="527" t="str">
        <f t="shared" ref="T73:T104" si="37">IF((LEFT(D73,1)="6"),"☆☆☆☆☆",IF((LEFT(D73,1)="5"),"☆☆☆☆",IF((LEFT(D73,1)="4"),"☆☆☆"," ")))</f>
        <v>☆☆☆☆</v>
      </c>
      <c r="U73" s="526">
        <f t="shared" ref="U73:U104" si="38">IF(K73="","",ROUNDDOWN(K73/M73*100,0))</f>
        <v>101</v>
      </c>
      <c r="V73" s="525">
        <f t="shared" ref="V73:V104" si="39">IF(K73="","",ROUNDDOWN(K73/N73*100,0))</f>
        <v>81</v>
      </c>
      <c r="W73" s="525" t="str">
        <f t="shared" ref="W73:W104" si="40">IF(Z73="","",IF(AF73="",IF(AC73&lt;55,"",AC73),IF(AF73-AC73&gt;0,CONCATENATE(AC73,"~",AF73),AC73)))</f>
        <v>58~59</v>
      </c>
      <c r="X73" s="524" t="str">
        <f t="shared" ref="X73:X104" si="41">IF(AC73&lt;55,"",AD73)</f>
        <v>★0.5</v>
      </c>
      <c r="Z73" s="29">
        <v>1580</v>
      </c>
      <c r="AA73" s="29">
        <v>1650</v>
      </c>
      <c r="AB73" s="350">
        <f t="shared" ref="AB73:AB104" si="42">IF(Z73="","",(ROUND(IF(Z73&gt;=2759,9.5,IF(Z73&lt;2759,(-2.47/1000000*Z73*Z73)-(8.52/10000*Z73)+30.65)),1)))</f>
        <v>23.1</v>
      </c>
      <c r="AC73" s="142">
        <f t="shared" ref="AC73:AC104" si="43">IF(K73="","",ROUNDDOWN(K73/AB73*100,0))</f>
        <v>58</v>
      </c>
      <c r="AD73" s="142" t="str">
        <f t="shared" ref="AD73:AD104" si="44">IF(AC73="","",IF(AC73&gt;=125,"★7.5",IF(AC73&gt;=120,"★7.0",IF(AC73&gt;=115,"★6.5",IF(AC73&gt;=110,"★6.0",IF(AC73&gt;=105,"★5.5",IF(AC73&gt;=100,"★5.0",IF(AC73&gt;=95,"★4.5",IF(AC73&gt;=90,"★4.0",IF(AC73&gt;=85,"★3.5",IF(AC73&gt;=80,"★3.0",IF(AC73&gt;=75,"★2.5",IF(AC73&gt;=70,"★2.0",IF(AC73&gt;=65,"★1.5",IF(AC73&gt;=60,"★1.0",IF(AC73&gt;=55,"★0.5"," "))))))))))))))))</f>
        <v>★0.5</v>
      </c>
      <c r="AE73" s="350">
        <f t="shared" ref="AE73:AE104" si="45">IF(AA73="","",(ROUND(IF(AA73&gt;=2759,9.5,IF(AA73&lt;2759,(-2.47/1000000*AA73*AA73)-(8.52/10000*AA73)+30.65)),1)))</f>
        <v>22.5</v>
      </c>
      <c r="AF73" s="142">
        <f t="shared" ref="AF73:AF104" si="46">IF(AE73="","",IF(K73="","",ROUNDDOWN(K73/AE73*100,0)))</f>
        <v>59</v>
      </c>
      <c r="AG73" s="142" t="str">
        <f t="shared" ref="AG73:AG104" si="47">IF(AF73="","",IF(AF73&gt;=125,"★7.5",IF(AF73&gt;=120,"★7.0",IF(AF73&gt;=115,"★6.5",IF(AF73&gt;=110,"★6.0",IF(AF73&gt;=105,"★5.5",IF(AF73&gt;=100,"★5.0",IF(AF73&gt;=95,"★4.5",IF(AF73&gt;=90,"★4.0",IF(AF73&gt;=85,"★3.5",IF(AF73&gt;=80,"★3.0",IF(AF73&gt;=75,"★2.5",IF(AF73&gt;=70,"★2.0",IF(AF73&gt;=65,"★1.5",IF(AF73&gt;=60,"★1.0",IF(AF73&gt;=55,"★0.5"," "))))))))))))))))</f>
        <v>★0.5</v>
      </c>
      <c r="AH73" s="141"/>
    </row>
    <row r="74" spans="1:34" ht="24" customHeight="1">
      <c r="A74" s="537"/>
      <c r="B74" s="166"/>
      <c r="C74" s="375"/>
      <c r="D74" s="36" t="s">
        <v>1357</v>
      </c>
      <c r="E74" s="37" t="s">
        <v>1359</v>
      </c>
      <c r="F74" s="38">
        <v>282</v>
      </c>
      <c r="G74" s="357">
        <v>1.331</v>
      </c>
      <c r="H74" s="38" t="s">
        <v>204</v>
      </c>
      <c r="I74" s="532" t="str">
        <f t="shared" si="32"/>
        <v>1,610~1,650</v>
      </c>
      <c r="J74" s="531">
        <v>7</v>
      </c>
      <c r="K74" s="353">
        <v>13.4</v>
      </c>
      <c r="L74" s="530">
        <f t="shared" si="33"/>
        <v>173.25820895522384</v>
      </c>
      <c r="M74" s="529" t="str">
        <f t="shared" si="34"/>
        <v>13.2</v>
      </c>
      <c r="N74" s="528" t="str">
        <f t="shared" si="35"/>
        <v>16.5</v>
      </c>
      <c r="O74" s="433" t="str">
        <f t="shared" si="36"/>
        <v>22.5~22.9</v>
      </c>
      <c r="P74" s="357" t="s">
        <v>1344</v>
      </c>
      <c r="Q74" s="38" t="s">
        <v>60</v>
      </c>
      <c r="R74" s="357" t="s">
        <v>231</v>
      </c>
      <c r="S74" s="36"/>
      <c r="T74" s="527" t="str">
        <f t="shared" si="37"/>
        <v>☆☆☆☆</v>
      </c>
      <c r="U74" s="526">
        <f t="shared" si="38"/>
        <v>101</v>
      </c>
      <c r="V74" s="525">
        <f t="shared" si="39"/>
        <v>81</v>
      </c>
      <c r="W74" s="525" t="str">
        <f t="shared" si="40"/>
        <v>58~59</v>
      </c>
      <c r="X74" s="524" t="str">
        <f t="shared" si="41"/>
        <v>★0.5</v>
      </c>
      <c r="Z74" s="29">
        <v>1610</v>
      </c>
      <c r="AA74" s="29">
        <v>1650</v>
      </c>
      <c r="AB74" s="350">
        <f t="shared" si="42"/>
        <v>22.9</v>
      </c>
      <c r="AC74" s="142">
        <f t="shared" si="43"/>
        <v>58</v>
      </c>
      <c r="AD74" s="142" t="str">
        <f t="shared" si="44"/>
        <v>★0.5</v>
      </c>
      <c r="AE74" s="350">
        <f t="shared" si="45"/>
        <v>22.5</v>
      </c>
      <c r="AF74" s="142">
        <f t="shared" si="46"/>
        <v>59</v>
      </c>
      <c r="AG74" s="142" t="str">
        <f t="shared" si="47"/>
        <v>★0.5</v>
      </c>
      <c r="AH74" s="141"/>
    </row>
    <row r="75" spans="1:34" ht="24" customHeight="1">
      <c r="A75" s="537"/>
      <c r="B75" s="166"/>
      <c r="C75" s="375"/>
      <c r="D75" s="36" t="s">
        <v>1357</v>
      </c>
      <c r="E75" s="37" t="s">
        <v>1358</v>
      </c>
      <c r="F75" s="38">
        <v>282</v>
      </c>
      <c r="G75" s="357">
        <v>1.331</v>
      </c>
      <c r="H75" s="38" t="s">
        <v>204</v>
      </c>
      <c r="I75" s="532" t="str">
        <f t="shared" si="32"/>
        <v>1,660</v>
      </c>
      <c r="J75" s="531">
        <v>7</v>
      </c>
      <c r="K75" s="353">
        <v>13.4</v>
      </c>
      <c r="L75" s="530">
        <f t="shared" si="33"/>
        <v>173.25820895522384</v>
      </c>
      <c r="M75" s="529" t="str">
        <f t="shared" si="34"/>
        <v>12.2</v>
      </c>
      <c r="N75" s="528" t="str">
        <f t="shared" si="35"/>
        <v>15.4</v>
      </c>
      <c r="O75" s="433" t="str">
        <f t="shared" si="36"/>
        <v>22.4</v>
      </c>
      <c r="P75" s="357" t="s">
        <v>1344</v>
      </c>
      <c r="Q75" s="38" t="s">
        <v>60</v>
      </c>
      <c r="R75" s="357" t="s">
        <v>231</v>
      </c>
      <c r="S75" s="36"/>
      <c r="T75" s="527" t="str">
        <f t="shared" si="37"/>
        <v>☆☆☆☆</v>
      </c>
      <c r="U75" s="526">
        <f t="shared" si="38"/>
        <v>109</v>
      </c>
      <c r="V75" s="525">
        <f t="shared" si="39"/>
        <v>87</v>
      </c>
      <c r="W75" s="525">
        <f t="shared" si="40"/>
        <v>59</v>
      </c>
      <c r="X75" s="524" t="str">
        <f t="shared" si="41"/>
        <v>★0.5</v>
      </c>
      <c r="Z75" s="29">
        <v>1660</v>
      </c>
      <c r="AA75" s="29">
        <v>1660</v>
      </c>
      <c r="AB75" s="350">
        <f t="shared" si="42"/>
        <v>22.4</v>
      </c>
      <c r="AC75" s="142">
        <f t="shared" si="43"/>
        <v>59</v>
      </c>
      <c r="AD75" s="142" t="str">
        <f t="shared" si="44"/>
        <v>★0.5</v>
      </c>
      <c r="AE75" s="350">
        <f t="shared" si="45"/>
        <v>22.4</v>
      </c>
      <c r="AF75" s="142">
        <f t="shared" si="46"/>
        <v>59</v>
      </c>
      <c r="AG75" s="142" t="str">
        <f t="shared" si="47"/>
        <v>★0.5</v>
      </c>
      <c r="AH75" s="141"/>
    </row>
    <row r="76" spans="1:34" ht="24" customHeight="1">
      <c r="A76" s="537"/>
      <c r="B76" s="165"/>
      <c r="C76" s="54"/>
      <c r="D76" s="36" t="s">
        <v>1357</v>
      </c>
      <c r="E76" s="37" t="s">
        <v>1356</v>
      </c>
      <c r="F76" s="38">
        <v>282</v>
      </c>
      <c r="G76" s="357">
        <v>1.331</v>
      </c>
      <c r="H76" s="38" t="s">
        <v>204</v>
      </c>
      <c r="I76" s="532" t="str">
        <f t="shared" si="32"/>
        <v>1,670~1,680</v>
      </c>
      <c r="J76" s="531">
        <v>7</v>
      </c>
      <c r="K76" s="353">
        <v>13.4</v>
      </c>
      <c r="L76" s="530">
        <f t="shared" si="33"/>
        <v>173.25820895522384</v>
      </c>
      <c r="M76" s="529" t="str">
        <f t="shared" si="34"/>
        <v>12.2</v>
      </c>
      <c r="N76" s="528" t="str">
        <f t="shared" si="35"/>
        <v>15.4</v>
      </c>
      <c r="O76" s="433" t="str">
        <f t="shared" si="36"/>
        <v>22.2~22.3</v>
      </c>
      <c r="P76" s="357" t="s">
        <v>1344</v>
      </c>
      <c r="Q76" s="38" t="s">
        <v>60</v>
      </c>
      <c r="R76" s="357" t="s">
        <v>231</v>
      </c>
      <c r="S76" s="36"/>
      <c r="T76" s="527" t="str">
        <f t="shared" si="37"/>
        <v>☆☆☆☆</v>
      </c>
      <c r="U76" s="526">
        <f t="shared" si="38"/>
        <v>109</v>
      </c>
      <c r="V76" s="525">
        <f t="shared" si="39"/>
        <v>87</v>
      </c>
      <c r="W76" s="525">
        <f t="shared" si="40"/>
        <v>60</v>
      </c>
      <c r="X76" s="524" t="str">
        <f t="shared" si="41"/>
        <v>★1.0</v>
      </c>
      <c r="Z76" s="29">
        <v>1670</v>
      </c>
      <c r="AA76" s="29">
        <v>1680</v>
      </c>
      <c r="AB76" s="350">
        <f t="shared" si="42"/>
        <v>22.3</v>
      </c>
      <c r="AC76" s="142">
        <f t="shared" si="43"/>
        <v>60</v>
      </c>
      <c r="AD76" s="142" t="str">
        <f t="shared" si="44"/>
        <v>★1.0</v>
      </c>
      <c r="AE76" s="350">
        <f t="shared" si="45"/>
        <v>22.2</v>
      </c>
      <c r="AF76" s="142">
        <f t="shared" si="46"/>
        <v>60</v>
      </c>
      <c r="AG76" s="142" t="str">
        <f t="shared" si="47"/>
        <v>★1.0</v>
      </c>
      <c r="AH76" s="141"/>
    </row>
    <row r="77" spans="1:34" ht="24" customHeight="1">
      <c r="A77" s="537"/>
      <c r="B77" s="166"/>
      <c r="C77" s="373" t="s">
        <v>1355</v>
      </c>
      <c r="D77" s="36" t="s">
        <v>1354</v>
      </c>
      <c r="E77" s="37" t="s">
        <v>1353</v>
      </c>
      <c r="F77" s="38" t="s">
        <v>1350</v>
      </c>
      <c r="G77" s="357">
        <v>1.9910000000000001</v>
      </c>
      <c r="H77" s="38" t="s">
        <v>674</v>
      </c>
      <c r="I77" s="532" t="str">
        <f t="shared" si="32"/>
        <v>1,790~1,830</v>
      </c>
      <c r="J77" s="531">
        <v>5</v>
      </c>
      <c r="K77" s="353">
        <v>11</v>
      </c>
      <c r="L77" s="530">
        <f t="shared" si="33"/>
        <v>211.05999999999997</v>
      </c>
      <c r="M77" s="529" t="str">
        <f t="shared" si="34"/>
        <v>11.1</v>
      </c>
      <c r="N77" s="528" t="str">
        <f t="shared" si="35"/>
        <v>14.4</v>
      </c>
      <c r="O77" s="433" t="str">
        <f t="shared" si="36"/>
        <v>20.8~21.2</v>
      </c>
      <c r="P77" s="357" t="s">
        <v>1249</v>
      </c>
      <c r="Q77" s="38" t="s">
        <v>60</v>
      </c>
      <c r="R77" s="357" t="s">
        <v>84</v>
      </c>
      <c r="S77" s="36"/>
      <c r="T77" s="527" t="str">
        <f t="shared" si="37"/>
        <v>☆☆☆</v>
      </c>
      <c r="U77" s="526">
        <f t="shared" si="38"/>
        <v>99</v>
      </c>
      <c r="V77" s="525">
        <f t="shared" si="39"/>
        <v>76</v>
      </c>
      <c r="W77" s="525" t="str">
        <f t="shared" si="40"/>
        <v>51~52</v>
      </c>
      <c r="X77" s="524" t="str">
        <f t="shared" si="41"/>
        <v/>
      </c>
      <c r="Z77" s="29">
        <v>1790</v>
      </c>
      <c r="AA77" s="29">
        <v>1830</v>
      </c>
      <c r="AB77" s="350">
        <f t="shared" si="42"/>
        <v>21.2</v>
      </c>
      <c r="AC77" s="142">
        <f t="shared" si="43"/>
        <v>51</v>
      </c>
      <c r="AD77" s="142" t="str">
        <f t="shared" si="44"/>
        <v xml:space="preserve"> </v>
      </c>
      <c r="AE77" s="350">
        <f t="shared" si="45"/>
        <v>20.8</v>
      </c>
      <c r="AF77" s="142">
        <f t="shared" si="46"/>
        <v>52</v>
      </c>
      <c r="AG77" s="142" t="str">
        <f t="shared" si="47"/>
        <v xml:space="preserve"> </v>
      </c>
      <c r="AH77" s="141"/>
    </row>
    <row r="78" spans="1:34" ht="24" customHeight="1">
      <c r="A78" s="537"/>
      <c r="B78" s="166"/>
      <c r="C78" s="375"/>
      <c r="D78" s="36" t="s">
        <v>1352</v>
      </c>
      <c r="E78" s="37" t="s">
        <v>1351</v>
      </c>
      <c r="F78" s="38" t="s">
        <v>1350</v>
      </c>
      <c r="G78" s="357">
        <v>1.9910000000000001</v>
      </c>
      <c r="H78" s="38" t="s">
        <v>674</v>
      </c>
      <c r="I78" s="532" t="str">
        <f t="shared" si="32"/>
        <v>1,820~1,860</v>
      </c>
      <c r="J78" s="531">
        <v>7</v>
      </c>
      <c r="K78" s="353">
        <v>11</v>
      </c>
      <c r="L78" s="530">
        <f t="shared" si="33"/>
        <v>211.05999999999997</v>
      </c>
      <c r="M78" s="529" t="str">
        <f t="shared" si="34"/>
        <v>11.1</v>
      </c>
      <c r="N78" s="528" t="str">
        <f t="shared" si="35"/>
        <v>14.4</v>
      </c>
      <c r="O78" s="433" t="str">
        <f t="shared" si="36"/>
        <v>20.5~20.9</v>
      </c>
      <c r="P78" s="357" t="s">
        <v>1249</v>
      </c>
      <c r="Q78" s="38" t="s">
        <v>60</v>
      </c>
      <c r="R78" s="357" t="s">
        <v>84</v>
      </c>
      <c r="S78" s="36"/>
      <c r="T78" s="527" t="str">
        <f t="shared" si="37"/>
        <v>☆☆☆</v>
      </c>
      <c r="U78" s="526">
        <f t="shared" si="38"/>
        <v>99</v>
      </c>
      <c r="V78" s="525">
        <f t="shared" si="39"/>
        <v>76</v>
      </c>
      <c r="W78" s="525" t="str">
        <f t="shared" si="40"/>
        <v>52~53</v>
      </c>
      <c r="X78" s="524" t="str">
        <f t="shared" si="41"/>
        <v/>
      </c>
      <c r="Z78" s="29">
        <v>1820</v>
      </c>
      <c r="AA78" s="29">
        <v>1860</v>
      </c>
      <c r="AB78" s="350">
        <f t="shared" si="42"/>
        <v>20.9</v>
      </c>
      <c r="AC78" s="142">
        <f t="shared" si="43"/>
        <v>52</v>
      </c>
      <c r="AD78" s="142" t="str">
        <f t="shared" si="44"/>
        <v xml:space="preserve"> </v>
      </c>
      <c r="AE78" s="350">
        <f t="shared" si="45"/>
        <v>20.5</v>
      </c>
      <c r="AF78" s="142">
        <f t="shared" si="46"/>
        <v>53</v>
      </c>
      <c r="AG78" s="142" t="str">
        <f t="shared" si="47"/>
        <v xml:space="preserve"> </v>
      </c>
      <c r="AH78" s="141"/>
    </row>
    <row r="79" spans="1:34" ht="24" customHeight="1">
      <c r="A79" s="534"/>
      <c r="B79" s="166"/>
      <c r="C79" s="375"/>
      <c r="D79" s="36" t="s">
        <v>1349</v>
      </c>
      <c r="E79" s="37" t="s">
        <v>1348</v>
      </c>
      <c r="F79" s="38">
        <v>260</v>
      </c>
      <c r="G79" s="357">
        <v>1.9910000000000001</v>
      </c>
      <c r="H79" s="38" t="s">
        <v>674</v>
      </c>
      <c r="I79" s="532" t="str">
        <f t="shared" si="32"/>
        <v>1,760</v>
      </c>
      <c r="J79" s="531">
        <v>5</v>
      </c>
      <c r="K79" s="353">
        <v>11.2</v>
      </c>
      <c r="L79" s="530">
        <f t="shared" si="33"/>
        <v>207.29107142857143</v>
      </c>
      <c r="M79" s="529" t="str">
        <f t="shared" si="34"/>
        <v>12.2</v>
      </c>
      <c r="N79" s="528" t="str">
        <f t="shared" si="35"/>
        <v>15.4</v>
      </c>
      <c r="O79" s="433" t="str">
        <f t="shared" si="36"/>
        <v>21.5</v>
      </c>
      <c r="P79" s="357" t="s">
        <v>1344</v>
      </c>
      <c r="Q79" s="38" t="s">
        <v>60</v>
      </c>
      <c r="R79" s="357" t="s">
        <v>84</v>
      </c>
      <c r="S79" s="36"/>
      <c r="T79" s="527" t="str">
        <f t="shared" si="37"/>
        <v>☆☆☆</v>
      </c>
      <c r="U79" s="526">
        <f t="shared" si="38"/>
        <v>91</v>
      </c>
      <c r="V79" s="525">
        <f t="shared" si="39"/>
        <v>72</v>
      </c>
      <c r="W79" s="525">
        <f t="shared" si="40"/>
        <v>52</v>
      </c>
      <c r="X79" s="524" t="str">
        <f t="shared" si="41"/>
        <v/>
      </c>
      <c r="Z79" s="29">
        <v>1760</v>
      </c>
      <c r="AA79" s="29">
        <v>1760</v>
      </c>
      <c r="AB79" s="350">
        <f t="shared" si="42"/>
        <v>21.5</v>
      </c>
      <c r="AC79" s="142">
        <f t="shared" si="43"/>
        <v>52</v>
      </c>
      <c r="AD79" s="142" t="str">
        <f t="shared" si="44"/>
        <v xml:space="preserve"> </v>
      </c>
      <c r="AE79" s="350">
        <f t="shared" si="45"/>
        <v>21.5</v>
      </c>
      <c r="AF79" s="142">
        <f t="shared" si="46"/>
        <v>52</v>
      </c>
      <c r="AG79" s="142" t="str">
        <f t="shared" si="47"/>
        <v xml:space="preserve"> </v>
      </c>
      <c r="AH79" s="141"/>
    </row>
    <row r="80" spans="1:34" ht="24" customHeight="1">
      <c r="A80" s="534"/>
      <c r="B80" s="166"/>
      <c r="C80" s="375"/>
      <c r="D80" s="36" t="s">
        <v>1346</v>
      </c>
      <c r="E80" s="37" t="s">
        <v>1347</v>
      </c>
      <c r="F80" s="38">
        <v>260</v>
      </c>
      <c r="G80" s="357">
        <v>1.9910000000000001</v>
      </c>
      <c r="H80" s="38" t="s">
        <v>674</v>
      </c>
      <c r="I80" s="532" t="str">
        <f t="shared" si="32"/>
        <v>1,800</v>
      </c>
      <c r="J80" s="531">
        <v>5</v>
      </c>
      <c r="K80" s="353">
        <v>11.2</v>
      </c>
      <c r="L80" s="530">
        <f t="shared" si="33"/>
        <v>207.29107142857143</v>
      </c>
      <c r="M80" s="529" t="str">
        <f t="shared" si="34"/>
        <v>11.1</v>
      </c>
      <c r="N80" s="528" t="str">
        <f t="shared" si="35"/>
        <v>14.4</v>
      </c>
      <c r="O80" s="433" t="str">
        <f t="shared" si="36"/>
        <v>21.1</v>
      </c>
      <c r="P80" s="357" t="s">
        <v>1344</v>
      </c>
      <c r="Q80" s="38" t="s">
        <v>60</v>
      </c>
      <c r="R80" s="357" t="s">
        <v>84</v>
      </c>
      <c r="S80" s="36"/>
      <c r="T80" s="527" t="str">
        <f t="shared" si="37"/>
        <v>☆☆☆</v>
      </c>
      <c r="U80" s="526">
        <f t="shared" si="38"/>
        <v>100</v>
      </c>
      <c r="V80" s="525">
        <f t="shared" si="39"/>
        <v>77</v>
      </c>
      <c r="W80" s="525">
        <f t="shared" si="40"/>
        <v>53</v>
      </c>
      <c r="X80" s="524" t="str">
        <f t="shared" si="41"/>
        <v/>
      </c>
      <c r="Z80" s="29">
        <v>1800</v>
      </c>
      <c r="AA80" s="29">
        <v>1800</v>
      </c>
      <c r="AB80" s="350">
        <f t="shared" si="42"/>
        <v>21.1</v>
      </c>
      <c r="AC80" s="142">
        <f t="shared" si="43"/>
        <v>53</v>
      </c>
      <c r="AD80" s="142" t="str">
        <f t="shared" si="44"/>
        <v xml:space="preserve"> </v>
      </c>
      <c r="AE80" s="350">
        <f t="shared" si="45"/>
        <v>21.1</v>
      </c>
      <c r="AF80" s="142">
        <f t="shared" si="46"/>
        <v>53</v>
      </c>
      <c r="AG80" s="142" t="str">
        <f t="shared" si="47"/>
        <v xml:space="preserve"> </v>
      </c>
      <c r="AH80" s="141"/>
    </row>
    <row r="81" spans="1:34" ht="24" customHeight="1">
      <c r="A81" s="534"/>
      <c r="B81" s="165"/>
      <c r="C81" s="54"/>
      <c r="D81" s="36" t="s">
        <v>1346</v>
      </c>
      <c r="E81" s="37" t="s">
        <v>1345</v>
      </c>
      <c r="F81" s="38">
        <v>260</v>
      </c>
      <c r="G81" s="357">
        <v>1.9910000000000001</v>
      </c>
      <c r="H81" s="38" t="s">
        <v>674</v>
      </c>
      <c r="I81" s="532" t="str">
        <f t="shared" si="32"/>
        <v>1,790~1,830</v>
      </c>
      <c r="J81" s="531">
        <v>7</v>
      </c>
      <c r="K81" s="353">
        <v>11.2</v>
      </c>
      <c r="L81" s="530">
        <f t="shared" si="33"/>
        <v>207.29107142857143</v>
      </c>
      <c r="M81" s="529" t="str">
        <f t="shared" si="34"/>
        <v>11.1</v>
      </c>
      <c r="N81" s="528" t="str">
        <f t="shared" si="35"/>
        <v>14.4</v>
      </c>
      <c r="O81" s="433" t="str">
        <f t="shared" si="36"/>
        <v>20.8~21.2</v>
      </c>
      <c r="P81" s="357" t="s">
        <v>1344</v>
      </c>
      <c r="Q81" s="38" t="s">
        <v>60</v>
      </c>
      <c r="R81" s="357" t="s">
        <v>84</v>
      </c>
      <c r="S81" s="36"/>
      <c r="T81" s="527" t="str">
        <f t="shared" si="37"/>
        <v>☆☆☆</v>
      </c>
      <c r="U81" s="526">
        <f t="shared" si="38"/>
        <v>100</v>
      </c>
      <c r="V81" s="525">
        <f t="shared" si="39"/>
        <v>77</v>
      </c>
      <c r="W81" s="525" t="str">
        <f t="shared" si="40"/>
        <v>52~53</v>
      </c>
      <c r="X81" s="524" t="str">
        <f t="shared" si="41"/>
        <v/>
      </c>
      <c r="Z81" s="29">
        <v>1790</v>
      </c>
      <c r="AA81" s="29">
        <v>1830</v>
      </c>
      <c r="AB81" s="350">
        <f t="shared" si="42"/>
        <v>21.2</v>
      </c>
      <c r="AC81" s="142">
        <f t="shared" si="43"/>
        <v>52</v>
      </c>
      <c r="AD81" s="142" t="str">
        <f t="shared" si="44"/>
        <v xml:space="preserve"> </v>
      </c>
      <c r="AE81" s="350">
        <f t="shared" si="45"/>
        <v>20.8</v>
      </c>
      <c r="AF81" s="142">
        <f t="shared" si="46"/>
        <v>53</v>
      </c>
      <c r="AG81" s="142" t="str">
        <f t="shared" si="47"/>
        <v xml:space="preserve"> </v>
      </c>
      <c r="AH81" s="141"/>
    </row>
    <row r="82" spans="1:34" ht="24" customHeight="1">
      <c r="A82" s="534"/>
      <c r="B82" s="166"/>
      <c r="C82" s="373" t="s">
        <v>1343</v>
      </c>
      <c r="D82" s="36" t="s">
        <v>1342</v>
      </c>
      <c r="E82" s="37" t="s">
        <v>1341</v>
      </c>
      <c r="F82" s="38" t="s">
        <v>1251</v>
      </c>
      <c r="G82" s="357">
        <v>1.9910000000000001</v>
      </c>
      <c r="H82" s="38" t="s">
        <v>1258</v>
      </c>
      <c r="I82" s="532" t="str">
        <f t="shared" si="32"/>
        <v>2,000~2,010</v>
      </c>
      <c r="J82" s="531">
        <v>5</v>
      </c>
      <c r="K82" s="353">
        <v>10.199999999999999</v>
      </c>
      <c r="L82" s="530">
        <f t="shared" si="33"/>
        <v>227.61372549019609</v>
      </c>
      <c r="M82" s="529" t="str">
        <f t="shared" si="34"/>
        <v>9.4</v>
      </c>
      <c r="N82" s="528" t="str">
        <f t="shared" si="35"/>
        <v>12.7</v>
      </c>
      <c r="O82" s="433" t="str">
        <f t="shared" si="36"/>
        <v>19.0~19.1</v>
      </c>
      <c r="P82" s="357" t="s">
        <v>1249</v>
      </c>
      <c r="Q82" s="38" t="s">
        <v>60</v>
      </c>
      <c r="R82" s="357" t="s">
        <v>84</v>
      </c>
      <c r="S82" s="36"/>
      <c r="T82" s="527" t="str">
        <f t="shared" si="37"/>
        <v>☆☆☆</v>
      </c>
      <c r="U82" s="526">
        <f t="shared" si="38"/>
        <v>108</v>
      </c>
      <c r="V82" s="525">
        <f t="shared" si="39"/>
        <v>80</v>
      </c>
      <c r="W82" s="525">
        <f t="shared" si="40"/>
        <v>53</v>
      </c>
      <c r="X82" s="524" t="str">
        <f t="shared" si="41"/>
        <v/>
      </c>
      <c r="Z82" s="29">
        <v>2000</v>
      </c>
      <c r="AA82" s="29">
        <v>2010</v>
      </c>
      <c r="AB82" s="350">
        <f t="shared" si="42"/>
        <v>19.100000000000001</v>
      </c>
      <c r="AC82" s="142">
        <f t="shared" si="43"/>
        <v>53</v>
      </c>
      <c r="AD82" s="142" t="str">
        <f t="shared" si="44"/>
        <v xml:space="preserve"> </v>
      </c>
      <c r="AE82" s="350">
        <f t="shared" si="45"/>
        <v>19</v>
      </c>
      <c r="AF82" s="142">
        <f t="shared" si="46"/>
        <v>53</v>
      </c>
      <c r="AG82" s="142" t="str">
        <f t="shared" si="47"/>
        <v xml:space="preserve"> </v>
      </c>
      <c r="AH82" s="141"/>
    </row>
    <row r="83" spans="1:34" ht="24" customHeight="1">
      <c r="A83" s="534"/>
      <c r="B83" s="165"/>
      <c r="C83" s="375"/>
      <c r="D83" s="36" t="s">
        <v>1340</v>
      </c>
      <c r="E83" s="37" t="s">
        <v>1337</v>
      </c>
      <c r="F83" s="38" t="s">
        <v>1251</v>
      </c>
      <c r="G83" s="357">
        <v>1.9910000000000001</v>
      </c>
      <c r="H83" s="38" t="s">
        <v>1258</v>
      </c>
      <c r="I83" s="532" t="str">
        <f t="shared" si="32"/>
        <v>1,970~1,980</v>
      </c>
      <c r="J83" s="531">
        <v>5</v>
      </c>
      <c r="K83" s="353">
        <v>10.199999999999999</v>
      </c>
      <c r="L83" s="530">
        <f t="shared" si="33"/>
        <v>227.61372549019609</v>
      </c>
      <c r="M83" s="529" t="str">
        <f t="shared" si="34"/>
        <v>10.2</v>
      </c>
      <c r="N83" s="528" t="str">
        <f t="shared" si="35"/>
        <v>13.5</v>
      </c>
      <c r="O83" s="433" t="str">
        <f t="shared" si="36"/>
        <v>19.3~19.4</v>
      </c>
      <c r="P83" s="357" t="s">
        <v>1249</v>
      </c>
      <c r="Q83" s="38" t="s">
        <v>60</v>
      </c>
      <c r="R83" s="357" t="s">
        <v>84</v>
      </c>
      <c r="S83" s="36"/>
      <c r="T83" s="527" t="str">
        <f t="shared" si="37"/>
        <v>☆☆☆</v>
      </c>
      <c r="U83" s="526">
        <f t="shared" si="38"/>
        <v>100</v>
      </c>
      <c r="V83" s="525">
        <f t="shared" si="39"/>
        <v>75</v>
      </c>
      <c r="W83" s="525">
        <f t="shared" si="40"/>
        <v>52</v>
      </c>
      <c r="X83" s="524" t="str">
        <f t="shared" si="41"/>
        <v/>
      </c>
      <c r="Z83" s="29">
        <v>1970</v>
      </c>
      <c r="AA83" s="29">
        <v>1980</v>
      </c>
      <c r="AB83" s="350">
        <f t="shared" si="42"/>
        <v>19.399999999999999</v>
      </c>
      <c r="AC83" s="142">
        <f t="shared" si="43"/>
        <v>52</v>
      </c>
      <c r="AD83" s="142" t="str">
        <f t="shared" si="44"/>
        <v xml:space="preserve"> </v>
      </c>
      <c r="AE83" s="350">
        <f t="shared" si="45"/>
        <v>19.3</v>
      </c>
      <c r="AF83" s="142">
        <f t="shared" si="46"/>
        <v>52</v>
      </c>
      <c r="AG83" s="142" t="str">
        <f t="shared" si="47"/>
        <v xml:space="preserve"> </v>
      </c>
      <c r="AH83" s="141"/>
    </row>
    <row r="84" spans="1:34" ht="24" customHeight="1">
      <c r="A84" s="534"/>
      <c r="B84" s="166"/>
      <c r="C84" s="373" t="s">
        <v>1339</v>
      </c>
      <c r="D84" s="36" t="s">
        <v>1338</v>
      </c>
      <c r="E84" s="37" t="s">
        <v>1337</v>
      </c>
      <c r="F84" s="38" t="s">
        <v>1251</v>
      </c>
      <c r="G84" s="357">
        <v>1.9910000000000001</v>
      </c>
      <c r="H84" s="38" t="s">
        <v>1250</v>
      </c>
      <c r="I84" s="532" t="str">
        <f t="shared" si="32"/>
        <v>1,980~1,990</v>
      </c>
      <c r="J84" s="531">
        <v>5</v>
      </c>
      <c r="K84" s="353">
        <v>10.199999999999999</v>
      </c>
      <c r="L84" s="530">
        <f t="shared" si="33"/>
        <v>227.61372549019609</v>
      </c>
      <c r="M84" s="529" t="str">
        <f t="shared" si="34"/>
        <v>10.2</v>
      </c>
      <c r="N84" s="528" t="str">
        <f t="shared" si="35"/>
        <v>13.5</v>
      </c>
      <c r="O84" s="433" t="str">
        <f t="shared" si="36"/>
        <v>19.2~19.3</v>
      </c>
      <c r="P84" s="357" t="s">
        <v>1249</v>
      </c>
      <c r="Q84" s="38" t="s">
        <v>60</v>
      </c>
      <c r="R84" s="357" t="s">
        <v>84</v>
      </c>
      <c r="S84" s="36"/>
      <c r="T84" s="527" t="str">
        <f t="shared" si="37"/>
        <v>☆☆☆</v>
      </c>
      <c r="U84" s="526">
        <f t="shared" si="38"/>
        <v>100</v>
      </c>
      <c r="V84" s="525">
        <f t="shared" si="39"/>
        <v>75</v>
      </c>
      <c r="W84" s="525" t="str">
        <f t="shared" si="40"/>
        <v>52~53</v>
      </c>
      <c r="X84" s="524" t="str">
        <f t="shared" si="41"/>
        <v/>
      </c>
      <c r="Z84" s="29">
        <v>1980</v>
      </c>
      <c r="AA84" s="29">
        <v>1990</v>
      </c>
      <c r="AB84" s="350">
        <f t="shared" si="42"/>
        <v>19.3</v>
      </c>
      <c r="AC84" s="142">
        <f t="shared" si="43"/>
        <v>52</v>
      </c>
      <c r="AD84" s="142" t="str">
        <f t="shared" si="44"/>
        <v xml:space="preserve"> </v>
      </c>
      <c r="AE84" s="350">
        <f t="shared" si="45"/>
        <v>19.2</v>
      </c>
      <c r="AF84" s="142">
        <f t="shared" si="46"/>
        <v>53</v>
      </c>
      <c r="AG84" s="142" t="str">
        <f t="shared" si="47"/>
        <v xml:space="preserve"> </v>
      </c>
      <c r="AH84" s="141"/>
    </row>
    <row r="85" spans="1:34" ht="24" customHeight="1">
      <c r="A85" s="534"/>
      <c r="B85" s="165"/>
      <c r="C85" s="375"/>
      <c r="D85" s="36" t="s">
        <v>1336</v>
      </c>
      <c r="E85" s="37" t="s">
        <v>1335</v>
      </c>
      <c r="F85" s="38" t="s">
        <v>1251</v>
      </c>
      <c r="G85" s="357">
        <v>1.9910000000000001</v>
      </c>
      <c r="H85" s="38" t="s">
        <v>1250</v>
      </c>
      <c r="I85" s="532" t="str">
        <f t="shared" si="32"/>
        <v>2,010~2,020</v>
      </c>
      <c r="J85" s="531">
        <v>5</v>
      </c>
      <c r="K85" s="353">
        <v>10.199999999999999</v>
      </c>
      <c r="L85" s="530">
        <f t="shared" si="33"/>
        <v>227.61372549019609</v>
      </c>
      <c r="M85" s="529" t="str">
        <f t="shared" si="34"/>
        <v>9.4</v>
      </c>
      <c r="N85" s="528" t="str">
        <f t="shared" si="35"/>
        <v>12.7</v>
      </c>
      <c r="O85" s="433" t="str">
        <f t="shared" si="36"/>
        <v>18.9~19.0</v>
      </c>
      <c r="P85" s="357" t="s">
        <v>1249</v>
      </c>
      <c r="Q85" s="38" t="s">
        <v>60</v>
      </c>
      <c r="R85" s="357" t="s">
        <v>84</v>
      </c>
      <c r="S85" s="36"/>
      <c r="T85" s="527" t="str">
        <f t="shared" si="37"/>
        <v>☆☆☆</v>
      </c>
      <c r="U85" s="526">
        <f t="shared" si="38"/>
        <v>108</v>
      </c>
      <c r="V85" s="525">
        <f t="shared" si="39"/>
        <v>80</v>
      </c>
      <c r="W85" s="525">
        <f t="shared" si="40"/>
        <v>53</v>
      </c>
      <c r="X85" s="524" t="str">
        <f t="shared" si="41"/>
        <v/>
      </c>
      <c r="Z85" s="29">
        <v>2010</v>
      </c>
      <c r="AA85" s="29">
        <v>2020</v>
      </c>
      <c r="AB85" s="350">
        <f t="shared" si="42"/>
        <v>19</v>
      </c>
      <c r="AC85" s="142">
        <f t="shared" si="43"/>
        <v>53</v>
      </c>
      <c r="AD85" s="142" t="str">
        <f t="shared" si="44"/>
        <v xml:space="preserve"> </v>
      </c>
      <c r="AE85" s="350">
        <f t="shared" si="45"/>
        <v>18.899999999999999</v>
      </c>
      <c r="AF85" s="142">
        <f t="shared" si="46"/>
        <v>53</v>
      </c>
      <c r="AG85" s="142" t="str">
        <f t="shared" si="47"/>
        <v xml:space="preserve"> </v>
      </c>
      <c r="AH85" s="141"/>
    </row>
    <row r="86" spans="1:34" ht="24" customHeight="1">
      <c r="A86" s="534"/>
      <c r="B86" s="167"/>
      <c r="C86" s="373" t="s">
        <v>1334</v>
      </c>
      <c r="D86" s="36" t="s">
        <v>1333</v>
      </c>
      <c r="E86" s="37" t="s">
        <v>1332</v>
      </c>
      <c r="F86" s="38" t="s">
        <v>1323</v>
      </c>
      <c r="G86" s="357">
        <v>2.996</v>
      </c>
      <c r="H86" s="38" t="s">
        <v>1258</v>
      </c>
      <c r="I86" s="532" t="str">
        <f t="shared" si="32"/>
        <v>2,430~2,450</v>
      </c>
      <c r="J86" s="531">
        <v>7</v>
      </c>
      <c r="K86" s="353">
        <v>9.4</v>
      </c>
      <c r="L86" s="530">
        <f t="shared" si="33"/>
        <v>246.9851063829787</v>
      </c>
      <c r="M86" s="529" t="str">
        <f t="shared" si="34"/>
        <v>7.4</v>
      </c>
      <c r="N86" s="528" t="str">
        <f t="shared" si="35"/>
        <v>10.6</v>
      </c>
      <c r="O86" s="433" t="str">
        <f t="shared" si="36"/>
        <v>13.7~14.0</v>
      </c>
      <c r="P86" s="357" t="s">
        <v>1249</v>
      </c>
      <c r="Q86" s="38" t="s">
        <v>60</v>
      </c>
      <c r="R86" s="357" t="s">
        <v>84</v>
      </c>
      <c r="S86" s="36"/>
      <c r="T86" s="527" t="str">
        <f t="shared" si="37"/>
        <v>☆☆☆☆</v>
      </c>
      <c r="U86" s="526">
        <f t="shared" si="38"/>
        <v>127</v>
      </c>
      <c r="V86" s="525">
        <f t="shared" si="39"/>
        <v>88</v>
      </c>
      <c r="W86" s="525" t="str">
        <f t="shared" si="40"/>
        <v>67~68</v>
      </c>
      <c r="X86" s="524" t="str">
        <f t="shared" si="41"/>
        <v>★1.5</v>
      </c>
      <c r="Z86" s="29">
        <v>2430</v>
      </c>
      <c r="AA86" s="29">
        <v>2450</v>
      </c>
      <c r="AB86" s="350">
        <f t="shared" si="42"/>
        <v>14</v>
      </c>
      <c r="AC86" s="142">
        <f t="shared" si="43"/>
        <v>67</v>
      </c>
      <c r="AD86" s="142" t="str">
        <f t="shared" si="44"/>
        <v>★1.5</v>
      </c>
      <c r="AE86" s="350">
        <f t="shared" si="45"/>
        <v>13.7</v>
      </c>
      <c r="AF86" s="142">
        <f t="shared" si="46"/>
        <v>68</v>
      </c>
      <c r="AG86" s="142" t="str">
        <f t="shared" si="47"/>
        <v>★1.5</v>
      </c>
      <c r="AH86" s="141"/>
    </row>
    <row r="87" spans="1:34" ht="24" customHeight="1">
      <c r="A87" s="534"/>
      <c r="B87" s="166"/>
      <c r="C87" s="375"/>
      <c r="D87" s="36" t="s">
        <v>1330</v>
      </c>
      <c r="E87" s="37" t="s">
        <v>1331</v>
      </c>
      <c r="F87" s="38" t="s">
        <v>1323</v>
      </c>
      <c r="G87" s="357">
        <v>2.996</v>
      </c>
      <c r="H87" s="38" t="s">
        <v>1258</v>
      </c>
      <c r="I87" s="532" t="str">
        <f t="shared" si="32"/>
        <v>2,430</v>
      </c>
      <c r="J87" s="531">
        <v>7</v>
      </c>
      <c r="K87" s="353">
        <v>9.6999999999999993</v>
      </c>
      <c r="L87" s="530">
        <f t="shared" si="33"/>
        <v>239.34639175257735</v>
      </c>
      <c r="M87" s="529" t="str">
        <f t="shared" si="34"/>
        <v>7.4</v>
      </c>
      <c r="N87" s="528" t="str">
        <f t="shared" si="35"/>
        <v>10.6</v>
      </c>
      <c r="O87" s="433" t="str">
        <f t="shared" si="36"/>
        <v>14.0</v>
      </c>
      <c r="P87" s="357" t="s">
        <v>1249</v>
      </c>
      <c r="Q87" s="38" t="s">
        <v>60</v>
      </c>
      <c r="R87" s="357" t="s">
        <v>84</v>
      </c>
      <c r="S87" s="36"/>
      <c r="T87" s="527" t="str">
        <f t="shared" si="37"/>
        <v>☆☆☆☆</v>
      </c>
      <c r="U87" s="526">
        <f t="shared" si="38"/>
        <v>131</v>
      </c>
      <c r="V87" s="525">
        <f t="shared" si="39"/>
        <v>91</v>
      </c>
      <c r="W87" s="525">
        <f t="shared" si="40"/>
        <v>69</v>
      </c>
      <c r="X87" s="524" t="str">
        <f t="shared" si="41"/>
        <v>★1.5</v>
      </c>
      <c r="Z87" s="29">
        <v>2430</v>
      </c>
      <c r="AA87" s="29">
        <v>2430</v>
      </c>
      <c r="AB87" s="350">
        <f t="shared" si="42"/>
        <v>14</v>
      </c>
      <c r="AC87" s="142">
        <f t="shared" si="43"/>
        <v>69</v>
      </c>
      <c r="AD87" s="142" t="str">
        <f t="shared" si="44"/>
        <v>★1.5</v>
      </c>
      <c r="AE87" s="350">
        <f t="shared" si="45"/>
        <v>14</v>
      </c>
      <c r="AF87" s="142">
        <f t="shared" si="46"/>
        <v>69</v>
      </c>
      <c r="AG87" s="142" t="str">
        <f t="shared" si="47"/>
        <v>★1.5</v>
      </c>
      <c r="AH87" s="141"/>
    </row>
    <row r="88" spans="1:34" ht="24" customHeight="1">
      <c r="A88" s="534"/>
      <c r="B88" s="165"/>
      <c r="C88" s="54"/>
      <c r="D88" s="36" t="s">
        <v>1330</v>
      </c>
      <c r="E88" s="37" t="s">
        <v>1329</v>
      </c>
      <c r="F88" s="38" t="s">
        <v>1323</v>
      </c>
      <c r="G88" s="357">
        <v>2.996</v>
      </c>
      <c r="H88" s="38" t="s">
        <v>1258</v>
      </c>
      <c r="I88" s="532" t="str">
        <f t="shared" si="32"/>
        <v>2,450</v>
      </c>
      <c r="J88" s="531">
        <v>7</v>
      </c>
      <c r="K88" s="353">
        <v>9.6999999999999993</v>
      </c>
      <c r="L88" s="530">
        <f t="shared" si="33"/>
        <v>239.34639175257735</v>
      </c>
      <c r="M88" s="529" t="str">
        <f t="shared" si="34"/>
        <v>7.4</v>
      </c>
      <c r="N88" s="528" t="str">
        <f t="shared" si="35"/>
        <v>10.6</v>
      </c>
      <c r="O88" s="433" t="str">
        <f t="shared" si="36"/>
        <v>13.7</v>
      </c>
      <c r="P88" s="357" t="s">
        <v>1249</v>
      </c>
      <c r="Q88" s="38" t="s">
        <v>60</v>
      </c>
      <c r="R88" s="357" t="s">
        <v>84</v>
      </c>
      <c r="S88" s="36"/>
      <c r="T88" s="527" t="str">
        <f t="shared" si="37"/>
        <v>☆☆☆☆</v>
      </c>
      <c r="U88" s="526">
        <f t="shared" si="38"/>
        <v>131</v>
      </c>
      <c r="V88" s="525">
        <f t="shared" si="39"/>
        <v>91</v>
      </c>
      <c r="W88" s="525">
        <f t="shared" si="40"/>
        <v>70</v>
      </c>
      <c r="X88" s="524" t="str">
        <f t="shared" si="41"/>
        <v>★2.0</v>
      </c>
      <c r="Z88" s="29">
        <v>2450</v>
      </c>
      <c r="AA88" s="29">
        <v>2450</v>
      </c>
      <c r="AB88" s="350">
        <f t="shared" si="42"/>
        <v>13.7</v>
      </c>
      <c r="AC88" s="142">
        <f t="shared" si="43"/>
        <v>70</v>
      </c>
      <c r="AD88" s="142" t="str">
        <f t="shared" si="44"/>
        <v>★2.0</v>
      </c>
      <c r="AE88" s="350">
        <f t="shared" si="45"/>
        <v>13.7</v>
      </c>
      <c r="AF88" s="142">
        <f t="shared" si="46"/>
        <v>70</v>
      </c>
      <c r="AG88" s="142" t="str">
        <f t="shared" si="47"/>
        <v>★2.0</v>
      </c>
      <c r="AH88" s="141"/>
    </row>
    <row r="89" spans="1:34" ht="24" customHeight="1">
      <c r="A89" s="534"/>
      <c r="B89" s="166"/>
      <c r="C89" s="375" t="s">
        <v>1328</v>
      </c>
      <c r="D89" s="36" t="s">
        <v>1327</v>
      </c>
      <c r="E89" s="37" t="s">
        <v>1326</v>
      </c>
      <c r="F89" s="38" t="s">
        <v>1323</v>
      </c>
      <c r="G89" s="357">
        <v>2.996</v>
      </c>
      <c r="H89" s="38" t="s">
        <v>1258</v>
      </c>
      <c r="I89" s="532" t="str">
        <f t="shared" si="32"/>
        <v>2,360</v>
      </c>
      <c r="J89" s="531">
        <v>5</v>
      </c>
      <c r="K89" s="353">
        <v>9.5</v>
      </c>
      <c r="L89" s="530">
        <f t="shared" si="33"/>
        <v>244.38526315789471</v>
      </c>
      <c r="M89" s="529" t="str">
        <f t="shared" si="34"/>
        <v>7.4</v>
      </c>
      <c r="N89" s="528" t="str">
        <f t="shared" si="35"/>
        <v>10.6</v>
      </c>
      <c r="O89" s="433" t="str">
        <f t="shared" si="36"/>
        <v>14.9</v>
      </c>
      <c r="P89" s="357" t="s">
        <v>1249</v>
      </c>
      <c r="Q89" s="38" t="s">
        <v>60</v>
      </c>
      <c r="R89" s="357" t="s">
        <v>84</v>
      </c>
      <c r="S89" s="36"/>
      <c r="T89" s="527" t="str">
        <f t="shared" si="37"/>
        <v>☆☆☆☆</v>
      </c>
      <c r="U89" s="526">
        <f t="shared" si="38"/>
        <v>128</v>
      </c>
      <c r="V89" s="525">
        <f t="shared" si="39"/>
        <v>89</v>
      </c>
      <c r="W89" s="525">
        <f t="shared" si="40"/>
        <v>63</v>
      </c>
      <c r="X89" s="524" t="str">
        <f t="shared" si="41"/>
        <v>★1.0</v>
      </c>
      <c r="Z89" s="29">
        <v>2360</v>
      </c>
      <c r="AA89" s="29">
        <v>2360</v>
      </c>
      <c r="AB89" s="350">
        <f t="shared" si="42"/>
        <v>14.9</v>
      </c>
      <c r="AC89" s="142">
        <f t="shared" si="43"/>
        <v>63</v>
      </c>
      <c r="AD89" s="142" t="str">
        <f t="shared" si="44"/>
        <v>★1.0</v>
      </c>
      <c r="AE89" s="350">
        <f t="shared" si="45"/>
        <v>14.9</v>
      </c>
      <c r="AF89" s="142">
        <f t="shared" si="46"/>
        <v>63</v>
      </c>
      <c r="AG89" s="142" t="str">
        <f t="shared" si="47"/>
        <v>★1.0</v>
      </c>
      <c r="AH89" s="141"/>
    </row>
    <row r="90" spans="1:34" ht="24" customHeight="1">
      <c r="A90" s="534"/>
      <c r="B90" s="165"/>
      <c r="C90" s="54"/>
      <c r="D90" s="36" t="s">
        <v>1325</v>
      </c>
      <c r="E90" s="37" t="s">
        <v>1324</v>
      </c>
      <c r="F90" s="38" t="s">
        <v>1323</v>
      </c>
      <c r="G90" s="357">
        <v>2.996</v>
      </c>
      <c r="H90" s="38" t="s">
        <v>1258</v>
      </c>
      <c r="I90" s="532" t="str">
        <f t="shared" si="32"/>
        <v>2,380</v>
      </c>
      <c r="J90" s="531">
        <v>5</v>
      </c>
      <c r="K90" s="353">
        <v>9.5</v>
      </c>
      <c r="L90" s="530">
        <f t="shared" si="33"/>
        <v>244.38526315789471</v>
      </c>
      <c r="M90" s="529" t="str">
        <f t="shared" si="34"/>
        <v>7.4</v>
      </c>
      <c r="N90" s="528" t="str">
        <f t="shared" si="35"/>
        <v>10.6</v>
      </c>
      <c r="O90" s="433" t="str">
        <f t="shared" si="36"/>
        <v>14.6</v>
      </c>
      <c r="P90" s="357" t="s">
        <v>1249</v>
      </c>
      <c r="Q90" s="38" t="s">
        <v>60</v>
      </c>
      <c r="R90" s="357" t="s">
        <v>84</v>
      </c>
      <c r="S90" s="36"/>
      <c r="T90" s="527" t="str">
        <f t="shared" si="37"/>
        <v>☆☆☆☆</v>
      </c>
      <c r="U90" s="526">
        <f t="shared" si="38"/>
        <v>128</v>
      </c>
      <c r="V90" s="525">
        <f t="shared" si="39"/>
        <v>89</v>
      </c>
      <c r="W90" s="525">
        <f t="shared" si="40"/>
        <v>65</v>
      </c>
      <c r="X90" s="524" t="str">
        <f t="shared" si="41"/>
        <v>★1.5</v>
      </c>
      <c r="Z90" s="29">
        <v>2380</v>
      </c>
      <c r="AA90" s="29">
        <v>2380</v>
      </c>
      <c r="AB90" s="350">
        <f t="shared" si="42"/>
        <v>14.6</v>
      </c>
      <c r="AC90" s="142">
        <f t="shared" si="43"/>
        <v>65</v>
      </c>
      <c r="AD90" s="142" t="str">
        <f t="shared" si="44"/>
        <v>★1.5</v>
      </c>
      <c r="AE90" s="350">
        <f t="shared" si="45"/>
        <v>14.6</v>
      </c>
      <c r="AF90" s="142">
        <f t="shared" si="46"/>
        <v>65</v>
      </c>
      <c r="AG90" s="142" t="str">
        <f t="shared" si="47"/>
        <v>★1.5</v>
      </c>
      <c r="AH90" s="141"/>
    </row>
    <row r="91" spans="1:34" ht="24" customHeight="1">
      <c r="A91" s="534"/>
      <c r="B91" s="166"/>
      <c r="C91" s="375" t="s">
        <v>1322</v>
      </c>
      <c r="D91" s="36" t="s">
        <v>1321</v>
      </c>
      <c r="E91" s="37" t="s">
        <v>1320</v>
      </c>
      <c r="F91" s="38" t="s">
        <v>1317</v>
      </c>
      <c r="G91" s="357">
        <v>3.9820000000000002</v>
      </c>
      <c r="H91" s="38" t="s">
        <v>1258</v>
      </c>
      <c r="I91" s="532" t="str">
        <f t="shared" si="32"/>
        <v>2,690~2,700</v>
      </c>
      <c r="J91" s="531">
        <v>7</v>
      </c>
      <c r="K91" s="353">
        <v>7.2</v>
      </c>
      <c r="L91" s="530">
        <f t="shared" si="33"/>
        <v>322.45277777777778</v>
      </c>
      <c r="M91" s="529" t="str">
        <f t="shared" si="34"/>
        <v>7.4</v>
      </c>
      <c r="N91" s="528" t="str">
        <f t="shared" si="35"/>
        <v>10.6</v>
      </c>
      <c r="O91" s="433" t="str">
        <f t="shared" si="36"/>
        <v>10.3~10.5</v>
      </c>
      <c r="P91" s="357" t="s">
        <v>1257</v>
      </c>
      <c r="Q91" s="38" t="s">
        <v>60</v>
      </c>
      <c r="R91" s="357" t="s">
        <v>84</v>
      </c>
      <c r="S91" s="36"/>
      <c r="T91" s="527" t="str">
        <f t="shared" si="37"/>
        <v>☆☆☆</v>
      </c>
      <c r="U91" s="526">
        <f t="shared" si="38"/>
        <v>97</v>
      </c>
      <c r="V91" s="525">
        <f t="shared" si="39"/>
        <v>67</v>
      </c>
      <c r="W91" s="525" t="str">
        <f t="shared" si="40"/>
        <v>68~69</v>
      </c>
      <c r="X91" s="524" t="str">
        <f t="shared" si="41"/>
        <v>★1.5</v>
      </c>
      <c r="Z91" s="29">
        <v>2690</v>
      </c>
      <c r="AA91" s="29">
        <v>2700</v>
      </c>
      <c r="AB91" s="350">
        <f t="shared" si="42"/>
        <v>10.5</v>
      </c>
      <c r="AC91" s="142">
        <f t="shared" si="43"/>
        <v>68</v>
      </c>
      <c r="AD91" s="142" t="str">
        <f t="shared" si="44"/>
        <v>★1.5</v>
      </c>
      <c r="AE91" s="350">
        <f t="shared" si="45"/>
        <v>10.3</v>
      </c>
      <c r="AF91" s="142">
        <f t="shared" si="46"/>
        <v>69</v>
      </c>
      <c r="AG91" s="142" t="str">
        <f t="shared" si="47"/>
        <v>★1.5</v>
      </c>
      <c r="AH91" s="141"/>
    </row>
    <row r="92" spans="1:34" ht="24" customHeight="1">
      <c r="A92" s="534"/>
      <c r="B92" s="165"/>
      <c r="C92" s="54"/>
      <c r="D92" s="36" t="s">
        <v>1319</v>
      </c>
      <c r="E92" s="37" t="s">
        <v>1318</v>
      </c>
      <c r="F92" s="38" t="s">
        <v>1317</v>
      </c>
      <c r="G92" s="357">
        <v>3.9820000000000002</v>
      </c>
      <c r="H92" s="38" t="s">
        <v>1258</v>
      </c>
      <c r="I92" s="532" t="str">
        <f t="shared" si="32"/>
        <v>2,710~2,720</v>
      </c>
      <c r="J92" s="531">
        <v>7</v>
      </c>
      <c r="K92" s="353">
        <v>7.2</v>
      </c>
      <c r="L92" s="530">
        <f t="shared" si="33"/>
        <v>322.45277777777778</v>
      </c>
      <c r="M92" s="529" t="str">
        <f t="shared" si="34"/>
        <v>7.4</v>
      </c>
      <c r="N92" s="528" t="str">
        <f t="shared" si="35"/>
        <v>10.6</v>
      </c>
      <c r="O92" s="433" t="str">
        <f t="shared" si="36"/>
        <v>10.1~10.2</v>
      </c>
      <c r="P92" s="357" t="s">
        <v>1257</v>
      </c>
      <c r="Q92" s="38" t="s">
        <v>60</v>
      </c>
      <c r="R92" s="357" t="s">
        <v>84</v>
      </c>
      <c r="S92" s="36"/>
      <c r="T92" s="527" t="str">
        <f t="shared" si="37"/>
        <v>☆☆☆</v>
      </c>
      <c r="U92" s="526">
        <f t="shared" si="38"/>
        <v>97</v>
      </c>
      <c r="V92" s="525">
        <f t="shared" si="39"/>
        <v>67</v>
      </c>
      <c r="W92" s="525" t="str">
        <f t="shared" si="40"/>
        <v>70~71</v>
      </c>
      <c r="X92" s="524" t="str">
        <f t="shared" si="41"/>
        <v>★2.0</v>
      </c>
      <c r="Z92" s="29">
        <v>2710</v>
      </c>
      <c r="AA92" s="29">
        <v>2720</v>
      </c>
      <c r="AB92" s="350">
        <f t="shared" si="42"/>
        <v>10.199999999999999</v>
      </c>
      <c r="AC92" s="142">
        <f t="shared" si="43"/>
        <v>70</v>
      </c>
      <c r="AD92" s="142" t="str">
        <f t="shared" si="44"/>
        <v>★2.0</v>
      </c>
      <c r="AE92" s="350">
        <f t="shared" si="45"/>
        <v>10.1</v>
      </c>
      <c r="AF92" s="142">
        <f t="shared" si="46"/>
        <v>71</v>
      </c>
      <c r="AG92" s="142" t="str">
        <f t="shared" si="47"/>
        <v>★2.0</v>
      </c>
      <c r="AH92" s="141"/>
    </row>
    <row r="93" spans="1:34" ht="24" customHeight="1">
      <c r="A93" s="534"/>
      <c r="B93" s="536"/>
      <c r="C93" s="535" t="s">
        <v>1316</v>
      </c>
      <c r="D93" s="36" t="s">
        <v>1315</v>
      </c>
      <c r="E93" s="37" t="s">
        <v>1314</v>
      </c>
      <c r="F93" s="38" t="s">
        <v>1251</v>
      </c>
      <c r="G93" s="357">
        <v>1.9910000000000001</v>
      </c>
      <c r="H93" s="38" t="s">
        <v>1250</v>
      </c>
      <c r="I93" s="532" t="str">
        <f t="shared" si="32"/>
        <v>1,790~1,810</v>
      </c>
      <c r="J93" s="531">
        <v>4</v>
      </c>
      <c r="K93" s="353">
        <v>10.6</v>
      </c>
      <c r="L93" s="530">
        <f t="shared" si="33"/>
        <v>219.02452830188679</v>
      </c>
      <c r="M93" s="529" t="str">
        <f t="shared" si="34"/>
        <v>11.1</v>
      </c>
      <c r="N93" s="528" t="str">
        <f t="shared" si="35"/>
        <v>14.4</v>
      </c>
      <c r="O93" s="433" t="str">
        <f t="shared" si="36"/>
        <v>21.0~21.2</v>
      </c>
      <c r="P93" s="357" t="s">
        <v>1249</v>
      </c>
      <c r="Q93" s="38" t="s">
        <v>60</v>
      </c>
      <c r="R93" s="357" t="s">
        <v>68</v>
      </c>
      <c r="S93" s="36"/>
      <c r="T93" s="527" t="str">
        <f t="shared" si="37"/>
        <v>☆☆☆</v>
      </c>
      <c r="U93" s="526">
        <f t="shared" si="38"/>
        <v>95</v>
      </c>
      <c r="V93" s="525">
        <f t="shared" si="39"/>
        <v>73</v>
      </c>
      <c r="W93" s="525">
        <f t="shared" si="40"/>
        <v>50</v>
      </c>
      <c r="X93" s="524" t="str">
        <f t="shared" si="41"/>
        <v/>
      </c>
      <c r="Z93" s="29">
        <v>1790</v>
      </c>
      <c r="AA93" s="29">
        <v>1810</v>
      </c>
      <c r="AB93" s="350">
        <f t="shared" si="42"/>
        <v>21.2</v>
      </c>
      <c r="AC93" s="142">
        <f t="shared" si="43"/>
        <v>50</v>
      </c>
      <c r="AD93" s="142" t="str">
        <f t="shared" si="44"/>
        <v xml:space="preserve"> </v>
      </c>
      <c r="AE93" s="350">
        <f t="shared" si="45"/>
        <v>21</v>
      </c>
      <c r="AF93" s="142">
        <f t="shared" si="46"/>
        <v>50</v>
      </c>
      <c r="AG93" s="142" t="str">
        <f t="shared" si="47"/>
        <v xml:space="preserve"> </v>
      </c>
      <c r="AH93" s="141"/>
    </row>
    <row r="94" spans="1:34" ht="24" customHeight="1">
      <c r="A94" s="534"/>
      <c r="B94" s="166"/>
      <c r="C94" s="375" t="s">
        <v>1313</v>
      </c>
      <c r="D94" s="36" t="s">
        <v>1312</v>
      </c>
      <c r="E94" s="37" t="s">
        <v>1310</v>
      </c>
      <c r="F94" s="38" t="s">
        <v>1285</v>
      </c>
      <c r="G94" s="357">
        <v>2.996</v>
      </c>
      <c r="H94" s="38" t="s">
        <v>1258</v>
      </c>
      <c r="I94" s="532" t="str">
        <f t="shared" si="32"/>
        <v>2,070~2,090</v>
      </c>
      <c r="J94" s="531">
        <v>5</v>
      </c>
      <c r="K94" s="353">
        <v>9.3000000000000007</v>
      </c>
      <c r="L94" s="530">
        <f t="shared" si="33"/>
        <v>249.64086021505372</v>
      </c>
      <c r="M94" s="529" t="str">
        <f t="shared" si="34"/>
        <v>9.4</v>
      </c>
      <c r="N94" s="528" t="str">
        <f t="shared" si="35"/>
        <v>12.7</v>
      </c>
      <c r="O94" s="433" t="str">
        <f t="shared" si="36"/>
        <v>18.1~18.3</v>
      </c>
      <c r="P94" s="357" t="s">
        <v>1249</v>
      </c>
      <c r="Q94" s="38" t="s">
        <v>60</v>
      </c>
      <c r="R94" s="357" t="s">
        <v>84</v>
      </c>
      <c r="S94" s="36"/>
      <c r="T94" s="527" t="str">
        <f t="shared" si="37"/>
        <v>☆☆☆</v>
      </c>
      <c r="U94" s="526">
        <f t="shared" si="38"/>
        <v>98</v>
      </c>
      <c r="V94" s="525">
        <f t="shared" si="39"/>
        <v>73</v>
      </c>
      <c r="W94" s="525" t="str">
        <f t="shared" si="40"/>
        <v>50~51</v>
      </c>
      <c r="X94" s="524" t="str">
        <f t="shared" si="41"/>
        <v/>
      </c>
      <c r="Z94" s="29">
        <v>2070</v>
      </c>
      <c r="AA94" s="29">
        <v>2090</v>
      </c>
      <c r="AB94" s="350">
        <f t="shared" si="42"/>
        <v>18.3</v>
      </c>
      <c r="AC94" s="142">
        <f t="shared" si="43"/>
        <v>50</v>
      </c>
      <c r="AD94" s="142" t="str">
        <f t="shared" si="44"/>
        <v xml:space="preserve"> </v>
      </c>
      <c r="AE94" s="350">
        <f t="shared" si="45"/>
        <v>18.100000000000001</v>
      </c>
      <c r="AF94" s="142">
        <f t="shared" si="46"/>
        <v>51</v>
      </c>
      <c r="AG94" s="142" t="str">
        <f t="shared" si="47"/>
        <v xml:space="preserve"> </v>
      </c>
      <c r="AH94" s="141"/>
    </row>
    <row r="95" spans="1:34" ht="24" customHeight="1">
      <c r="A95" s="534"/>
      <c r="B95" s="166"/>
      <c r="C95" s="375"/>
      <c r="D95" s="36" t="s">
        <v>1311</v>
      </c>
      <c r="E95" s="37" t="s">
        <v>1302</v>
      </c>
      <c r="F95" s="38" t="s">
        <v>1285</v>
      </c>
      <c r="G95" s="357">
        <v>2.996</v>
      </c>
      <c r="H95" s="38" t="s">
        <v>1258</v>
      </c>
      <c r="I95" s="532" t="str">
        <f t="shared" si="32"/>
        <v>2,090</v>
      </c>
      <c r="J95" s="531">
        <v>5</v>
      </c>
      <c r="K95" s="353">
        <v>10</v>
      </c>
      <c r="L95" s="530">
        <f t="shared" si="33"/>
        <v>232.166</v>
      </c>
      <c r="M95" s="529" t="str">
        <f t="shared" si="34"/>
        <v>9.4</v>
      </c>
      <c r="N95" s="528" t="str">
        <f t="shared" si="35"/>
        <v>12.7</v>
      </c>
      <c r="O95" s="433" t="str">
        <f t="shared" si="36"/>
        <v>18.1</v>
      </c>
      <c r="P95" s="357" t="s">
        <v>1249</v>
      </c>
      <c r="Q95" s="38" t="s">
        <v>60</v>
      </c>
      <c r="R95" s="357" t="s">
        <v>84</v>
      </c>
      <c r="S95" s="36"/>
      <c r="T95" s="527" t="str">
        <f t="shared" si="37"/>
        <v>☆☆☆</v>
      </c>
      <c r="U95" s="526">
        <f t="shared" si="38"/>
        <v>106</v>
      </c>
      <c r="V95" s="525">
        <f t="shared" si="39"/>
        <v>78</v>
      </c>
      <c r="W95" s="525">
        <f t="shared" si="40"/>
        <v>55</v>
      </c>
      <c r="X95" s="524" t="str">
        <f t="shared" si="41"/>
        <v>★0.5</v>
      </c>
      <c r="Z95" s="29">
        <v>2090</v>
      </c>
      <c r="AA95" s="29">
        <v>2090</v>
      </c>
      <c r="AB95" s="350">
        <f t="shared" si="42"/>
        <v>18.100000000000001</v>
      </c>
      <c r="AC95" s="142">
        <f t="shared" si="43"/>
        <v>55</v>
      </c>
      <c r="AD95" s="142" t="str">
        <f t="shared" si="44"/>
        <v>★0.5</v>
      </c>
      <c r="AE95" s="350">
        <f t="shared" si="45"/>
        <v>18.100000000000001</v>
      </c>
      <c r="AF95" s="142">
        <f t="shared" si="46"/>
        <v>55</v>
      </c>
      <c r="AG95" s="142" t="str">
        <f t="shared" si="47"/>
        <v>★0.5</v>
      </c>
      <c r="AH95" s="141"/>
    </row>
    <row r="96" spans="1:34" ht="24" customHeight="1">
      <c r="A96" s="534"/>
      <c r="B96" s="166"/>
      <c r="C96" s="375"/>
      <c r="D96" s="36" t="s">
        <v>1309</v>
      </c>
      <c r="E96" s="37" t="s">
        <v>1310</v>
      </c>
      <c r="F96" s="38" t="s">
        <v>1285</v>
      </c>
      <c r="G96" s="357">
        <v>2.996</v>
      </c>
      <c r="H96" s="38" t="s">
        <v>1258</v>
      </c>
      <c r="I96" s="532" t="str">
        <f t="shared" si="32"/>
        <v>2,060~2,080</v>
      </c>
      <c r="J96" s="531">
        <v>5</v>
      </c>
      <c r="K96" s="353">
        <v>9.3000000000000007</v>
      </c>
      <c r="L96" s="530">
        <f t="shared" si="33"/>
        <v>249.64086021505372</v>
      </c>
      <c r="M96" s="529" t="str">
        <f t="shared" si="34"/>
        <v>9.4</v>
      </c>
      <c r="N96" s="528" t="str">
        <f t="shared" si="35"/>
        <v>12.7</v>
      </c>
      <c r="O96" s="433" t="str">
        <f t="shared" si="36"/>
        <v>18.2~18.4</v>
      </c>
      <c r="P96" s="357" t="s">
        <v>1249</v>
      </c>
      <c r="Q96" s="38" t="s">
        <v>60</v>
      </c>
      <c r="R96" s="357" t="s">
        <v>84</v>
      </c>
      <c r="S96" s="36"/>
      <c r="T96" s="527" t="str">
        <f t="shared" si="37"/>
        <v>☆☆☆</v>
      </c>
      <c r="U96" s="526">
        <f t="shared" si="38"/>
        <v>98</v>
      </c>
      <c r="V96" s="525">
        <f t="shared" si="39"/>
        <v>73</v>
      </c>
      <c r="W96" s="525" t="str">
        <f t="shared" si="40"/>
        <v>50~51</v>
      </c>
      <c r="X96" s="524" t="str">
        <f t="shared" si="41"/>
        <v/>
      </c>
      <c r="Z96" s="29">
        <v>2060</v>
      </c>
      <c r="AA96" s="29">
        <v>2080</v>
      </c>
      <c r="AB96" s="350">
        <f t="shared" si="42"/>
        <v>18.399999999999999</v>
      </c>
      <c r="AC96" s="142">
        <f t="shared" si="43"/>
        <v>50</v>
      </c>
      <c r="AD96" s="142" t="str">
        <f t="shared" si="44"/>
        <v xml:space="preserve"> </v>
      </c>
      <c r="AE96" s="350">
        <f t="shared" si="45"/>
        <v>18.2</v>
      </c>
      <c r="AF96" s="142">
        <f t="shared" si="46"/>
        <v>51</v>
      </c>
      <c r="AG96" s="142" t="str">
        <f t="shared" si="47"/>
        <v xml:space="preserve"> </v>
      </c>
      <c r="AH96" s="141"/>
    </row>
    <row r="97" spans="1:34" ht="24" customHeight="1">
      <c r="A97" s="534"/>
      <c r="B97" s="165"/>
      <c r="C97" s="54"/>
      <c r="D97" s="36" t="s">
        <v>1309</v>
      </c>
      <c r="E97" s="37" t="s">
        <v>1302</v>
      </c>
      <c r="F97" s="38" t="s">
        <v>1285</v>
      </c>
      <c r="G97" s="357">
        <v>2.996</v>
      </c>
      <c r="H97" s="38" t="s">
        <v>1258</v>
      </c>
      <c r="I97" s="532" t="str">
        <f t="shared" si="32"/>
        <v>2,080</v>
      </c>
      <c r="J97" s="531">
        <v>5</v>
      </c>
      <c r="K97" s="353">
        <v>10</v>
      </c>
      <c r="L97" s="530">
        <f t="shared" si="33"/>
        <v>232.166</v>
      </c>
      <c r="M97" s="529" t="str">
        <f t="shared" si="34"/>
        <v>9.4</v>
      </c>
      <c r="N97" s="528" t="str">
        <f t="shared" si="35"/>
        <v>12.7</v>
      </c>
      <c r="O97" s="433" t="str">
        <f t="shared" si="36"/>
        <v>18.2</v>
      </c>
      <c r="P97" s="357" t="s">
        <v>1249</v>
      </c>
      <c r="Q97" s="38" t="s">
        <v>60</v>
      </c>
      <c r="R97" s="357" t="s">
        <v>84</v>
      </c>
      <c r="S97" s="36"/>
      <c r="T97" s="527" t="str">
        <f t="shared" si="37"/>
        <v>☆☆☆</v>
      </c>
      <c r="U97" s="526">
        <f t="shared" si="38"/>
        <v>106</v>
      </c>
      <c r="V97" s="525">
        <f t="shared" si="39"/>
        <v>78</v>
      </c>
      <c r="W97" s="525">
        <f t="shared" si="40"/>
        <v>54</v>
      </c>
      <c r="X97" s="524" t="str">
        <f t="shared" si="41"/>
        <v/>
      </c>
      <c r="Z97" s="29">
        <v>2080</v>
      </c>
      <c r="AA97" s="29">
        <v>2080</v>
      </c>
      <c r="AB97" s="350">
        <f t="shared" si="42"/>
        <v>18.2</v>
      </c>
      <c r="AC97" s="142">
        <f t="shared" si="43"/>
        <v>54</v>
      </c>
      <c r="AD97" s="142" t="str">
        <f t="shared" si="44"/>
        <v xml:space="preserve"> </v>
      </c>
      <c r="AE97" s="350">
        <f t="shared" si="45"/>
        <v>18.2</v>
      </c>
      <c r="AF97" s="142">
        <f t="shared" si="46"/>
        <v>54</v>
      </c>
      <c r="AG97" s="142" t="str">
        <f t="shared" si="47"/>
        <v xml:space="preserve"> </v>
      </c>
      <c r="AH97" s="141"/>
    </row>
    <row r="98" spans="1:34" ht="24" customHeight="1">
      <c r="A98" s="534"/>
      <c r="B98" s="166"/>
      <c r="C98" s="375" t="s">
        <v>1308</v>
      </c>
      <c r="D98" s="36" t="s">
        <v>1307</v>
      </c>
      <c r="E98" s="37" t="s">
        <v>1306</v>
      </c>
      <c r="F98" s="38" t="s">
        <v>1285</v>
      </c>
      <c r="G98" s="357">
        <v>2.996</v>
      </c>
      <c r="H98" s="38" t="s">
        <v>1258</v>
      </c>
      <c r="I98" s="532" t="str">
        <f t="shared" si="32"/>
        <v>2,050~2,090</v>
      </c>
      <c r="J98" s="531">
        <v>4</v>
      </c>
      <c r="K98" s="353">
        <v>9.4</v>
      </c>
      <c r="L98" s="530">
        <f t="shared" si="33"/>
        <v>246.9851063829787</v>
      </c>
      <c r="M98" s="529" t="str">
        <f t="shared" si="34"/>
        <v>9.4</v>
      </c>
      <c r="N98" s="528" t="str">
        <f t="shared" si="35"/>
        <v>12.7</v>
      </c>
      <c r="O98" s="433" t="str">
        <f t="shared" si="36"/>
        <v>18.1~18.5</v>
      </c>
      <c r="P98" s="357" t="s">
        <v>1249</v>
      </c>
      <c r="Q98" s="38" t="s">
        <v>60</v>
      </c>
      <c r="R98" s="357" t="s">
        <v>84</v>
      </c>
      <c r="S98" s="36"/>
      <c r="T98" s="527" t="str">
        <f t="shared" si="37"/>
        <v>☆☆☆</v>
      </c>
      <c r="U98" s="526">
        <f t="shared" si="38"/>
        <v>100</v>
      </c>
      <c r="V98" s="525">
        <f t="shared" si="39"/>
        <v>74</v>
      </c>
      <c r="W98" s="525" t="str">
        <f t="shared" si="40"/>
        <v>50~51</v>
      </c>
      <c r="X98" s="524" t="str">
        <f t="shared" si="41"/>
        <v/>
      </c>
      <c r="Z98" s="29">
        <v>2050</v>
      </c>
      <c r="AA98" s="29">
        <v>2090</v>
      </c>
      <c r="AB98" s="350">
        <f t="shared" si="42"/>
        <v>18.5</v>
      </c>
      <c r="AC98" s="142">
        <f t="shared" si="43"/>
        <v>50</v>
      </c>
      <c r="AD98" s="142" t="str">
        <f t="shared" si="44"/>
        <v xml:space="preserve"> </v>
      </c>
      <c r="AE98" s="350">
        <f t="shared" si="45"/>
        <v>18.100000000000001</v>
      </c>
      <c r="AF98" s="142">
        <f t="shared" si="46"/>
        <v>51</v>
      </c>
      <c r="AG98" s="142" t="str">
        <f t="shared" si="47"/>
        <v xml:space="preserve"> </v>
      </c>
      <c r="AH98" s="141"/>
    </row>
    <row r="99" spans="1:34" ht="24" customHeight="1">
      <c r="A99" s="534"/>
      <c r="B99" s="166"/>
      <c r="C99" s="375"/>
      <c r="D99" s="36" t="s">
        <v>1301</v>
      </c>
      <c r="E99" s="37" t="s">
        <v>1305</v>
      </c>
      <c r="F99" s="38" t="s">
        <v>1285</v>
      </c>
      <c r="G99" s="357">
        <v>2.996</v>
      </c>
      <c r="H99" s="38" t="s">
        <v>1258</v>
      </c>
      <c r="I99" s="532" t="str">
        <f t="shared" si="32"/>
        <v>2,060~2,100</v>
      </c>
      <c r="J99" s="531">
        <v>5</v>
      </c>
      <c r="K99" s="353">
        <v>9.4</v>
      </c>
      <c r="L99" s="530">
        <f t="shared" si="33"/>
        <v>246.9851063829787</v>
      </c>
      <c r="M99" s="529" t="str">
        <f t="shared" si="34"/>
        <v>9.4</v>
      </c>
      <c r="N99" s="528" t="str">
        <f t="shared" si="35"/>
        <v>12.7</v>
      </c>
      <c r="O99" s="433" t="str">
        <f t="shared" si="36"/>
        <v>18.0~18.4</v>
      </c>
      <c r="P99" s="357" t="s">
        <v>1249</v>
      </c>
      <c r="Q99" s="38" t="s">
        <v>60</v>
      </c>
      <c r="R99" s="357" t="s">
        <v>84</v>
      </c>
      <c r="S99" s="36"/>
      <c r="T99" s="527" t="str">
        <f t="shared" si="37"/>
        <v>☆☆☆</v>
      </c>
      <c r="U99" s="526">
        <f t="shared" si="38"/>
        <v>100</v>
      </c>
      <c r="V99" s="525">
        <f t="shared" si="39"/>
        <v>74</v>
      </c>
      <c r="W99" s="525" t="str">
        <f t="shared" si="40"/>
        <v>51~52</v>
      </c>
      <c r="X99" s="524" t="str">
        <f t="shared" si="41"/>
        <v/>
      </c>
      <c r="Z99" s="29">
        <v>2060</v>
      </c>
      <c r="AA99" s="29">
        <v>2100</v>
      </c>
      <c r="AB99" s="350">
        <f t="shared" si="42"/>
        <v>18.399999999999999</v>
      </c>
      <c r="AC99" s="142">
        <f t="shared" si="43"/>
        <v>51</v>
      </c>
      <c r="AD99" s="142" t="str">
        <f t="shared" si="44"/>
        <v xml:space="preserve"> </v>
      </c>
      <c r="AE99" s="350">
        <f t="shared" si="45"/>
        <v>18</v>
      </c>
      <c r="AF99" s="142">
        <f t="shared" si="46"/>
        <v>52</v>
      </c>
      <c r="AG99" s="142" t="str">
        <f t="shared" si="47"/>
        <v xml:space="preserve"> </v>
      </c>
      <c r="AH99" s="141"/>
    </row>
    <row r="100" spans="1:34" ht="24" customHeight="1">
      <c r="A100" s="534"/>
      <c r="B100" s="166"/>
      <c r="C100" s="375"/>
      <c r="D100" s="36" t="s">
        <v>1301</v>
      </c>
      <c r="E100" s="37" t="s">
        <v>1304</v>
      </c>
      <c r="F100" s="38" t="s">
        <v>1285</v>
      </c>
      <c r="G100" s="357">
        <v>2.996</v>
      </c>
      <c r="H100" s="38" t="s">
        <v>1258</v>
      </c>
      <c r="I100" s="532" t="str">
        <f t="shared" si="32"/>
        <v>2,090</v>
      </c>
      <c r="J100" s="531">
        <v>4</v>
      </c>
      <c r="K100" s="353">
        <v>10</v>
      </c>
      <c r="L100" s="530">
        <f t="shared" si="33"/>
        <v>232.166</v>
      </c>
      <c r="M100" s="529" t="str">
        <f t="shared" si="34"/>
        <v>9.4</v>
      </c>
      <c r="N100" s="528" t="str">
        <f t="shared" si="35"/>
        <v>12.7</v>
      </c>
      <c r="O100" s="433" t="str">
        <f t="shared" si="36"/>
        <v>18.1</v>
      </c>
      <c r="P100" s="357" t="s">
        <v>1249</v>
      </c>
      <c r="Q100" s="38" t="s">
        <v>60</v>
      </c>
      <c r="R100" s="357" t="s">
        <v>84</v>
      </c>
      <c r="S100" s="36"/>
      <c r="T100" s="527" t="str">
        <f t="shared" si="37"/>
        <v>☆☆☆</v>
      </c>
      <c r="U100" s="526">
        <f t="shared" si="38"/>
        <v>106</v>
      </c>
      <c r="V100" s="525">
        <f t="shared" si="39"/>
        <v>78</v>
      </c>
      <c r="W100" s="525">
        <f t="shared" si="40"/>
        <v>55</v>
      </c>
      <c r="X100" s="524" t="str">
        <f t="shared" si="41"/>
        <v>★0.5</v>
      </c>
      <c r="Z100" s="29">
        <v>2090</v>
      </c>
      <c r="AA100" s="29">
        <v>2090</v>
      </c>
      <c r="AB100" s="350">
        <f t="shared" si="42"/>
        <v>18.100000000000001</v>
      </c>
      <c r="AC100" s="142">
        <f t="shared" si="43"/>
        <v>55</v>
      </c>
      <c r="AD100" s="142" t="str">
        <f t="shared" si="44"/>
        <v>★0.5</v>
      </c>
      <c r="AE100" s="350">
        <f t="shared" si="45"/>
        <v>18.100000000000001</v>
      </c>
      <c r="AF100" s="142">
        <f t="shared" si="46"/>
        <v>55</v>
      </c>
      <c r="AG100" s="142" t="str">
        <f t="shared" si="47"/>
        <v>★0.5</v>
      </c>
      <c r="AH100" s="141"/>
    </row>
    <row r="101" spans="1:34" ht="24" customHeight="1">
      <c r="A101" s="534"/>
      <c r="B101" s="166"/>
      <c r="C101" s="375"/>
      <c r="D101" s="36" t="s">
        <v>1301</v>
      </c>
      <c r="E101" s="37" t="s">
        <v>1303</v>
      </c>
      <c r="F101" s="38" t="s">
        <v>1285</v>
      </c>
      <c r="G101" s="357">
        <v>2.996</v>
      </c>
      <c r="H101" s="38" t="s">
        <v>1258</v>
      </c>
      <c r="I101" s="532" t="str">
        <f t="shared" si="32"/>
        <v>2,070</v>
      </c>
      <c r="J101" s="531">
        <v>4</v>
      </c>
      <c r="K101" s="353">
        <v>10</v>
      </c>
      <c r="L101" s="530">
        <f t="shared" si="33"/>
        <v>232.166</v>
      </c>
      <c r="M101" s="529" t="str">
        <f t="shared" si="34"/>
        <v>9.4</v>
      </c>
      <c r="N101" s="528" t="str">
        <f t="shared" si="35"/>
        <v>12.7</v>
      </c>
      <c r="O101" s="433" t="str">
        <f t="shared" si="36"/>
        <v>18.3</v>
      </c>
      <c r="P101" s="357" t="s">
        <v>1249</v>
      </c>
      <c r="Q101" s="38" t="s">
        <v>60</v>
      </c>
      <c r="R101" s="357" t="s">
        <v>84</v>
      </c>
      <c r="S101" s="36"/>
      <c r="T101" s="527" t="str">
        <f t="shared" si="37"/>
        <v>☆☆☆</v>
      </c>
      <c r="U101" s="526">
        <f t="shared" si="38"/>
        <v>106</v>
      </c>
      <c r="V101" s="525">
        <f t="shared" si="39"/>
        <v>78</v>
      </c>
      <c r="W101" s="525">
        <f t="shared" si="40"/>
        <v>54</v>
      </c>
      <c r="X101" s="524" t="str">
        <f t="shared" si="41"/>
        <v/>
      </c>
      <c r="Z101" s="29">
        <v>2070</v>
      </c>
      <c r="AA101" s="29">
        <v>2070</v>
      </c>
      <c r="AB101" s="350">
        <f t="shared" si="42"/>
        <v>18.3</v>
      </c>
      <c r="AC101" s="142">
        <f t="shared" si="43"/>
        <v>54</v>
      </c>
      <c r="AD101" s="142" t="str">
        <f t="shared" si="44"/>
        <v xml:space="preserve"> </v>
      </c>
      <c r="AE101" s="350">
        <f t="shared" si="45"/>
        <v>18.3</v>
      </c>
      <c r="AF101" s="142">
        <f t="shared" si="46"/>
        <v>54</v>
      </c>
      <c r="AG101" s="142" t="str">
        <f t="shared" si="47"/>
        <v xml:space="preserve"> </v>
      </c>
      <c r="AH101" s="141"/>
    </row>
    <row r="102" spans="1:34" ht="24" customHeight="1">
      <c r="A102" s="534"/>
      <c r="B102" s="166"/>
      <c r="C102" s="375"/>
      <c r="D102" s="36" t="s">
        <v>1301</v>
      </c>
      <c r="E102" s="37" t="s">
        <v>1302</v>
      </c>
      <c r="F102" s="38" t="s">
        <v>1285</v>
      </c>
      <c r="G102" s="357">
        <v>2.996</v>
      </c>
      <c r="H102" s="38" t="s">
        <v>1258</v>
      </c>
      <c r="I102" s="532" t="str">
        <f t="shared" si="32"/>
        <v>2,100</v>
      </c>
      <c r="J102" s="531">
        <v>5</v>
      </c>
      <c r="K102" s="353">
        <v>10</v>
      </c>
      <c r="L102" s="530">
        <f t="shared" si="33"/>
        <v>232.166</v>
      </c>
      <c r="M102" s="529" t="str">
        <f t="shared" si="34"/>
        <v>9.4</v>
      </c>
      <c r="N102" s="528" t="str">
        <f t="shared" si="35"/>
        <v>12.7</v>
      </c>
      <c r="O102" s="433" t="str">
        <f t="shared" si="36"/>
        <v>18.0</v>
      </c>
      <c r="P102" s="357" t="s">
        <v>1249</v>
      </c>
      <c r="Q102" s="38" t="s">
        <v>60</v>
      </c>
      <c r="R102" s="357" t="s">
        <v>84</v>
      </c>
      <c r="S102" s="36"/>
      <c r="T102" s="527" t="str">
        <f t="shared" si="37"/>
        <v>☆☆☆</v>
      </c>
      <c r="U102" s="526">
        <f t="shared" si="38"/>
        <v>106</v>
      </c>
      <c r="V102" s="525">
        <f t="shared" si="39"/>
        <v>78</v>
      </c>
      <c r="W102" s="525">
        <f t="shared" si="40"/>
        <v>55</v>
      </c>
      <c r="X102" s="524" t="str">
        <f t="shared" si="41"/>
        <v>★0.5</v>
      </c>
      <c r="Z102" s="29">
        <v>2100</v>
      </c>
      <c r="AA102" s="29">
        <v>2100</v>
      </c>
      <c r="AB102" s="350">
        <f t="shared" si="42"/>
        <v>18</v>
      </c>
      <c r="AC102" s="142">
        <f t="shared" si="43"/>
        <v>55</v>
      </c>
      <c r="AD102" s="142" t="str">
        <f t="shared" si="44"/>
        <v>★0.5</v>
      </c>
      <c r="AE102" s="350">
        <f t="shared" si="45"/>
        <v>18</v>
      </c>
      <c r="AF102" s="142">
        <f t="shared" si="46"/>
        <v>55</v>
      </c>
      <c r="AG102" s="142" t="str">
        <f t="shared" si="47"/>
        <v>★0.5</v>
      </c>
      <c r="AH102" s="141"/>
    </row>
    <row r="103" spans="1:34" ht="24" customHeight="1">
      <c r="A103" s="534"/>
      <c r="B103" s="165"/>
      <c r="C103" s="375"/>
      <c r="D103" s="36" t="s">
        <v>1301</v>
      </c>
      <c r="E103" s="37" t="s">
        <v>1300</v>
      </c>
      <c r="F103" s="38" t="s">
        <v>1285</v>
      </c>
      <c r="G103" s="357">
        <v>2.996</v>
      </c>
      <c r="H103" s="38" t="s">
        <v>1258</v>
      </c>
      <c r="I103" s="532" t="str">
        <f t="shared" si="32"/>
        <v>2,080</v>
      </c>
      <c r="J103" s="531">
        <v>5</v>
      </c>
      <c r="K103" s="353">
        <v>10</v>
      </c>
      <c r="L103" s="530">
        <f t="shared" si="33"/>
        <v>232.166</v>
      </c>
      <c r="M103" s="529" t="str">
        <f t="shared" si="34"/>
        <v>9.4</v>
      </c>
      <c r="N103" s="528" t="str">
        <f t="shared" si="35"/>
        <v>12.7</v>
      </c>
      <c r="O103" s="433" t="str">
        <f t="shared" si="36"/>
        <v>18.2</v>
      </c>
      <c r="P103" s="357" t="s">
        <v>1249</v>
      </c>
      <c r="Q103" s="38" t="s">
        <v>60</v>
      </c>
      <c r="R103" s="357" t="s">
        <v>84</v>
      </c>
      <c r="S103" s="36"/>
      <c r="T103" s="527" t="str">
        <f t="shared" si="37"/>
        <v>☆☆☆</v>
      </c>
      <c r="U103" s="526">
        <f t="shared" si="38"/>
        <v>106</v>
      </c>
      <c r="V103" s="525">
        <f t="shared" si="39"/>
        <v>78</v>
      </c>
      <c r="W103" s="525">
        <f t="shared" si="40"/>
        <v>54</v>
      </c>
      <c r="X103" s="524" t="str">
        <f t="shared" si="41"/>
        <v/>
      </c>
      <c r="Z103" s="29">
        <v>2080</v>
      </c>
      <c r="AA103" s="29">
        <v>2080</v>
      </c>
      <c r="AB103" s="350">
        <f t="shared" si="42"/>
        <v>18.2</v>
      </c>
      <c r="AC103" s="142">
        <f t="shared" si="43"/>
        <v>54</v>
      </c>
      <c r="AD103" s="142" t="str">
        <f t="shared" si="44"/>
        <v xml:space="preserve"> </v>
      </c>
      <c r="AE103" s="350">
        <f t="shared" si="45"/>
        <v>18.2</v>
      </c>
      <c r="AF103" s="142">
        <f t="shared" si="46"/>
        <v>54</v>
      </c>
      <c r="AG103" s="142" t="str">
        <f t="shared" si="47"/>
        <v xml:space="preserve"> </v>
      </c>
      <c r="AH103" s="141"/>
    </row>
    <row r="104" spans="1:34" ht="24" customHeight="1">
      <c r="A104" s="534"/>
      <c r="B104" s="166"/>
      <c r="C104" s="373" t="s">
        <v>1299</v>
      </c>
      <c r="D104" s="36" t="s">
        <v>1298</v>
      </c>
      <c r="E104" s="37" t="s">
        <v>1297</v>
      </c>
      <c r="F104" s="38">
        <v>177</v>
      </c>
      <c r="G104" s="357">
        <v>3.9820000000000002</v>
      </c>
      <c r="H104" s="38" t="s">
        <v>1258</v>
      </c>
      <c r="I104" s="532" t="str">
        <f t="shared" si="32"/>
        <v>2,130~2,170</v>
      </c>
      <c r="J104" s="531">
        <v>5</v>
      </c>
      <c r="K104" s="353">
        <v>7.1</v>
      </c>
      <c r="L104" s="530">
        <f t="shared" si="33"/>
        <v>326.99436619718313</v>
      </c>
      <c r="M104" s="529" t="str">
        <f t="shared" si="34"/>
        <v>8.7</v>
      </c>
      <c r="N104" s="528" t="str">
        <f t="shared" si="35"/>
        <v>11.9</v>
      </c>
      <c r="O104" s="433" t="str">
        <f t="shared" si="36"/>
        <v>17.2~17.6</v>
      </c>
      <c r="P104" s="357" t="s">
        <v>1296</v>
      </c>
      <c r="Q104" s="38" t="s">
        <v>60</v>
      </c>
      <c r="R104" s="357" t="s">
        <v>84</v>
      </c>
      <c r="S104" s="36"/>
      <c r="T104" s="527" t="str">
        <f t="shared" si="37"/>
        <v>☆☆☆</v>
      </c>
      <c r="U104" s="526">
        <f t="shared" si="38"/>
        <v>81</v>
      </c>
      <c r="V104" s="525">
        <f t="shared" si="39"/>
        <v>59</v>
      </c>
      <c r="W104" s="525" t="str">
        <f t="shared" si="40"/>
        <v>40~41</v>
      </c>
      <c r="X104" s="524" t="str">
        <f t="shared" si="41"/>
        <v/>
      </c>
      <c r="Z104" s="29">
        <v>2130</v>
      </c>
      <c r="AA104" s="29">
        <v>2170</v>
      </c>
      <c r="AB104" s="350">
        <f t="shared" si="42"/>
        <v>17.600000000000001</v>
      </c>
      <c r="AC104" s="142">
        <f t="shared" si="43"/>
        <v>40</v>
      </c>
      <c r="AD104" s="142" t="str">
        <f t="shared" si="44"/>
        <v xml:space="preserve"> </v>
      </c>
      <c r="AE104" s="350">
        <f t="shared" si="45"/>
        <v>17.2</v>
      </c>
      <c r="AF104" s="142">
        <f t="shared" si="46"/>
        <v>41</v>
      </c>
      <c r="AG104" s="142" t="str">
        <f t="shared" si="47"/>
        <v xml:space="preserve"> </v>
      </c>
      <c r="AH104" s="141"/>
    </row>
    <row r="105" spans="1:34" ht="24" customHeight="1">
      <c r="A105" s="534"/>
      <c r="B105" s="166"/>
      <c r="C105" s="375"/>
      <c r="D105" s="36" t="s">
        <v>1295</v>
      </c>
      <c r="E105" s="37" t="s">
        <v>1294</v>
      </c>
      <c r="F105" s="38">
        <v>177</v>
      </c>
      <c r="G105" s="357">
        <v>3.9820000000000002</v>
      </c>
      <c r="H105" s="38" t="s">
        <v>1258</v>
      </c>
      <c r="I105" s="532" t="str">
        <f t="shared" ref="I105:I132" si="48">IF(Z105="","",(IF(AA105-Z105&gt;0,CONCATENATE(TEXT(Z105,"#,##0"),"~",TEXT(AA105,"#,##0")),TEXT(Z105,"#,##0"))))</f>
        <v>2,120~2,160</v>
      </c>
      <c r="J105" s="531">
        <v>4</v>
      </c>
      <c r="K105" s="353">
        <v>7.1</v>
      </c>
      <c r="L105" s="530">
        <f t="shared" ref="L105:L132" si="49">IF(K105&gt;0,1/K105*34.6*67.1,"")</f>
        <v>326.99436619718313</v>
      </c>
      <c r="M105" s="529" t="str">
        <f t="shared" ref="M105:M132" si="50">IF(Z105="","",(IF(Z105&gt;=2271,"7.4",IF(Z105&gt;=2101,"8.7",IF(Z105&gt;=1991,"9.4",IF(Z105&gt;=1871,"10.2",IF(Z105&gt;=1761,"11.1",IF(Z105&gt;=1651,"12.2",IF(Z105&gt;=1531,"13.2",IF(Z105&gt;=1421,"14.4",IF(Z105&gt;=1311,"15.8",IF(Z105&gt;=1196,"17.2",IF(Z105&gt;=1081,"18.7",IF(Z105&gt;=971,"20.5",IF(Z105&gt;=856,"20.8",IF(Z105&gt;=741,"21.0",IF(Z105&gt;=601,"21.8","22.5")))))))))))))))))</f>
        <v>8.7</v>
      </c>
      <c r="N105" s="528" t="str">
        <f t="shared" ref="N105:N132" si="51">IF(Z105="","",(IF(Z105&gt;=2271,"10.6",IF(Z105&gt;=2101,"11.9",IF(Z105&gt;=1991,"12.7",IF(Z105&gt;=1871,"13.5",IF(Z105&gt;=1761,"14.4",IF(Z105&gt;=1651,"15.4",IF(Z105&gt;=1531,"16.5",IF(Z105&gt;=1421,"17.6",IF(Z105&gt;=1311,"19.0",IF(Z105&gt;=1196,"20.3",IF(Z105&gt;=1081,"21.8",IF(Z105&gt;=971,"23.4",IF(Z105&gt;=856,"23.7",IF(Z105&gt;=741,"24.5","24.6"))))))))))))))))</f>
        <v>11.9</v>
      </c>
      <c r="O105" s="433" t="str">
        <f t="shared" ref="O105:O132" si="52">IF(Z105="","",IF(AE105="",TEXT(AB105,"#,##0.0"),IF(AB105-AE105&gt;0,CONCATENATE(TEXT(AE105,"#,##0.0"),"~",TEXT(AB105,"#,##0.0")),TEXT(AB105,"#,##0.0"))))</f>
        <v>17.3~17.7</v>
      </c>
      <c r="P105" s="357" t="s">
        <v>1291</v>
      </c>
      <c r="Q105" s="38" t="s">
        <v>60</v>
      </c>
      <c r="R105" s="357" t="s">
        <v>84</v>
      </c>
      <c r="S105" s="36"/>
      <c r="T105" s="527" t="str">
        <f t="shared" ref="T105:T132" si="53">IF((LEFT(D105,1)="6"),"☆☆☆☆☆",IF((LEFT(D105,1)="5"),"☆☆☆☆",IF((LEFT(D105,1)="4"),"☆☆☆"," ")))</f>
        <v>☆☆☆</v>
      </c>
      <c r="U105" s="526">
        <f t="shared" ref="U105:U132" si="54">IF(K105="","",ROUNDDOWN(K105/M105*100,0))</f>
        <v>81</v>
      </c>
      <c r="V105" s="525">
        <f t="shared" ref="V105:V132" si="55">IF(K105="","",ROUNDDOWN(K105/N105*100,0))</f>
        <v>59</v>
      </c>
      <c r="W105" s="525" t="str">
        <f t="shared" ref="W105:W132" si="56">IF(Z105="","",IF(AF105="",IF(AC105&lt;55,"",AC105),IF(AF105-AC105&gt;0,CONCATENATE(AC105,"~",AF105),AC105)))</f>
        <v>40~41</v>
      </c>
      <c r="X105" s="524" t="str">
        <f t="shared" ref="X105:X132" si="57">IF(AC105&lt;55,"",AD105)</f>
        <v/>
      </c>
      <c r="Z105" s="29">
        <v>2120</v>
      </c>
      <c r="AA105" s="29">
        <v>2160</v>
      </c>
      <c r="AB105" s="350">
        <f t="shared" ref="AB105:AB132" si="58">IF(Z105="","",(ROUND(IF(Z105&gt;=2759,9.5,IF(Z105&lt;2759,(-2.47/1000000*Z105*Z105)-(8.52/10000*Z105)+30.65)),1)))</f>
        <v>17.7</v>
      </c>
      <c r="AC105" s="142">
        <f t="shared" ref="AC105:AC132" si="59">IF(K105="","",ROUNDDOWN(K105/AB105*100,0))</f>
        <v>40</v>
      </c>
      <c r="AD105" s="142" t="str">
        <f t="shared" ref="AD105:AD132" si="60">IF(AC105="","",IF(AC105&gt;=125,"★7.5",IF(AC105&gt;=120,"★7.0",IF(AC105&gt;=115,"★6.5",IF(AC105&gt;=110,"★6.0",IF(AC105&gt;=105,"★5.5",IF(AC105&gt;=100,"★5.0",IF(AC105&gt;=95,"★4.5",IF(AC105&gt;=90,"★4.0",IF(AC105&gt;=85,"★3.5",IF(AC105&gt;=80,"★3.0",IF(AC105&gt;=75,"★2.5",IF(AC105&gt;=70,"★2.0",IF(AC105&gt;=65,"★1.5",IF(AC105&gt;=60,"★1.0",IF(AC105&gt;=55,"★0.5"," "))))))))))))))))</f>
        <v xml:space="preserve"> </v>
      </c>
      <c r="AE105" s="350">
        <f t="shared" ref="AE105:AE132" si="61">IF(AA105="","",(ROUND(IF(AA105&gt;=2759,9.5,IF(AA105&lt;2759,(-2.47/1000000*AA105*AA105)-(8.52/10000*AA105)+30.65)),1)))</f>
        <v>17.3</v>
      </c>
      <c r="AF105" s="142">
        <f t="shared" ref="AF105:AF132" si="62">IF(AE105="","",IF(K105="","",ROUNDDOWN(K105/AE105*100,0)))</f>
        <v>41</v>
      </c>
      <c r="AG105" s="142" t="str">
        <f t="shared" ref="AG105:AG132" si="63">IF(AF105="","",IF(AF105&gt;=125,"★7.5",IF(AF105&gt;=120,"★7.0",IF(AF105&gt;=115,"★6.5",IF(AF105&gt;=110,"★6.0",IF(AF105&gt;=105,"★5.5",IF(AF105&gt;=100,"★5.0",IF(AF105&gt;=95,"★4.5",IF(AF105&gt;=90,"★4.0",IF(AF105&gt;=85,"★3.5",IF(AF105&gt;=80,"★3.0",IF(AF105&gt;=75,"★2.5",IF(AF105&gt;=70,"★2.0",IF(AF105&gt;=65,"★1.5",IF(AF105&gt;=60,"★1.0",IF(AF105&gt;=55,"★0.5"," "))))))))))))))))</f>
        <v xml:space="preserve"> </v>
      </c>
      <c r="AH105" s="141"/>
    </row>
    <row r="106" spans="1:34" ht="24" customHeight="1">
      <c r="A106" s="534"/>
      <c r="B106" s="165"/>
      <c r="C106" s="375"/>
      <c r="D106" s="36" t="s">
        <v>1293</v>
      </c>
      <c r="E106" s="37" t="s">
        <v>1292</v>
      </c>
      <c r="F106" s="38">
        <v>177</v>
      </c>
      <c r="G106" s="357">
        <v>3.9820000000000002</v>
      </c>
      <c r="H106" s="38" t="s">
        <v>1250</v>
      </c>
      <c r="I106" s="532" t="str">
        <f t="shared" si="48"/>
        <v>2,150~2,170</v>
      </c>
      <c r="J106" s="531">
        <v>5</v>
      </c>
      <c r="K106" s="353">
        <v>7.6</v>
      </c>
      <c r="L106" s="530">
        <f t="shared" si="49"/>
        <v>305.48157894736835</v>
      </c>
      <c r="M106" s="529" t="str">
        <f t="shared" si="50"/>
        <v>8.7</v>
      </c>
      <c r="N106" s="528" t="str">
        <f t="shared" si="51"/>
        <v>11.9</v>
      </c>
      <c r="O106" s="433" t="str">
        <f t="shared" si="52"/>
        <v>17.2~17.4</v>
      </c>
      <c r="P106" s="357" t="s">
        <v>1291</v>
      </c>
      <c r="Q106" s="38" t="s">
        <v>60</v>
      </c>
      <c r="R106" s="357" t="s">
        <v>84</v>
      </c>
      <c r="S106" s="36"/>
      <c r="T106" s="527" t="str">
        <f t="shared" si="53"/>
        <v>☆☆☆</v>
      </c>
      <c r="U106" s="526">
        <f t="shared" si="54"/>
        <v>87</v>
      </c>
      <c r="V106" s="525">
        <f t="shared" si="55"/>
        <v>63</v>
      </c>
      <c r="W106" s="525" t="str">
        <f t="shared" si="56"/>
        <v>43~44</v>
      </c>
      <c r="X106" s="524" t="str">
        <f t="shared" si="57"/>
        <v/>
      </c>
      <c r="Z106" s="29">
        <v>2150</v>
      </c>
      <c r="AA106" s="29">
        <v>2170</v>
      </c>
      <c r="AB106" s="350">
        <f t="shared" si="58"/>
        <v>17.399999999999999</v>
      </c>
      <c r="AC106" s="142">
        <f t="shared" si="59"/>
        <v>43</v>
      </c>
      <c r="AD106" s="142" t="str">
        <f t="shared" si="60"/>
        <v xml:space="preserve"> </v>
      </c>
      <c r="AE106" s="350">
        <f t="shared" si="61"/>
        <v>17.2</v>
      </c>
      <c r="AF106" s="142">
        <f t="shared" si="62"/>
        <v>44</v>
      </c>
      <c r="AG106" s="142" t="str">
        <f t="shared" si="63"/>
        <v xml:space="preserve"> </v>
      </c>
      <c r="AH106" s="141"/>
    </row>
    <row r="107" spans="1:34" ht="24" customHeight="1">
      <c r="A107" s="160"/>
      <c r="B107" s="166"/>
      <c r="C107" s="373" t="s">
        <v>1290</v>
      </c>
      <c r="D107" s="36" t="s">
        <v>1289</v>
      </c>
      <c r="E107" s="37" t="s">
        <v>1288</v>
      </c>
      <c r="F107" s="38" t="s">
        <v>1285</v>
      </c>
      <c r="G107" s="357">
        <v>2.996</v>
      </c>
      <c r="H107" s="38" t="s">
        <v>1258</v>
      </c>
      <c r="I107" s="532" t="str">
        <f t="shared" si="48"/>
        <v>2,050</v>
      </c>
      <c r="J107" s="531">
        <v>5</v>
      </c>
      <c r="K107" s="353">
        <v>10.7</v>
      </c>
      <c r="L107" s="530">
        <f t="shared" si="49"/>
        <v>216.97757009345796</v>
      </c>
      <c r="M107" s="529" t="str">
        <f t="shared" si="50"/>
        <v>9.4</v>
      </c>
      <c r="N107" s="528" t="str">
        <f t="shared" si="51"/>
        <v>12.7</v>
      </c>
      <c r="O107" s="433" t="str">
        <f t="shared" si="52"/>
        <v>18.5</v>
      </c>
      <c r="P107" s="357" t="s">
        <v>1249</v>
      </c>
      <c r="Q107" s="38" t="s">
        <v>60</v>
      </c>
      <c r="R107" s="357" t="s">
        <v>84</v>
      </c>
      <c r="S107" s="36"/>
      <c r="T107" s="527" t="str">
        <f t="shared" si="53"/>
        <v>☆☆☆☆</v>
      </c>
      <c r="U107" s="526">
        <f t="shared" si="54"/>
        <v>113</v>
      </c>
      <c r="V107" s="525">
        <f t="shared" si="55"/>
        <v>84</v>
      </c>
      <c r="W107" s="525">
        <f t="shared" si="56"/>
        <v>57</v>
      </c>
      <c r="X107" s="524" t="str">
        <f t="shared" si="57"/>
        <v>★0.5</v>
      </c>
      <c r="Z107" s="29">
        <v>2050</v>
      </c>
      <c r="AA107" s="29">
        <v>2050</v>
      </c>
      <c r="AB107" s="350">
        <f t="shared" si="58"/>
        <v>18.5</v>
      </c>
      <c r="AC107" s="142">
        <f t="shared" si="59"/>
        <v>57</v>
      </c>
      <c r="AD107" s="142" t="str">
        <f t="shared" si="60"/>
        <v>★0.5</v>
      </c>
      <c r="AE107" s="350">
        <f t="shared" si="61"/>
        <v>18.5</v>
      </c>
      <c r="AF107" s="142">
        <f t="shared" si="62"/>
        <v>57</v>
      </c>
      <c r="AG107" s="142" t="str">
        <f t="shared" si="63"/>
        <v>★0.5</v>
      </c>
      <c r="AH107" s="141"/>
    </row>
    <row r="108" spans="1:34" ht="24" customHeight="1">
      <c r="A108" s="160"/>
      <c r="B108" s="165"/>
      <c r="C108" s="54"/>
      <c r="D108" s="36" t="s">
        <v>1287</v>
      </c>
      <c r="E108" s="37" t="s">
        <v>1286</v>
      </c>
      <c r="F108" s="38" t="s">
        <v>1285</v>
      </c>
      <c r="G108" s="357">
        <v>2.996</v>
      </c>
      <c r="H108" s="38" t="s">
        <v>1258</v>
      </c>
      <c r="I108" s="532" t="str">
        <f t="shared" si="48"/>
        <v>2,090</v>
      </c>
      <c r="J108" s="531">
        <v>5</v>
      </c>
      <c r="K108" s="353">
        <v>11</v>
      </c>
      <c r="L108" s="530">
        <f t="shared" si="49"/>
        <v>211.05999999999997</v>
      </c>
      <c r="M108" s="529" t="str">
        <f t="shared" si="50"/>
        <v>9.4</v>
      </c>
      <c r="N108" s="528" t="str">
        <f t="shared" si="51"/>
        <v>12.7</v>
      </c>
      <c r="O108" s="433" t="str">
        <f t="shared" si="52"/>
        <v>18.1</v>
      </c>
      <c r="P108" s="357" t="s">
        <v>1249</v>
      </c>
      <c r="Q108" s="38" t="s">
        <v>60</v>
      </c>
      <c r="R108" s="357" t="s">
        <v>84</v>
      </c>
      <c r="S108" s="36"/>
      <c r="T108" s="527" t="str">
        <f t="shared" si="53"/>
        <v>☆☆☆☆</v>
      </c>
      <c r="U108" s="526">
        <f t="shared" si="54"/>
        <v>117</v>
      </c>
      <c r="V108" s="525">
        <f t="shared" si="55"/>
        <v>86</v>
      </c>
      <c r="W108" s="525">
        <f t="shared" si="56"/>
        <v>60</v>
      </c>
      <c r="X108" s="524" t="str">
        <f t="shared" si="57"/>
        <v>★1.0</v>
      </c>
      <c r="Z108" s="29">
        <v>2090</v>
      </c>
      <c r="AA108" s="29">
        <v>2090</v>
      </c>
      <c r="AB108" s="350">
        <f t="shared" si="58"/>
        <v>18.100000000000001</v>
      </c>
      <c r="AC108" s="142">
        <f t="shared" si="59"/>
        <v>60</v>
      </c>
      <c r="AD108" s="142" t="str">
        <f t="shared" si="60"/>
        <v>★1.0</v>
      </c>
      <c r="AE108" s="350">
        <f t="shared" si="61"/>
        <v>18.100000000000001</v>
      </c>
      <c r="AF108" s="142">
        <f t="shared" si="62"/>
        <v>60</v>
      </c>
      <c r="AG108" s="142" t="str">
        <f t="shared" si="63"/>
        <v>★1.0</v>
      </c>
      <c r="AH108" s="141"/>
    </row>
    <row r="109" spans="1:34" ht="30">
      <c r="A109" s="166"/>
      <c r="B109" s="166"/>
      <c r="C109" s="375" t="s">
        <v>1284</v>
      </c>
      <c r="D109" s="36" t="s">
        <v>1283</v>
      </c>
      <c r="E109" s="37" t="s">
        <v>1282</v>
      </c>
      <c r="F109" s="38" t="s">
        <v>1259</v>
      </c>
      <c r="G109" s="357">
        <v>3.9820000000000002</v>
      </c>
      <c r="H109" s="38" t="s">
        <v>1258</v>
      </c>
      <c r="I109" s="532" t="str">
        <f t="shared" si="48"/>
        <v>2,160~2,250</v>
      </c>
      <c r="J109" s="531">
        <v>5</v>
      </c>
      <c r="K109" s="353">
        <v>8.9</v>
      </c>
      <c r="L109" s="530">
        <f t="shared" si="49"/>
        <v>260.86067415730338</v>
      </c>
      <c r="M109" s="529" t="str">
        <f t="shared" si="50"/>
        <v>8.7</v>
      </c>
      <c r="N109" s="528" t="str">
        <f t="shared" si="51"/>
        <v>11.9</v>
      </c>
      <c r="O109" s="433" t="str">
        <f t="shared" si="52"/>
        <v>16.2~17.3</v>
      </c>
      <c r="P109" s="357" t="s">
        <v>1257</v>
      </c>
      <c r="Q109" s="38" t="s">
        <v>60</v>
      </c>
      <c r="R109" s="357" t="s">
        <v>84</v>
      </c>
      <c r="S109" s="36"/>
      <c r="T109" s="527" t="str">
        <f t="shared" si="53"/>
        <v>☆☆☆</v>
      </c>
      <c r="U109" s="526">
        <f t="shared" si="54"/>
        <v>102</v>
      </c>
      <c r="V109" s="525">
        <f t="shared" si="55"/>
        <v>74</v>
      </c>
      <c r="W109" s="525" t="str">
        <f t="shared" si="56"/>
        <v>51~54</v>
      </c>
      <c r="X109" s="524" t="str">
        <f t="shared" si="57"/>
        <v/>
      </c>
      <c r="Z109" s="29">
        <v>2160</v>
      </c>
      <c r="AA109" s="29">
        <v>2250</v>
      </c>
      <c r="AB109" s="350">
        <f t="shared" si="58"/>
        <v>17.3</v>
      </c>
      <c r="AC109" s="142">
        <f t="shared" si="59"/>
        <v>51</v>
      </c>
      <c r="AD109" s="142" t="str">
        <f t="shared" si="60"/>
        <v xml:space="preserve"> </v>
      </c>
      <c r="AE109" s="350">
        <f t="shared" si="61"/>
        <v>16.2</v>
      </c>
      <c r="AF109" s="142">
        <f t="shared" si="62"/>
        <v>54</v>
      </c>
      <c r="AG109" s="142" t="str">
        <f t="shared" si="63"/>
        <v xml:space="preserve"> </v>
      </c>
      <c r="AH109" s="141"/>
    </row>
    <row r="110" spans="1:34" ht="24" customHeight="1">
      <c r="A110" s="166"/>
      <c r="B110" s="166"/>
      <c r="C110" s="375"/>
      <c r="D110" s="36" t="s">
        <v>1277</v>
      </c>
      <c r="E110" s="37" t="s">
        <v>1281</v>
      </c>
      <c r="F110" s="38" t="s">
        <v>1259</v>
      </c>
      <c r="G110" s="357">
        <v>3.9820000000000002</v>
      </c>
      <c r="H110" s="38" t="s">
        <v>1258</v>
      </c>
      <c r="I110" s="532" t="str">
        <f t="shared" si="48"/>
        <v>2,270</v>
      </c>
      <c r="J110" s="531">
        <v>5</v>
      </c>
      <c r="K110" s="353">
        <v>8.9</v>
      </c>
      <c r="L110" s="530">
        <f t="shared" si="49"/>
        <v>260.86067415730338</v>
      </c>
      <c r="M110" s="529" t="str">
        <f t="shared" si="50"/>
        <v>8.7</v>
      </c>
      <c r="N110" s="528" t="str">
        <f t="shared" si="51"/>
        <v>11.9</v>
      </c>
      <c r="O110" s="433" t="str">
        <f t="shared" si="52"/>
        <v>16.0</v>
      </c>
      <c r="P110" s="357" t="s">
        <v>1257</v>
      </c>
      <c r="Q110" s="38" t="s">
        <v>60</v>
      </c>
      <c r="R110" s="357" t="s">
        <v>84</v>
      </c>
      <c r="S110" s="36"/>
      <c r="T110" s="527" t="str">
        <f t="shared" si="53"/>
        <v>☆☆☆</v>
      </c>
      <c r="U110" s="526">
        <f t="shared" si="54"/>
        <v>102</v>
      </c>
      <c r="V110" s="525">
        <f t="shared" si="55"/>
        <v>74</v>
      </c>
      <c r="W110" s="525">
        <f t="shared" si="56"/>
        <v>55</v>
      </c>
      <c r="X110" s="524" t="str">
        <f t="shared" si="57"/>
        <v>★0.5</v>
      </c>
      <c r="Z110" s="29">
        <v>2270</v>
      </c>
      <c r="AA110" s="29">
        <v>2270</v>
      </c>
      <c r="AB110" s="350">
        <f t="shared" si="58"/>
        <v>16</v>
      </c>
      <c r="AC110" s="142">
        <f t="shared" si="59"/>
        <v>55</v>
      </c>
      <c r="AD110" s="142" t="str">
        <f t="shared" si="60"/>
        <v>★0.5</v>
      </c>
      <c r="AE110" s="350">
        <f t="shared" si="61"/>
        <v>16</v>
      </c>
      <c r="AF110" s="142">
        <f t="shared" si="62"/>
        <v>55</v>
      </c>
      <c r="AG110" s="142" t="str">
        <f t="shared" si="63"/>
        <v>★0.5</v>
      </c>
      <c r="AH110" s="141"/>
    </row>
    <row r="111" spans="1:34" ht="24" customHeight="1">
      <c r="A111" s="166"/>
      <c r="B111" s="166"/>
      <c r="C111" s="375"/>
      <c r="D111" s="36" t="s">
        <v>1277</v>
      </c>
      <c r="E111" s="37" t="s">
        <v>1280</v>
      </c>
      <c r="F111" s="38" t="s">
        <v>1259</v>
      </c>
      <c r="G111" s="357">
        <v>3.9820000000000002</v>
      </c>
      <c r="H111" s="38" t="s">
        <v>1258</v>
      </c>
      <c r="I111" s="532" t="str">
        <f t="shared" si="48"/>
        <v>2,300</v>
      </c>
      <c r="J111" s="531">
        <v>5</v>
      </c>
      <c r="K111" s="353">
        <v>8.9</v>
      </c>
      <c r="L111" s="530">
        <f t="shared" si="49"/>
        <v>260.86067415730338</v>
      </c>
      <c r="M111" s="529" t="str">
        <f t="shared" si="50"/>
        <v>7.4</v>
      </c>
      <c r="N111" s="528" t="str">
        <f t="shared" si="51"/>
        <v>10.6</v>
      </c>
      <c r="O111" s="433" t="str">
        <f t="shared" si="52"/>
        <v>15.6</v>
      </c>
      <c r="P111" s="357" t="s">
        <v>1257</v>
      </c>
      <c r="Q111" s="38" t="s">
        <v>60</v>
      </c>
      <c r="R111" s="357" t="s">
        <v>84</v>
      </c>
      <c r="S111" s="36"/>
      <c r="T111" s="527" t="str">
        <f t="shared" si="53"/>
        <v>☆☆☆</v>
      </c>
      <c r="U111" s="526">
        <f t="shared" si="54"/>
        <v>120</v>
      </c>
      <c r="V111" s="525">
        <f t="shared" si="55"/>
        <v>83</v>
      </c>
      <c r="W111" s="525">
        <f t="shared" si="56"/>
        <v>57</v>
      </c>
      <c r="X111" s="524" t="str">
        <f t="shared" si="57"/>
        <v>★0.5</v>
      </c>
      <c r="Z111" s="29">
        <v>2300</v>
      </c>
      <c r="AA111" s="29">
        <v>2300</v>
      </c>
      <c r="AB111" s="350">
        <f t="shared" si="58"/>
        <v>15.6</v>
      </c>
      <c r="AC111" s="142">
        <f t="shared" si="59"/>
        <v>57</v>
      </c>
      <c r="AD111" s="142" t="str">
        <f t="shared" si="60"/>
        <v>★0.5</v>
      </c>
      <c r="AE111" s="350">
        <f t="shared" si="61"/>
        <v>15.6</v>
      </c>
      <c r="AF111" s="142">
        <f t="shared" si="62"/>
        <v>57</v>
      </c>
      <c r="AG111" s="142" t="str">
        <f t="shared" si="63"/>
        <v>★0.5</v>
      </c>
      <c r="AH111" s="141"/>
    </row>
    <row r="112" spans="1:34" ht="24" customHeight="1">
      <c r="A112" s="166"/>
      <c r="B112" s="166"/>
      <c r="C112" s="375"/>
      <c r="D112" s="36" t="s">
        <v>1277</v>
      </c>
      <c r="E112" s="37" t="s">
        <v>1265</v>
      </c>
      <c r="F112" s="38" t="s">
        <v>1259</v>
      </c>
      <c r="G112" s="357">
        <v>3.9820000000000002</v>
      </c>
      <c r="H112" s="38" t="s">
        <v>1258</v>
      </c>
      <c r="I112" s="532" t="str">
        <f t="shared" si="48"/>
        <v>2,200</v>
      </c>
      <c r="J112" s="531">
        <v>5</v>
      </c>
      <c r="K112" s="353">
        <v>9.1</v>
      </c>
      <c r="L112" s="530">
        <f t="shared" si="49"/>
        <v>255.12747252747252</v>
      </c>
      <c r="M112" s="529" t="str">
        <f t="shared" si="50"/>
        <v>8.7</v>
      </c>
      <c r="N112" s="528" t="str">
        <f t="shared" si="51"/>
        <v>11.9</v>
      </c>
      <c r="O112" s="433" t="str">
        <f t="shared" si="52"/>
        <v>16.8</v>
      </c>
      <c r="P112" s="357" t="s">
        <v>1257</v>
      </c>
      <c r="Q112" s="38" t="s">
        <v>60</v>
      </c>
      <c r="R112" s="357" t="s">
        <v>84</v>
      </c>
      <c r="S112" s="36"/>
      <c r="T112" s="527" t="str">
        <f t="shared" si="53"/>
        <v>☆☆☆</v>
      </c>
      <c r="U112" s="526">
        <f t="shared" si="54"/>
        <v>104</v>
      </c>
      <c r="V112" s="525">
        <f t="shared" si="55"/>
        <v>76</v>
      </c>
      <c r="W112" s="525">
        <f t="shared" si="56"/>
        <v>54</v>
      </c>
      <c r="X112" s="524" t="str">
        <f t="shared" si="57"/>
        <v/>
      </c>
      <c r="Z112" s="29">
        <v>2200</v>
      </c>
      <c r="AA112" s="29">
        <v>2200</v>
      </c>
      <c r="AB112" s="350">
        <f t="shared" si="58"/>
        <v>16.8</v>
      </c>
      <c r="AC112" s="142">
        <f t="shared" si="59"/>
        <v>54</v>
      </c>
      <c r="AD112" s="142" t="str">
        <f t="shared" si="60"/>
        <v xml:space="preserve"> </v>
      </c>
      <c r="AE112" s="350">
        <f t="shared" si="61"/>
        <v>16.8</v>
      </c>
      <c r="AF112" s="142">
        <f t="shared" si="62"/>
        <v>54</v>
      </c>
      <c r="AG112" s="142" t="str">
        <f t="shared" si="63"/>
        <v xml:space="preserve"> </v>
      </c>
      <c r="AH112" s="141"/>
    </row>
    <row r="113" spans="1:34" ht="24" customHeight="1">
      <c r="A113" s="166"/>
      <c r="B113" s="166"/>
      <c r="C113" s="375"/>
      <c r="D113" s="36" t="s">
        <v>1277</v>
      </c>
      <c r="E113" s="37" t="s">
        <v>1279</v>
      </c>
      <c r="F113" s="38" t="s">
        <v>1259</v>
      </c>
      <c r="G113" s="357">
        <v>3.9820000000000002</v>
      </c>
      <c r="H113" s="38" t="s">
        <v>1258</v>
      </c>
      <c r="I113" s="532" t="str">
        <f t="shared" si="48"/>
        <v>2,230~2,260</v>
      </c>
      <c r="J113" s="531">
        <v>5</v>
      </c>
      <c r="K113" s="353">
        <v>9.1</v>
      </c>
      <c r="L113" s="530">
        <f t="shared" si="49"/>
        <v>255.12747252747252</v>
      </c>
      <c r="M113" s="529" t="str">
        <f t="shared" si="50"/>
        <v>8.7</v>
      </c>
      <c r="N113" s="528" t="str">
        <f t="shared" si="51"/>
        <v>11.9</v>
      </c>
      <c r="O113" s="433" t="str">
        <f t="shared" si="52"/>
        <v>16.1~16.5</v>
      </c>
      <c r="P113" s="357" t="s">
        <v>1257</v>
      </c>
      <c r="Q113" s="38" t="s">
        <v>60</v>
      </c>
      <c r="R113" s="357" t="s">
        <v>84</v>
      </c>
      <c r="S113" s="36"/>
      <c r="T113" s="527" t="str">
        <f t="shared" si="53"/>
        <v>☆☆☆</v>
      </c>
      <c r="U113" s="526">
        <f t="shared" si="54"/>
        <v>104</v>
      </c>
      <c r="V113" s="525">
        <f t="shared" si="55"/>
        <v>76</v>
      </c>
      <c r="W113" s="525" t="str">
        <f t="shared" si="56"/>
        <v>55~56</v>
      </c>
      <c r="X113" s="524" t="str">
        <f t="shared" si="57"/>
        <v>★0.5</v>
      </c>
      <c r="Z113" s="29">
        <v>2230</v>
      </c>
      <c r="AA113" s="29">
        <v>2260</v>
      </c>
      <c r="AB113" s="350">
        <f t="shared" si="58"/>
        <v>16.5</v>
      </c>
      <c r="AC113" s="142">
        <f t="shared" si="59"/>
        <v>55</v>
      </c>
      <c r="AD113" s="142" t="str">
        <f t="shared" si="60"/>
        <v>★0.5</v>
      </c>
      <c r="AE113" s="350">
        <f t="shared" si="61"/>
        <v>16.100000000000001</v>
      </c>
      <c r="AF113" s="142">
        <f t="shared" si="62"/>
        <v>56</v>
      </c>
      <c r="AG113" s="142" t="str">
        <f t="shared" si="63"/>
        <v>★0.5</v>
      </c>
      <c r="AH113" s="141"/>
    </row>
    <row r="114" spans="1:34" ht="24" customHeight="1">
      <c r="A114" s="166"/>
      <c r="B114" s="166"/>
      <c r="C114" s="375"/>
      <c r="D114" s="36" t="s">
        <v>1277</v>
      </c>
      <c r="E114" s="37" t="s">
        <v>1278</v>
      </c>
      <c r="F114" s="38" t="s">
        <v>1259</v>
      </c>
      <c r="G114" s="357">
        <v>3.9820000000000002</v>
      </c>
      <c r="H114" s="38" t="s">
        <v>1258</v>
      </c>
      <c r="I114" s="532" t="str">
        <f t="shared" si="48"/>
        <v>2,280~2,310</v>
      </c>
      <c r="J114" s="531">
        <v>5</v>
      </c>
      <c r="K114" s="353">
        <v>9.1</v>
      </c>
      <c r="L114" s="530">
        <f t="shared" si="49"/>
        <v>255.12747252747252</v>
      </c>
      <c r="M114" s="529" t="str">
        <f t="shared" si="50"/>
        <v>7.4</v>
      </c>
      <c r="N114" s="528" t="str">
        <f t="shared" si="51"/>
        <v>10.6</v>
      </c>
      <c r="O114" s="433" t="str">
        <f t="shared" si="52"/>
        <v>15.5~15.9</v>
      </c>
      <c r="P114" s="357" t="s">
        <v>1257</v>
      </c>
      <c r="Q114" s="38" t="s">
        <v>60</v>
      </c>
      <c r="R114" s="357" t="s">
        <v>84</v>
      </c>
      <c r="S114" s="36"/>
      <c r="T114" s="527" t="str">
        <f t="shared" si="53"/>
        <v>☆☆☆</v>
      </c>
      <c r="U114" s="526">
        <f t="shared" si="54"/>
        <v>122</v>
      </c>
      <c r="V114" s="525">
        <f t="shared" si="55"/>
        <v>85</v>
      </c>
      <c r="W114" s="525" t="str">
        <f t="shared" si="56"/>
        <v>57~58</v>
      </c>
      <c r="X114" s="524" t="str">
        <f t="shared" si="57"/>
        <v>★0.5</v>
      </c>
      <c r="Z114" s="29">
        <v>2280</v>
      </c>
      <c r="AA114" s="29">
        <v>2310</v>
      </c>
      <c r="AB114" s="350">
        <f t="shared" si="58"/>
        <v>15.9</v>
      </c>
      <c r="AC114" s="142">
        <f t="shared" si="59"/>
        <v>57</v>
      </c>
      <c r="AD114" s="142" t="str">
        <f t="shared" si="60"/>
        <v>★0.5</v>
      </c>
      <c r="AE114" s="350">
        <f t="shared" si="61"/>
        <v>15.5</v>
      </c>
      <c r="AF114" s="142">
        <f t="shared" si="62"/>
        <v>58</v>
      </c>
      <c r="AG114" s="142" t="str">
        <f t="shared" si="63"/>
        <v>★0.5</v>
      </c>
      <c r="AH114" s="141"/>
    </row>
    <row r="115" spans="1:34" ht="24" customHeight="1">
      <c r="A115" s="166"/>
      <c r="B115" s="166"/>
      <c r="C115" s="375"/>
      <c r="D115" s="36" t="s">
        <v>1277</v>
      </c>
      <c r="E115" s="37" t="s">
        <v>1276</v>
      </c>
      <c r="F115" s="38" t="s">
        <v>1259</v>
      </c>
      <c r="G115" s="357">
        <v>3.9820000000000002</v>
      </c>
      <c r="H115" s="38" t="s">
        <v>1258</v>
      </c>
      <c r="I115" s="532" t="str">
        <f t="shared" si="48"/>
        <v>2,340</v>
      </c>
      <c r="J115" s="531">
        <v>5</v>
      </c>
      <c r="K115" s="353">
        <v>9.1</v>
      </c>
      <c r="L115" s="530">
        <f t="shared" si="49"/>
        <v>255.12747252747252</v>
      </c>
      <c r="M115" s="529" t="str">
        <f t="shared" si="50"/>
        <v>7.4</v>
      </c>
      <c r="N115" s="528" t="str">
        <f t="shared" si="51"/>
        <v>10.6</v>
      </c>
      <c r="O115" s="433" t="str">
        <f t="shared" si="52"/>
        <v>15.1</v>
      </c>
      <c r="P115" s="357" t="s">
        <v>1257</v>
      </c>
      <c r="Q115" s="38" t="s">
        <v>60</v>
      </c>
      <c r="R115" s="357" t="s">
        <v>84</v>
      </c>
      <c r="S115" s="36"/>
      <c r="T115" s="527" t="str">
        <f t="shared" si="53"/>
        <v>☆☆☆</v>
      </c>
      <c r="U115" s="526">
        <f t="shared" si="54"/>
        <v>122</v>
      </c>
      <c r="V115" s="525">
        <f t="shared" si="55"/>
        <v>85</v>
      </c>
      <c r="W115" s="525">
        <f t="shared" si="56"/>
        <v>60</v>
      </c>
      <c r="X115" s="524" t="str">
        <f t="shared" si="57"/>
        <v>★1.0</v>
      </c>
      <c r="Z115" s="29">
        <v>2340</v>
      </c>
      <c r="AA115" s="29">
        <v>2340</v>
      </c>
      <c r="AB115" s="350">
        <f t="shared" si="58"/>
        <v>15.1</v>
      </c>
      <c r="AC115" s="142">
        <f t="shared" si="59"/>
        <v>60</v>
      </c>
      <c r="AD115" s="142" t="str">
        <f t="shared" si="60"/>
        <v>★1.0</v>
      </c>
      <c r="AE115" s="350">
        <f t="shared" si="61"/>
        <v>15.1</v>
      </c>
      <c r="AF115" s="142">
        <f t="shared" si="62"/>
        <v>60</v>
      </c>
      <c r="AG115" s="142" t="str">
        <f t="shared" si="63"/>
        <v>★1.0</v>
      </c>
      <c r="AH115" s="141"/>
    </row>
    <row r="116" spans="1:34" ht="24" customHeight="1">
      <c r="A116" s="166"/>
      <c r="B116" s="166"/>
      <c r="C116" s="375"/>
      <c r="D116" s="36" t="s">
        <v>1275</v>
      </c>
      <c r="E116" s="37" t="s">
        <v>1274</v>
      </c>
      <c r="F116" s="38" t="s">
        <v>1259</v>
      </c>
      <c r="G116" s="357">
        <v>3.9820000000000002</v>
      </c>
      <c r="H116" s="38" t="s">
        <v>1258</v>
      </c>
      <c r="I116" s="532" t="str">
        <f t="shared" si="48"/>
        <v>2,220~2,270</v>
      </c>
      <c r="J116" s="531">
        <v>5</v>
      </c>
      <c r="K116" s="353">
        <v>8.6999999999999993</v>
      </c>
      <c r="L116" s="530">
        <f t="shared" si="49"/>
        <v>266.85747126436786</v>
      </c>
      <c r="M116" s="529" t="str">
        <f t="shared" si="50"/>
        <v>8.7</v>
      </c>
      <c r="N116" s="528" t="str">
        <f t="shared" si="51"/>
        <v>11.9</v>
      </c>
      <c r="O116" s="433" t="str">
        <f t="shared" si="52"/>
        <v>16.0~16.6</v>
      </c>
      <c r="P116" s="357" t="s">
        <v>1257</v>
      </c>
      <c r="Q116" s="38" t="s">
        <v>60</v>
      </c>
      <c r="R116" s="357" t="s">
        <v>84</v>
      </c>
      <c r="S116" s="36"/>
      <c r="T116" s="527" t="str">
        <f t="shared" si="53"/>
        <v>☆☆☆</v>
      </c>
      <c r="U116" s="526">
        <f t="shared" si="54"/>
        <v>100</v>
      </c>
      <c r="V116" s="525">
        <f t="shared" si="55"/>
        <v>73</v>
      </c>
      <c r="W116" s="525" t="str">
        <f t="shared" si="56"/>
        <v>52~54</v>
      </c>
      <c r="X116" s="524" t="str">
        <f t="shared" si="57"/>
        <v/>
      </c>
      <c r="Z116" s="29">
        <v>2220</v>
      </c>
      <c r="AA116" s="29">
        <v>2270</v>
      </c>
      <c r="AB116" s="350">
        <f t="shared" si="58"/>
        <v>16.600000000000001</v>
      </c>
      <c r="AC116" s="142">
        <f t="shared" si="59"/>
        <v>52</v>
      </c>
      <c r="AD116" s="142" t="str">
        <f t="shared" si="60"/>
        <v xml:space="preserve"> </v>
      </c>
      <c r="AE116" s="350">
        <f t="shared" si="61"/>
        <v>16</v>
      </c>
      <c r="AF116" s="142">
        <f t="shared" si="62"/>
        <v>54</v>
      </c>
      <c r="AG116" s="142" t="str">
        <f t="shared" si="63"/>
        <v xml:space="preserve"> </v>
      </c>
      <c r="AH116" s="141"/>
    </row>
    <row r="117" spans="1:34" ht="24" customHeight="1">
      <c r="A117" s="166"/>
      <c r="B117" s="166"/>
      <c r="C117" s="375"/>
      <c r="D117" s="36" t="s">
        <v>1261</v>
      </c>
      <c r="E117" s="37" t="s">
        <v>1189</v>
      </c>
      <c r="F117" s="38" t="s">
        <v>1259</v>
      </c>
      <c r="G117" s="357">
        <v>3.9820000000000002</v>
      </c>
      <c r="H117" s="38" t="s">
        <v>1258</v>
      </c>
      <c r="I117" s="532" t="str">
        <f t="shared" si="48"/>
        <v>2,280</v>
      </c>
      <c r="J117" s="531">
        <v>5</v>
      </c>
      <c r="K117" s="353">
        <v>8.6999999999999993</v>
      </c>
      <c r="L117" s="530">
        <f t="shared" si="49"/>
        <v>266.85747126436786</v>
      </c>
      <c r="M117" s="529" t="str">
        <f t="shared" si="50"/>
        <v>7.4</v>
      </c>
      <c r="N117" s="528" t="str">
        <f t="shared" si="51"/>
        <v>10.6</v>
      </c>
      <c r="O117" s="433" t="str">
        <f t="shared" si="52"/>
        <v>15.9</v>
      </c>
      <c r="P117" s="357" t="s">
        <v>1257</v>
      </c>
      <c r="Q117" s="38" t="s">
        <v>60</v>
      </c>
      <c r="R117" s="357" t="s">
        <v>84</v>
      </c>
      <c r="S117" s="36"/>
      <c r="T117" s="527" t="str">
        <f t="shared" si="53"/>
        <v>☆☆☆</v>
      </c>
      <c r="U117" s="526">
        <f t="shared" si="54"/>
        <v>117</v>
      </c>
      <c r="V117" s="525">
        <f t="shared" si="55"/>
        <v>82</v>
      </c>
      <c r="W117" s="525">
        <f t="shared" si="56"/>
        <v>54</v>
      </c>
      <c r="X117" s="524" t="str">
        <f t="shared" si="57"/>
        <v/>
      </c>
      <c r="Z117" s="29">
        <v>2280</v>
      </c>
      <c r="AA117" s="29">
        <v>2280</v>
      </c>
      <c r="AB117" s="350">
        <f t="shared" si="58"/>
        <v>15.9</v>
      </c>
      <c r="AC117" s="142">
        <f t="shared" si="59"/>
        <v>54</v>
      </c>
      <c r="AD117" s="142" t="str">
        <f t="shared" si="60"/>
        <v xml:space="preserve"> </v>
      </c>
      <c r="AE117" s="350">
        <f t="shared" si="61"/>
        <v>15.9</v>
      </c>
      <c r="AF117" s="142">
        <f t="shared" si="62"/>
        <v>54</v>
      </c>
      <c r="AG117" s="142" t="str">
        <f t="shared" si="63"/>
        <v xml:space="preserve"> </v>
      </c>
      <c r="AH117" s="141"/>
    </row>
    <row r="118" spans="1:34" ht="24" customHeight="1">
      <c r="A118" s="160"/>
      <c r="B118" s="166"/>
      <c r="C118" s="375"/>
      <c r="D118" s="36" t="s">
        <v>1261</v>
      </c>
      <c r="E118" s="37" t="s">
        <v>1273</v>
      </c>
      <c r="F118" s="38" t="s">
        <v>1259</v>
      </c>
      <c r="G118" s="357">
        <v>3.9820000000000002</v>
      </c>
      <c r="H118" s="38" t="s">
        <v>1258</v>
      </c>
      <c r="I118" s="532" t="str">
        <f t="shared" si="48"/>
        <v>2,300~2,360</v>
      </c>
      <c r="J118" s="531">
        <v>5</v>
      </c>
      <c r="K118" s="353">
        <v>8.6999999999999993</v>
      </c>
      <c r="L118" s="530">
        <f t="shared" si="49"/>
        <v>266.85747126436786</v>
      </c>
      <c r="M118" s="529" t="str">
        <f t="shared" si="50"/>
        <v>7.4</v>
      </c>
      <c r="N118" s="528" t="str">
        <f t="shared" si="51"/>
        <v>10.6</v>
      </c>
      <c r="O118" s="433" t="str">
        <f t="shared" si="52"/>
        <v>14.9~15.6</v>
      </c>
      <c r="P118" s="357" t="s">
        <v>1257</v>
      </c>
      <c r="Q118" s="38" t="s">
        <v>60</v>
      </c>
      <c r="R118" s="357" t="s">
        <v>84</v>
      </c>
      <c r="S118" s="36"/>
      <c r="T118" s="527" t="str">
        <f t="shared" si="53"/>
        <v>☆☆☆</v>
      </c>
      <c r="U118" s="526">
        <f t="shared" si="54"/>
        <v>117</v>
      </c>
      <c r="V118" s="525">
        <f t="shared" si="55"/>
        <v>82</v>
      </c>
      <c r="W118" s="525" t="str">
        <f t="shared" si="56"/>
        <v>55~58</v>
      </c>
      <c r="X118" s="524" t="str">
        <f t="shared" si="57"/>
        <v>★0.5</v>
      </c>
      <c r="Z118" s="29">
        <v>2300</v>
      </c>
      <c r="AA118" s="29">
        <v>2360</v>
      </c>
      <c r="AB118" s="350">
        <f t="shared" si="58"/>
        <v>15.6</v>
      </c>
      <c r="AC118" s="142">
        <f t="shared" si="59"/>
        <v>55</v>
      </c>
      <c r="AD118" s="142" t="str">
        <f t="shared" si="60"/>
        <v>★0.5</v>
      </c>
      <c r="AE118" s="350">
        <f t="shared" si="61"/>
        <v>14.9</v>
      </c>
      <c r="AF118" s="142">
        <f t="shared" si="62"/>
        <v>58</v>
      </c>
      <c r="AG118" s="142" t="str">
        <f t="shared" si="63"/>
        <v>★0.5</v>
      </c>
      <c r="AH118" s="141"/>
    </row>
    <row r="119" spans="1:34" ht="24" customHeight="1">
      <c r="A119" s="160"/>
      <c r="B119" s="166"/>
      <c r="C119" s="375"/>
      <c r="D119" s="36" t="s">
        <v>1261</v>
      </c>
      <c r="E119" s="37" t="s">
        <v>1272</v>
      </c>
      <c r="F119" s="38" t="s">
        <v>1259</v>
      </c>
      <c r="G119" s="357">
        <v>3.9820000000000002</v>
      </c>
      <c r="H119" s="38" t="s">
        <v>1258</v>
      </c>
      <c r="I119" s="532" t="str">
        <f t="shared" si="48"/>
        <v>2,220~2,250</v>
      </c>
      <c r="J119" s="531">
        <v>5</v>
      </c>
      <c r="K119" s="353">
        <v>8.8000000000000007</v>
      </c>
      <c r="L119" s="530">
        <f t="shared" si="49"/>
        <v>263.82499999999999</v>
      </c>
      <c r="M119" s="529" t="str">
        <f t="shared" si="50"/>
        <v>8.7</v>
      </c>
      <c r="N119" s="528" t="str">
        <f t="shared" si="51"/>
        <v>11.9</v>
      </c>
      <c r="O119" s="433" t="str">
        <f t="shared" si="52"/>
        <v>16.2~16.6</v>
      </c>
      <c r="P119" s="357" t="s">
        <v>1257</v>
      </c>
      <c r="Q119" s="38" t="s">
        <v>60</v>
      </c>
      <c r="R119" s="357" t="s">
        <v>84</v>
      </c>
      <c r="S119" s="36"/>
      <c r="T119" s="527" t="str">
        <f t="shared" si="53"/>
        <v>☆☆☆</v>
      </c>
      <c r="U119" s="526">
        <f t="shared" si="54"/>
        <v>101</v>
      </c>
      <c r="V119" s="525">
        <f t="shared" si="55"/>
        <v>73</v>
      </c>
      <c r="W119" s="525" t="str">
        <f t="shared" si="56"/>
        <v>53~54</v>
      </c>
      <c r="X119" s="524" t="str">
        <f t="shared" si="57"/>
        <v/>
      </c>
      <c r="Z119" s="29">
        <v>2220</v>
      </c>
      <c r="AA119" s="29">
        <v>2250</v>
      </c>
      <c r="AB119" s="350">
        <f t="shared" si="58"/>
        <v>16.600000000000001</v>
      </c>
      <c r="AC119" s="142">
        <f t="shared" si="59"/>
        <v>53</v>
      </c>
      <c r="AD119" s="142" t="str">
        <f t="shared" si="60"/>
        <v xml:space="preserve"> </v>
      </c>
      <c r="AE119" s="350">
        <f t="shared" si="61"/>
        <v>16.2</v>
      </c>
      <c r="AF119" s="142">
        <f t="shared" si="62"/>
        <v>54</v>
      </c>
      <c r="AG119" s="142" t="str">
        <f t="shared" si="63"/>
        <v xml:space="preserve"> </v>
      </c>
      <c r="AH119" s="141"/>
    </row>
    <row r="120" spans="1:34" ht="30">
      <c r="A120" s="160"/>
      <c r="B120" s="166"/>
      <c r="C120" s="375"/>
      <c r="D120" s="36" t="s">
        <v>1261</v>
      </c>
      <c r="E120" s="37" t="s">
        <v>1271</v>
      </c>
      <c r="F120" s="38" t="s">
        <v>1259</v>
      </c>
      <c r="G120" s="357">
        <v>3.9820000000000002</v>
      </c>
      <c r="H120" s="38" t="s">
        <v>1258</v>
      </c>
      <c r="I120" s="532" t="str">
        <f t="shared" si="48"/>
        <v>2,280~2,360</v>
      </c>
      <c r="J120" s="531">
        <v>5</v>
      </c>
      <c r="K120" s="353">
        <v>8.8000000000000007</v>
      </c>
      <c r="L120" s="530">
        <f t="shared" si="49"/>
        <v>263.82499999999999</v>
      </c>
      <c r="M120" s="529" t="str">
        <f t="shared" si="50"/>
        <v>7.4</v>
      </c>
      <c r="N120" s="528" t="str">
        <f t="shared" si="51"/>
        <v>10.6</v>
      </c>
      <c r="O120" s="433" t="str">
        <f t="shared" si="52"/>
        <v>14.9~15.9</v>
      </c>
      <c r="P120" s="357" t="s">
        <v>1257</v>
      </c>
      <c r="Q120" s="38" t="s">
        <v>60</v>
      </c>
      <c r="R120" s="357" t="s">
        <v>84</v>
      </c>
      <c r="S120" s="36"/>
      <c r="T120" s="527" t="str">
        <f t="shared" si="53"/>
        <v>☆☆☆</v>
      </c>
      <c r="U120" s="526">
        <f t="shared" si="54"/>
        <v>118</v>
      </c>
      <c r="V120" s="525">
        <f t="shared" si="55"/>
        <v>83</v>
      </c>
      <c r="W120" s="525" t="str">
        <f t="shared" si="56"/>
        <v>55~59</v>
      </c>
      <c r="X120" s="524" t="str">
        <f t="shared" si="57"/>
        <v>★0.5</v>
      </c>
      <c r="Z120" s="29">
        <v>2280</v>
      </c>
      <c r="AA120" s="29">
        <v>2360</v>
      </c>
      <c r="AB120" s="350">
        <f t="shared" si="58"/>
        <v>15.9</v>
      </c>
      <c r="AC120" s="142">
        <f t="shared" si="59"/>
        <v>55</v>
      </c>
      <c r="AD120" s="142" t="str">
        <f t="shared" si="60"/>
        <v>★0.5</v>
      </c>
      <c r="AE120" s="350">
        <f t="shared" si="61"/>
        <v>14.9</v>
      </c>
      <c r="AF120" s="142">
        <f t="shared" si="62"/>
        <v>59</v>
      </c>
      <c r="AG120" s="142" t="str">
        <f t="shared" si="63"/>
        <v>★0.5</v>
      </c>
      <c r="AH120" s="141"/>
    </row>
    <row r="121" spans="1:34" ht="24" customHeight="1">
      <c r="A121" s="160"/>
      <c r="B121" s="166"/>
      <c r="C121" s="375"/>
      <c r="D121" s="36" t="s">
        <v>1261</v>
      </c>
      <c r="E121" s="37" t="s">
        <v>1270</v>
      </c>
      <c r="F121" s="38" t="s">
        <v>1259</v>
      </c>
      <c r="G121" s="357">
        <v>3.9820000000000002</v>
      </c>
      <c r="H121" s="38" t="s">
        <v>1258</v>
      </c>
      <c r="I121" s="532" t="str">
        <f t="shared" si="48"/>
        <v>2,240</v>
      </c>
      <c r="J121" s="531">
        <v>4</v>
      </c>
      <c r="K121" s="353">
        <v>8.8000000000000007</v>
      </c>
      <c r="L121" s="530">
        <f t="shared" si="49"/>
        <v>263.82499999999999</v>
      </c>
      <c r="M121" s="529" t="str">
        <f t="shared" si="50"/>
        <v>8.7</v>
      </c>
      <c r="N121" s="528" t="str">
        <f t="shared" si="51"/>
        <v>11.9</v>
      </c>
      <c r="O121" s="433" t="str">
        <f t="shared" si="52"/>
        <v>16.3</v>
      </c>
      <c r="P121" s="357" t="s">
        <v>1257</v>
      </c>
      <c r="Q121" s="38" t="s">
        <v>60</v>
      </c>
      <c r="R121" s="357" t="s">
        <v>84</v>
      </c>
      <c r="S121" s="36"/>
      <c r="T121" s="527" t="str">
        <f t="shared" si="53"/>
        <v>☆☆☆</v>
      </c>
      <c r="U121" s="526">
        <f t="shared" si="54"/>
        <v>101</v>
      </c>
      <c r="V121" s="525">
        <f t="shared" si="55"/>
        <v>73</v>
      </c>
      <c r="W121" s="525">
        <f t="shared" si="56"/>
        <v>53</v>
      </c>
      <c r="X121" s="524" t="str">
        <f t="shared" si="57"/>
        <v/>
      </c>
      <c r="Z121" s="29">
        <v>2240</v>
      </c>
      <c r="AA121" s="29">
        <v>2240</v>
      </c>
      <c r="AB121" s="350">
        <f t="shared" si="58"/>
        <v>16.3</v>
      </c>
      <c r="AC121" s="142">
        <f t="shared" si="59"/>
        <v>53</v>
      </c>
      <c r="AD121" s="142" t="str">
        <f t="shared" si="60"/>
        <v xml:space="preserve"> </v>
      </c>
      <c r="AE121" s="350">
        <f t="shared" si="61"/>
        <v>16.3</v>
      </c>
      <c r="AF121" s="142">
        <f t="shared" si="62"/>
        <v>53</v>
      </c>
      <c r="AG121" s="142" t="str">
        <f t="shared" si="63"/>
        <v xml:space="preserve"> </v>
      </c>
      <c r="AH121" s="141"/>
    </row>
    <row r="122" spans="1:34" ht="30">
      <c r="A122" s="160"/>
      <c r="B122" s="166"/>
      <c r="C122" s="375"/>
      <c r="D122" s="36" t="s">
        <v>1261</v>
      </c>
      <c r="E122" s="37" t="s">
        <v>1269</v>
      </c>
      <c r="F122" s="38" t="s">
        <v>1259</v>
      </c>
      <c r="G122" s="357">
        <v>3.9820000000000002</v>
      </c>
      <c r="H122" s="38" t="s">
        <v>1258</v>
      </c>
      <c r="I122" s="532" t="str">
        <f t="shared" si="48"/>
        <v>2,290~2,350</v>
      </c>
      <c r="J122" s="531">
        <v>4</v>
      </c>
      <c r="K122" s="353">
        <v>8.8000000000000007</v>
      </c>
      <c r="L122" s="530">
        <f t="shared" si="49"/>
        <v>263.82499999999999</v>
      </c>
      <c r="M122" s="529" t="str">
        <f t="shared" si="50"/>
        <v>7.4</v>
      </c>
      <c r="N122" s="528" t="str">
        <f t="shared" si="51"/>
        <v>10.6</v>
      </c>
      <c r="O122" s="433" t="str">
        <f t="shared" si="52"/>
        <v>15.0~15.7</v>
      </c>
      <c r="P122" s="357" t="s">
        <v>1257</v>
      </c>
      <c r="Q122" s="38" t="s">
        <v>60</v>
      </c>
      <c r="R122" s="357" t="s">
        <v>84</v>
      </c>
      <c r="S122" s="36"/>
      <c r="T122" s="527" t="str">
        <f t="shared" si="53"/>
        <v>☆☆☆</v>
      </c>
      <c r="U122" s="526">
        <f t="shared" si="54"/>
        <v>118</v>
      </c>
      <c r="V122" s="525">
        <f t="shared" si="55"/>
        <v>83</v>
      </c>
      <c r="W122" s="525" t="str">
        <f t="shared" si="56"/>
        <v>56~58</v>
      </c>
      <c r="X122" s="524" t="str">
        <f t="shared" si="57"/>
        <v>★0.5</v>
      </c>
      <c r="Z122" s="29">
        <v>2290</v>
      </c>
      <c r="AA122" s="29">
        <v>2350</v>
      </c>
      <c r="AB122" s="350">
        <f t="shared" si="58"/>
        <v>15.7</v>
      </c>
      <c r="AC122" s="142">
        <f t="shared" si="59"/>
        <v>56</v>
      </c>
      <c r="AD122" s="142" t="str">
        <f t="shared" si="60"/>
        <v>★0.5</v>
      </c>
      <c r="AE122" s="350">
        <f t="shared" si="61"/>
        <v>15</v>
      </c>
      <c r="AF122" s="142">
        <f t="shared" si="62"/>
        <v>58</v>
      </c>
      <c r="AG122" s="142" t="str">
        <f t="shared" si="63"/>
        <v>★0.5</v>
      </c>
      <c r="AH122" s="141"/>
    </row>
    <row r="123" spans="1:34" ht="24" customHeight="1">
      <c r="A123" s="160"/>
      <c r="B123" s="166"/>
      <c r="C123" s="375"/>
      <c r="D123" s="36" t="s">
        <v>1261</v>
      </c>
      <c r="E123" s="37" t="s">
        <v>1268</v>
      </c>
      <c r="F123" s="38" t="s">
        <v>1259</v>
      </c>
      <c r="G123" s="357">
        <v>3.9820000000000002</v>
      </c>
      <c r="H123" s="38" t="s">
        <v>1258</v>
      </c>
      <c r="I123" s="532" t="str">
        <f t="shared" si="48"/>
        <v>2,270</v>
      </c>
      <c r="J123" s="531">
        <v>5</v>
      </c>
      <c r="K123" s="353">
        <v>8.8000000000000007</v>
      </c>
      <c r="L123" s="530">
        <f t="shared" si="49"/>
        <v>263.82499999999999</v>
      </c>
      <c r="M123" s="529" t="str">
        <f t="shared" si="50"/>
        <v>8.7</v>
      </c>
      <c r="N123" s="528" t="str">
        <f t="shared" si="51"/>
        <v>11.9</v>
      </c>
      <c r="O123" s="433" t="str">
        <f t="shared" si="52"/>
        <v>16.0</v>
      </c>
      <c r="P123" s="357" t="s">
        <v>1257</v>
      </c>
      <c r="Q123" s="38" t="s">
        <v>60</v>
      </c>
      <c r="R123" s="357" t="s">
        <v>84</v>
      </c>
      <c r="S123" s="36"/>
      <c r="T123" s="527" t="str">
        <f t="shared" si="53"/>
        <v>☆☆☆</v>
      </c>
      <c r="U123" s="526">
        <f t="shared" si="54"/>
        <v>101</v>
      </c>
      <c r="V123" s="525">
        <f t="shared" si="55"/>
        <v>73</v>
      </c>
      <c r="W123" s="525">
        <f t="shared" si="56"/>
        <v>55</v>
      </c>
      <c r="X123" s="524" t="str">
        <f t="shared" si="57"/>
        <v>★0.5</v>
      </c>
      <c r="Z123" s="29">
        <v>2270</v>
      </c>
      <c r="AA123" s="29">
        <v>2270</v>
      </c>
      <c r="AB123" s="350">
        <f t="shared" si="58"/>
        <v>16</v>
      </c>
      <c r="AC123" s="142">
        <f t="shared" si="59"/>
        <v>55</v>
      </c>
      <c r="AD123" s="142" t="str">
        <f t="shared" si="60"/>
        <v>★0.5</v>
      </c>
      <c r="AE123" s="350">
        <f t="shared" si="61"/>
        <v>16</v>
      </c>
      <c r="AF123" s="142">
        <f t="shared" si="62"/>
        <v>55</v>
      </c>
      <c r="AG123" s="142" t="str">
        <f t="shared" si="63"/>
        <v>★0.5</v>
      </c>
      <c r="AH123" s="141"/>
    </row>
    <row r="124" spans="1:34" ht="24" customHeight="1">
      <c r="A124" s="160"/>
      <c r="B124" s="166"/>
      <c r="C124" s="375"/>
      <c r="D124" s="36" t="s">
        <v>1261</v>
      </c>
      <c r="E124" s="37" t="s">
        <v>1267</v>
      </c>
      <c r="F124" s="38" t="s">
        <v>1259</v>
      </c>
      <c r="G124" s="357">
        <v>3.9820000000000002</v>
      </c>
      <c r="H124" s="38" t="s">
        <v>1258</v>
      </c>
      <c r="I124" s="532" t="str">
        <f t="shared" si="48"/>
        <v>2,270</v>
      </c>
      <c r="J124" s="531">
        <v>4</v>
      </c>
      <c r="K124" s="353">
        <v>8.8000000000000007</v>
      </c>
      <c r="L124" s="530">
        <f t="shared" si="49"/>
        <v>263.82499999999999</v>
      </c>
      <c r="M124" s="529" t="str">
        <f t="shared" si="50"/>
        <v>8.7</v>
      </c>
      <c r="N124" s="528" t="str">
        <f t="shared" si="51"/>
        <v>11.9</v>
      </c>
      <c r="O124" s="433" t="str">
        <f t="shared" si="52"/>
        <v>16.0</v>
      </c>
      <c r="P124" s="357" t="s">
        <v>1257</v>
      </c>
      <c r="Q124" s="38" t="s">
        <v>60</v>
      </c>
      <c r="R124" s="357" t="s">
        <v>84</v>
      </c>
      <c r="S124" s="36"/>
      <c r="T124" s="527" t="str">
        <f t="shared" si="53"/>
        <v>☆☆☆</v>
      </c>
      <c r="U124" s="526">
        <f t="shared" si="54"/>
        <v>101</v>
      </c>
      <c r="V124" s="525">
        <f t="shared" si="55"/>
        <v>73</v>
      </c>
      <c r="W124" s="525">
        <f t="shared" si="56"/>
        <v>55</v>
      </c>
      <c r="X124" s="524" t="str">
        <f t="shared" si="57"/>
        <v>★0.5</v>
      </c>
      <c r="Z124" s="29">
        <v>2270</v>
      </c>
      <c r="AA124" s="29">
        <v>2270</v>
      </c>
      <c r="AB124" s="350">
        <f t="shared" si="58"/>
        <v>16</v>
      </c>
      <c r="AC124" s="142">
        <f t="shared" si="59"/>
        <v>55</v>
      </c>
      <c r="AD124" s="142" t="str">
        <f t="shared" si="60"/>
        <v>★0.5</v>
      </c>
      <c r="AE124" s="350">
        <f t="shared" si="61"/>
        <v>16</v>
      </c>
      <c r="AF124" s="142">
        <f t="shared" si="62"/>
        <v>55</v>
      </c>
      <c r="AG124" s="142" t="str">
        <f t="shared" si="63"/>
        <v>★0.5</v>
      </c>
      <c r="AH124" s="141"/>
    </row>
    <row r="125" spans="1:34" ht="24" customHeight="1">
      <c r="A125" s="160"/>
      <c r="B125" s="166"/>
      <c r="C125" s="375"/>
      <c r="D125" s="36" t="s">
        <v>1261</v>
      </c>
      <c r="E125" s="37" t="s">
        <v>1266</v>
      </c>
      <c r="F125" s="38" t="s">
        <v>1259</v>
      </c>
      <c r="G125" s="357">
        <v>3.9820000000000002</v>
      </c>
      <c r="H125" s="38" t="s">
        <v>1258</v>
      </c>
      <c r="I125" s="532" t="str">
        <f t="shared" si="48"/>
        <v>2,380</v>
      </c>
      <c r="J125" s="531">
        <v>4</v>
      </c>
      <c r="K125" s="353">
        <v>8.8000000000000007</v>
      </c>
      <c r="L125" s="530">
        <f t="shared" si="49"/>
        <v>263.82499999999999</v>
      </c>
      <c r="M125" s="529" t="str">
        <f t="shared" si="50"/>
        <v>7.4</v>
      </c>
      <c r="N125" s="528" t="str">
        <f t="shared" si="51"/>
        <v>10.6</v>
      </c>
      <c r="O125" s="433" t="str">
        <f t="shared" si="52"/>
        <v>14.6</v>
      </c>
      <c r="P125" s="357" t="s">
        <v>1257</v>
      </c>
      <c r="Q125" s="38" t="s">
        <v>60</v>
      </c>
      <c r="R125" s="357" t="s">
        <v>84</v>
      </c>
      <c r="S125" s="36"/>
      <c r="T125" s="527" t="str">
        <f t="shared" si="53"/>
        <v>☆☆☆</v>
      </c>
      <c r="U125" s="526">
        <f t="shared" si="54"/>
        <v>118</v>
      </c>
      <c r="V125" s="525">
        <f t="shared" si="55"/>
        <v>83</v>
      </c>
      <c r="W125" s="525">
        <f t="shared" si="56"/>
        <v>60</v>
      </c>
      <c r="X125" s="524" t="str">
        <f t="shared" si="57"/>
        <v>★1.0</v>
      </c>
      <c r="Z125" s="29">
        <v>2380</v>
      </c>
      <c r="AA125" s="29">
        <v>2380</v>
      </c>
      <c r="AB125" s="350">
        <f t="shared" si="58"/>
        <v>14.6</v>
      </c>
      <c r="AC125" s="142">
        <f t="shared" si="59"/>
        <v>60</v>
      </c>
      <c r="AD125" s="142" t="str">
        <f t="shared" si="60"/>
        <v>★1.0</v>
      </c>
      <c r="AE125" s="350">
        <f t="shared" si="61"/>
        <v>14.6</v>
      </c>
      <c r="AF125" s="142">
        <f t="shared" si="62"/>
        <v>60</v>
      </c>
      <c r="AG125" s="142" t="str">
        <f t="shared" si="63"/>
        <v>★1.0</v>
      </c>
      <c r="AH125" s="141"/>
    </row>
    <row r="126" spans="1:34" ht="24" customHeight="1">
      <c r="A126" s="160"/>
      <c r="B126" s="166"/>
      <c r="C126" s="375"/>
      <c r="D126" s="36" t="s">
        <v>1261</v>
      </c>
      <c r="E126" s="37" t="s">
        <v>1265</v>
      </c>
      <c r="F126" s="38" t="s">
        <v>1259</v>
      </c>
      <c r="G126" s="357">
        <v>3.9820000000000002</v>
      </c>
      <c r="H126" s="38" t="s">
        <v>1258</v>
      </c>
      <c r="I126" s="532" t="str">
        <f t="shared" si="48"/>
        <v>2,260</v>
      </c>
      <c r="J126" s="531">
        <v>5</v>
      </c>
      <c r="K126" s="353">
        <v>9</v>
      </c>
      <c r="L126" s="530">
        <f t="shared" si="49"/>
        <v>257.96222222222218</v>
      </c>
      <c r="M126" s="529" t="str">
        <f t="shared" si="50"/>
        <v>8.7</v>
      </c>
      <c r="N126" s="528" t="str">
        <f t="shared" si="51"/>
        <v>11.9</v>
      </c>
      <c r="O126" s="433" t="str">
        <f t="shared" si="52"/>
        <v>16.1</v>
      </c>
      <c r="P126" s="357" t="s">
        <v>1257</v>
      </c>
      <c r="Q126" s="38" t="s">
        <v>60</v>
      </c>
      <c r="R126" s="357" t="s">
        <v>84</v>
      </c>
      <c r="S126" s="36"/>
      <c r="T126" s="527" t="str">
        <f t="shared" si="53"/>
        <v>☆☆☆</v>
      </c>
      <c r="U126" s="526">
        <f t="shared" si="54"/>
        <v>103</v>
      </c>
      <c r="V126" s="525">
        <f t="shared" si="55"/>
        <v>75</v>
      </c>
      <c r="W126" s="525">
        <f t="shared" si="56"/>
        <v>55</v>
      </c>
      <c r="X126" s="524" t="str">
        <f t="shared" si="57"/>
        <v>★0.5</v>
      </c>
      <c r="Z126" s="29">
        <v>2260</v>
      </c>
      <c r="AA126" s="29">
        <v>2260</v>
      </c>
      <c r="AB126" s="350">
        <f t="shared" si="58"/>
        <v>16.100000000000001</v>
      </c>
      <c r="AC126" s="142">
        <f t="shared" si="59"/>
        <v>55</v>
      </c>
      <c r="AD126" s="142" t="str">
        <f t="shared" si="60"/>
        <v>★0.5</v>
      </c>
      <c r="AE126" s="350">
        <f t="shared" si="61"/>
        <v>16.100000000000001</v>
      </c>
      <c r="AF126" s="142">
        <f t="shared" si="62"/>
        <v>55</v>
      </c>
      <c r="AG126" s="142" t="str">
        <f t="shared" si="63"/>
        <v>★0.5</v>
      </c>
      <c r="AH126" s="141"/>
    </row>
    <row r="127" spans="1:34" ht="24" customHeight="1">
      <c r="A127" s="160"/>
      <c r="B127" s="166"/>
      <c r="C127" s="375"/>
      <c r="D127" s="36" t="s">
        <v>1261</v>
      </c>
      <c r="E127" s="37" t="s">
        <v>1264</v>
      </c>
      <c r="F127" s="38" t="s">
        <v>1259</v>
      </c>
      <c r="G127" s="357">
        <v>3.9820000000000002</v>
      </c>
      <c r="H127" s="38" t="s">
        <v>1258</v>
      </c>
      <c r="I127" s="532" t="str">
        <f t="shared" si="48"/>
        <v>2,290~2,340</v>
      </c>
      <c r="J127" s="531">
        <v>5</v>
      </c>
      <c r="K127" s="353">
        <v>9</v>
      </c>
      <c r="L127" s="530">
        <f t="shared" si="49"/>
        <v>257.96222222222218</v>
      </c>
      <c r="M127" s="529" t="str">
        <f t="shared" si="50"/>
        <v>7.4</v>
      </c>
      <c r="N127" s="528" t="str">
        <f t="shared" si="51"/>
        <v>10.6</v>
      </c>
      <c r="O127" s="433" t="str">
        <f t="shared" si="52"/>
        <v>15.1~15.7</v>
      </c>
      <c r="P127" s="357" t="s">
        <v>1257</v>
      </c>
      <c r="Q127" s="38" t="s">
        <v>60</v>
      </c>
      <c r="R127" s="357" t="s">
        <v>84</v>
      </c>
      <c r="S127" s="36"/>
      <c r="T127" s="527" t="str">
        <f t="shared" si="53"/>
        <v>☆☆☆</v>
      </c>
      <c r="U127" s="526">
        <f t="shared" si="54"/>
        <v>121</v>
      </c>
      <c r="V127" s="525">
        <f t="shared" si="55"/>
        <v>84</v>
      </c>
      <c r="W127" s="525" t="str">
        <f t="shared" si="56"/>
        <v>57~59</v>
      </c>
      <c r="X127" s="524" t="str">
        <f t="shared" si="57"/>
        <v>★0.5</v>
      </c>
      <c r="Z127" s="29">
        <v>2290</v>
      </c>
      <c r="AA127" s="29">
        <v>2340</v>
      </c>
      <c r="AB127" s="350">
        <f t="shared" si="58"/>
        <v>15.7</v>
      </c>
      <c r="AC127" s="142">
        <f t="shared" si="59"/>
        <v>57</v>
      </c>
      <c r="AD127" s="142" t="str">
        <f t="shared" si="60"/>
        <v>★0.5</v>
      </c>
      <c r="AE127" s="350">
        <f t="shared" si="61"/>
        <v>15.1</v>
      </c>
      <c r="AF127" s="142">
        <f t="shared" si="62"/>
        <v>59</v>
      </c>
      <c r="AG127" s="142" t="str">
        <f t="shared" si="63"/>
        <v>★0.5</v>
      </c>
      <c r="AH127" s="141"/>
    </row>
    <row r="128" spans="1:34" ht="24" customHeight="1">
      <c r="A128" s="160"/>
      <c r="B128" s="166"/>
      <c r="C128" s="375"/>
      <c r="D128" s="36" t="s">
        <v>1261</v>
      </c>
      <c r="E128" s="37" t="s">
        <v>1263</v>
      </c>
      <c r="F128" s="38" t="s">
        <v>1259</v>
      </c>
      <c r="G128" s="357">
        <v>3.9820000000000002</v>
      </c>
      <c r="H128" s="38" t="s">
        <v>1258</v>
      </c>
      <c r="I128" s="532" t="str">
        <f t="shared" si="48"/>
        <v>2,280~2,340</v>
      </c>
      <c r="J128" s="531">
        <v>4</v>
      </c>
      <c r="K128" s="353">
        <v>9</v>
      </c>
      <c r="L128" s="530">
        <f t="shared" si="49"/>
        <v>257.96222222222218</v>
      </c>
      <c r="M128" s="529" t="str">
        <f t="shared" si="50"/>
        <v>7.4</v>
      </c>
      <c r="N128" s="528" t="str">
        <f t="shared" si="51"/>
        <v>10.6</v>
      </c>
      <c r="O128" s="433" t="str">
        <f t="shared" si="52"/>
        <v>15.1~15.9</v>
      </c>
      <c r="P128" s="357" t="s">
        <v>1257</v>
      </c>
      <c r="Q128" s="38" t="s">
        <v>60</v>
      </c>
      <c r="R128" s="357" t="s">
        <v>84</v>
      </c>
      <c r="S128" s="36"/>
      <c r="T128" s="527" t="str">
        <f t="shared" si="53"/>
        <v>☆☆☆</v>
      </c>
      <c r="U128" s="526">
        <f t="shared" si="54"/>
        <v>121</v>
      </c>
      <c r="V128" s="525">
        <f t="shared" si="55"/>
        <v>84</v>
      </c>
      <c r="W128" s="525" t="str">
        <f t="shared" si="56"/>
        <v>56~59</v>
      </c>
      <c r="X128" s="524" t="str">
        <f t="shared" si="57"/>
        <v>★0.5</v>
      </c>
      <c r="Z128" s="29">
        <v>2280</v>
      </c>
      <c r="AA128" s="29">
        <v>2340</v>
      </c>
      <c r="AB128" s="350">
        <f t="shared" si="58"/>
        <v>15.9</v>
      </c>
      <c r="AC128" s="142">
        <f t="shared" si="59"/>
        <v>56</v>
      </c>
      <c r="AD128" s="142" t="str">
        <f t="shared" si="60"/>
        <v>★0.5</v>
      </c>
      <c r="AE128" s="350">
        <f t="shared" si="61"/>
        <v>15.1</v>
      </c>
      <c r="AF128" s="142">
        <f t="shared" si="62"/>
        <v>59</v>
      </c>
      <c r="AG128" s="142" t="str">
        <f t="shared" si="63"/>
        <v>★0.5</v>
      </c>
      <c r="AH128" s="141"/>
    </row>
    <row r="129" spans="1:34" ht="24" customHeight="1">
      <c r="A129" s="160"/>
      <c r="B129" s="166"/>
      <c r="C129" s="375"/>
      <c r="D129" s="36" t="s">
        <v>1261</v>
      </c>
      <c r="E129" s="37" t="s">
        <v>1262</v>
      </c>
      <c r="F129" s="38" t="s">
        <v>1259</v>
      </c>
      <c r="G129" s="357">
        <v>3.9820000000000002</v>
      </c>
      <c r="H129" s="38" t="s">
        <v>1258</v>
      </c>
      <c r="I129" s="532" t="str">
        <f t="shared" si="48"/>
        <v>2,350~2,400</v>
      </c>
      <c r="J129" s="531">
        <v>5</v>
      </c>
      <c r="K129" s="353">
        <v>9</v>
      </c>
      <c r="L129" s="530">
        <f t="shared" si="49"/>
        <v>257.96222222222218</v>
      </c>
      <c r="M129" s="529" t="str">
        <f t="shared" si="50"/>
        <v>7.4</v>
      </c>
      <c r="N129" s="528" t="str">
        <f t="shared" si="51"/>
        <v>10.6</v>
      </c>
      <c r="O129" s="433" t="str">
        <f t="shared" si="52"/>
        <v>14.4~15.0</v>
      </c>
      <c r="P129" s="357" t="s">
        <v>1257</v>
      </c>
      <c r="Q129" s="38" t="s">
        <v>60</v>
      </c>
      <c r="R129" s="357" t="s">
        <v>84</v>
      </c>
      <c r="S129" s="36"/>
      <c r="T129" s="527" t="str">
        <f t="shared" si="53"/>
        <v>☆☆☆</v>
      </c>
      <c r="U129" s="526">
        <f t="shared" si="54"/>
        <v>121</v>
      </c>
      <c r="V129" s="525">
        <f t="shared" si="55"/>
        <v>84</v>
      </c>
      <c r="W129" s="525" t="str">
        <f t="shared" si="56"/>
        <v>60~62</v>
      </c>
      <c r="X129" s="524" t="str">
        <f t="shared" si="57"/>
        <v>★1.0</v>
      </c>
      <c r="Z129" s="29">
        <v>2350</v>
      </c>
      <c r="AA129" s="29">
        <v>2400</v>
      </c>
      <c r="AB129" s="350">
        <f t="shared" si="58"/>
        <v>15</v>
      </c>
      <c r="AC129" s="142">
        <f t="shared" si="59"/>
        <v>60</v>
      </c>
      <c r="AD129" s="142" t="str">
        <f t="shared" si="60"/>
        <v>★1.0</v>
      </c>
      <c r="AE129" s="350">
        <f t="shared" si="61"/>
        <v>14.4</v>
      </c>
      <c r="AF129" s="142">
        <f t="shared" si="62"/>
        <v>62</v>
      </c>
      <c r="AG129" s="142" t="str">
        <f t="shared" si="63"/>
        <v>★1.0</v>
      </c>
      <c r="AH129" s="141"/>
    </row>
    <row r="130" spans="1:34" ht="24" customHeight="1">
      <c r="A130" s="160"/>
      <c r="B130" s="166"/>
      <c r="C130" s="375"/>
      <c r="D130" s="36" t="s">
        <v>1261</v>
      </c>
      <c r="E130" s="37" t="s">
        <v>1260</v>
      </c>
      <c r="F130" s="38" t="s">
        <v>1259</v>
      </c>
      <c r="G130" s="357">
        <v>3.9820000000000002</v>
      </c>
      <c r="H130" s="38" t="s">
        <v>1258</v>
      </c>
      <c r="I130" s="532" t="str">
        <f t="shared" si="48"/>
        <v>2,360~2,420</v>
      </c>
      <c r="J130" s="531">
        <v>4</v>
      </c>
      <c r="K130" s="353">
        <v>9</v>
      </c>
      <c r="L130" s="530">
        <f t="shared" si="49"/>
        <v>257.96222222222218</v>
      </c>
      <c r="M130" s="529" t="str">
        <f t="shared" si="50"/>
        <v>7.4</v>
      </c>
      <c r="N130" s="528" t="str">
        <f t="shared" si="51"/>
        <v>10.6</v>
      </c>
      <c r="O130" s="433" t="str">
        <f t="shared" si="52"/>
        <v>14.1~14.9</v>
      </c>
      <c r="P130" s="357" t="s">
        <v>1257</v>
      </c>
      <c r="Q130" s="38" t="s">
        <v>60</v>
      </c>
      <c r="R130" s="357" t="s">
        <v>84</v>
      </c>
      <c r="S130" s="36"/>
      <c r="T130" s="527" t="str">
        <f t="shared" si="53"/>
        <v>☆☆☆</v>
      </c>
      <c r="U130" s="526">
        <f t="shared" si="54"/>
        <v>121</v>
      </c>
      <c r="V130" s="525">
        <f t="shared" si="55"/>
        <v>84</v>
      </c>
      <c r="W130" s="525" t="str">
        <f t="shared" si="56"/>
        <v>60~63</v>
      </c>
      <c r="X130" s="524" t="str">
        <f t="shared" si="57"/>
        <v>★1.0</v>
      </c>
      <c r="Z130" s="29">
        <v>2360</v>
      </c>
      <c r="AA130" s="29">
        <v>2420</v>
      </c>
      <c r="AB130" s="350">
        <f t="shared" si="58"/>
        <v>14.9</v>
      </c>
      <c r="AC130" s="142">
        <f t="shared" si="59"/>
        <v>60</v>
      </c>
      <c r="AD130" s="142" t="str">
        <f t="shared" si="60"/>
        <v>★1.0</v>
      </c>
      <c r="AE130" s="350">
        <f t="shared" si="61"/>
        <v>14.1</v>
      </c>
      <c r="AF130" s="142">
        <f t="shared" si="62"/>
        <v>63</v>
      </c>
      <c r="AG130" s="142" t="str">
        <f t="shared" si="63"/>
        <v>★1.0</v>
      </c>
      <c r="AH130" s="141"/>
    </row>
    <row r="131" spans="1:34" ht="24" customHeight="1">
      <c r="A131" s="534"/>
      <c r="B131" s="167"/>
      <c r="C131" s="373" t="s">
        <v>1256</v>
      </c>
      <c r="D131" s="36" t="s">
        <v>1255</v>
      </c>
      <c r="E131" s="37" t="s">
        <v>1254</v>
      </c>
      <c r="F131" s="38" t="s">
        <v>1251</v>
      </c>
      <c r="G131" s="357">
        <v>1.9910000000000001</v>
      </c>
      <c r="H131" s="38" t="s">
        <v>1250</v>
      </c>
      <c r="I131" s="532" t="str">
        <f t="shared" si="48"/>
        <v>1,780~1,790</v>
      </c>
      <c r="J131" s="531">
        <v>4</v>
      </c>
      <c r="K131" s="353">
        <v>10.8</v>
      </c>
      <c r="L131" s="530">
        <f t="shared" si="49"/>
        <v>214.96851851851849</v>
      </c>
      <c r="M131" s="529" t="str">
        <f t="shared" si="50"/>
        <v>11.1</v>
      </c>
      <c r="N131" s="528" t="str">
        <f t="shared" si="51"/>
        <v>14.4</v>
      </c>
      <c r="O131" s="433" t="str">
        <f t="shared" si="52"/>
        <v>21.2~21.3</v>
      </c>
      <c r="P131" s="357" t="s">
        <v>1249</v>
      </c>
      <c r="Q131" s="38" t="s">
        <v>60</v>
      </c>
      <c r="R131" s="357" t="s">
        <v>68</v>
      </c>
      <c r="S131" s="36"/>
      <c r="T131" s="527" t="str">
        <f t="shared" si="53"/>
        <v>☆☆☆</v>
      </c>
      <c r="U131" s="526">
        <f t="shared" si="54"/>
        <v>97</v>
      </c>
      <c r="V131" s="525">
        <f t="shared" si="55"/>
        <v>75</v>
      </c>
      <c r="W131" s="525">
        <f t="shared" si="56"/>
        <v>50</v>
      </c>
      <c r="X131" s="524" t="str">
        <f t="shared" si="57"/>
        <v/>
      </c>
      <c r="Z131" s="29">
        <v>1780</v>
      </c>
      <c r="AA131" s="29">
        <v>1790</v>
      </c>
      <c r="AB131" s="350">
        <f t="shared" si="58"/>
        <v>21.3</v>
      </c>
      <c r="AC131" s="142">
        <f t="shared" si="59"/>
        <v>50</v>
      </c>
      <c r="AD131" s="142" t="str">
        <f t="shared" si="60"/>
        <v xml:space="preserve"> </v>
      </c>
      <c r="AE131" s="350">
        <f t="shared" si="61"/>
        <v>21.2</v>
      </c>
      <c r="AF131" s="142">
        <f t="shared" si="62"/>
        <v>50</v>
      </c>
      <c r="AG131" s="142" t="str">
        <f t="shared" si="63"/>
        <v xml:space="preserve"> </v>
      </c>
      <c r="AH131" s="141"/>
    </row>
    <row r="132" spans="1:34" ht="24" customHeight="1">
      <c r="A132" s="533"/>
      <c r="B132" s="165"/>
      <c r="C132" s="54"/>
      <c r="D132" s="36" t="s">
        <v>1253</v>
      </c>
      <c r="E132" s="37" t="s">
        <v>1252</v>
      </c>
      <c r="F132" s="38" t="s">
        <v>1251</v>
      </c>
      <c r="G132" s="357">
        <v>1.9910000000000001</v>
      </c>
      <c r="H132" s="38" t="s">
        <v>1250</v>
      </c>
      <c r="I132" s="532" t="str">
        <f t="shared" si="48"/>
        <v>1,780~1,790</v>
      </c>
      <c r="J132" s="531">
        <v>4</v>
      </c>
      <c r="K132" s="353">
        <v>10.7</v>
      </c>
      <c r="L132" s="530">
        <f t="shared" si="49"/>
        <v>216.97757009345796</v>
      </c>
      <c r="M132" s="529" t="str">
        <f t="shared" si="50"/>
        <v>11.1</v>
      </c>
      <c r="N132" s="528" t="str">
        <f t="shared" si="51"/>
        <v>14.4</v>
      </c>
      <c r="O132" s="433" t="str">
        <f t="shared" si="52"/>
        <v>21.2~21.3</v>
      </c>
      <c r="P132" s="357" t="s">
        <v>1249</v>
      </c>
      <c r="Q132" s="38" t="s">
        <v>60</v>
      </c>
      <c r="R132" s="357" t="s">
        <v>68</v>
      </c>
      <c r="S132" s="36"/>
      <c r="T132" s="527" t="str">
        <f t="shared" si="53"/>
        <v>☆☆☆</v>
      </c>
      <c r="U132" s="526">
        <f t="shared" si="54"/>
        <v>96</v>
      </c>
      <c r="V132" s="525">
        <f t="shared" si="55"/>
        <v>74</v>
      </c>
      <c r="W132" s="525">
        <f t="shared" si="56"/>
        <v>50</v>
      </c>
      <c r="X132" s="524" t="str">
        <f t="shared" si="57"/>
        <v/>
      </c>
      <c r="Z132" s="29">
        <v>1780</v>
      </c>
      <c r="AA132" s="29">
        <v>1790</v>
      </c>
      <c r="AB132" s="350">
        <f t="shared" si="58"/>
        <v>21.3</v>
      </c>
      <c r="AC132" s="142">
        <f t="shared" si="59"/>
        <v>50</v>
      </c>
      <c r="AD132" s="142" t="str">
        <f t="shared" si="60"/>
        <v xml:space="preserve"> </v>
      </c>
      <c r="AE132" s="350">
        <f t="shared" si="61"/>
        <v>21.2</v>
      </c>
      <c r="AF132" s="142">
        <f t="shared" si="62"/>
        <v>50</v>
      </c>
      <c r="AG132" s="142" t="str">
        <f t="shared" si="63"/>
        <v xml:space="preserve"> </v>
      </c>
      <c r="AH132" s="141"/>
    </row>
    <row r="133" spans="1:34">
      <c r="E133" s="2"/>
    </row>
    <row r="134" spans="1:34">
      <c r="B134" s="2" t="s">
        <v>46</v>
      </c>
      <c r="E134" s="2"/>
    </row>
    <row r="135" spans="1:34">
      <c r="B135" s="2" t="s">
        <v>47</v>
      </c>
      <c r="E135" s="2"/>
    </row>
    <row r="136" spans="1:34">
      <c r="B136" s="2" t="s">
        <v>48</v>
      </c>
      <c r="E136" s="2"/>
    </row>
    <row r="137" spans="1:34">
      <c r="B137" s="2" t="s">
        <v>49</v>
      </c>
      <c r="E137" s="2"/>
    </row>
    <row r="138" spans="1:34">
      <c r="B138" s="2" t="s">
        <v>50</v>
      </c>
      <c r="E138" s="2"/>
    </row>
    <row r="139" spans="1:34">
      <c r="B139" s="2" t="s">
        <v>51</v>
      </c>
      <c r="E139" s="2"/>
    </row>
    <row r="140" spans="1:34">
      <c r="A140" s="2"/>
      <c r="B140" s="2" t="s">
        <v>52</v>
      </c>
      <c r="E140" s="2"/>
    </row>
    <row r="141" spans="1:34">
      <c r="A141" s="2"/>
      <c r="B141" s="2" t="s">
        <v>53</v>
      </c>
      <c r="E141" s="2"/>
    </row>
  </sheetData>
  <sheetProtection formatCells="0" formatColumns="0" formatRows="0" insertColumns="0" insertRows="0" insertHyperlinks="0" deleteColumns="0" deleteRows="0" sort="0" autoFilter="0" pivotTables="0"/>
  <mergeCells count="42">
    <mergeCell ref="AE4:AE8"/>
    <mergeCell ref="AF4:AF8"/>
    <mergeCell ref="AG4:AG8"/>
    <mergeCell ref="K5:K8"/>
    <mergeCell ref="L5:L8"/>
    <mergeCell ref="M5:M8"/>
    <mergeCell ref="W5:W8"/>
    <mergeCell ref="V4:V8"/>
    <mergeCell ref="W4:X4"/>
    <mergeCell ref="U4:U8"/>
    <mergeCell ref="Z4:Z8"/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AA4:AA8"/>
    <mergeCell ref="AB4:AB8"/>
    <mergeCell ref="AC4:AC8"/>
    <mergeCell ref="X5:X8"/>
    <mergeCell ref="N5:N8"/>
    <mergeCell ref="O5:O8"/>
    <mergeCell ref="J2:P2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J4:J8"/>
    <mergeCell ref="K4:O4"/>
    <mergeCell ref="P4:P8"/>
    <mergeCell ref="Q4:S5"/>
    <mergeCell ref="T4:T5"/>
  </mergeCells>
  <phoneticPr fontId="2"/>
  <pageMargins left="0.70866141732283472" right="0.70866141732283472" top="0.74803149606299213" bottom="0.74803149606299213" header="0.31496062992125984" footer="0.31496062992125984"/>
  <pageSetup paperSize="9" scale="31" orientation="portrait" r:id="rId1"/>
  <headerFooter>
    <oddHeader>&amp;R&amp;10【機密性２】 
作成日_作成担当課_用途_保存期間&amp;L&amp;"Yu Gothic"&amp;11&amp;K000000&amp;10
発出元 → 発出先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B4CCCED3-C2D1-4F74-A209-D2C0A83E294B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AH131:AH132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55CCF-F386-4721-A532-3FC277934288}">
  <sheetPr>
    <tabColor rgb="FFFFFF00"/>
  </sheetPr>
  <dimension ref="A1:AH26"/>
  <sheetViews>
    <sheetView view="pageBreakPreview" zoomScaleNormal="100" zoomScaleSheetLayoutView="100" workbookViewId="0">
      <selection activeCell="H17" sqref="H17"/>
    </sheetView>
  </sheetViews>
  <sheetFormatPr defaultColWidth="9" defaultRowHeight="10"/>
  <cols>
    <col min="1" max="1" width="15.90625" style="31" customWidth="1"/>
    <col min="2" max="2" width="3.90625" style="2" bestFit="1" customWidth="1"/>
    <col min="3" max="3" width="38.26953125" style="2" customWidth="1"/>
    <col min="4" max="4" width="13.90625" style="2" bestFit="1" customWidth="1"/>
    <col min="5" max="5" width="16.90625" style="32" customWidth="1"/>
    <col min="6" max="6" width="13.08984375" style="2" bestFit="1" customWidth="1"/>
    <col min="7" max="7" width="7.36328125" style="2" customWidth="1"/>
    <col min="8" max="8" width="12.08984375" style="2" bestFit="1" customWidth="1"/>
    <col min="9" max="9" width="10.6328125" style="2" customWidth="1"/>
    <col min="10" max="10" width="7" style="2" bestFit="1" customWidth="1"/>
    <col min="11" max="11" width="6.36328125" style="2" bestFit="1" customWidth="1"/>
    <col min="12" max="12" width="8.7265625" style="2" bestFit="1" customWidth="1"/>
    <col min="13" max="13" width="8.453125" style="2" bestFit="1" customWidth="1"/>
    <col min="14" max="14" width="8.6328125" style="2" bestFit="1" customWidth="1"/>
    <col min="15" max="15" width="8.6328125" style="2" customWidth="1"/>
    <col min="16" max="16" width="14.36328125" style="2" bestFit="1" customWidth="1"/>
    <col min="17" max="17" width="10" style="2" bestFit="1" customWidth="1"/>
    <col min="18" max="18" width="6" style="2" customWidth="1"/>
    <col min="19" max="19" width="25.26953125" style="2" bestFit="1" customWidth="1"/>
    <col min="20" max="20" width="11" style="2" bestFit="1" customWidth="1"/>
    <col min="21" max="22" width="8.26953125" style="2" bestFit="1" customWidth="1"/>
    <col min="23" max="24" width="9" style="2"/>
    <col min="25" max="25" width="9" style="2" customWidth="1"/>
    <col min="26" max="27" width="10.6328125" style="2" customWidth="1"/>
    <col min="28" max="34" width="9" style="2" customWidth="1"/>
    <col min="35" max="16384" width="9" style="2"/>
  </cols>
  <sheetData>
    <row r="1" spans="1:34" ht="15.5">
      <c r="A1" s="1"/>
      <c r="B1" s="1"/>
      <c r="E1" s="3"/>
      <c r="R1" s="4"/>
    </row>
    <row r="2" spans="1:34" ht="15.5">
      <c r="A2" s="2"/>
      <c r="E2" s="2"/>
      <c r="F2" s="5"/>
      <c r="J2" s="784" t="s">
        <v>991</v>
      </c>
      <c r="K2" s="591"/>
      <c r="L2" s="591"/>
      <c r="M2" s="591"/>
      <c r="N2" s="591"/>
      <c r="O2" s="591"/>
      <c r="P2" s="591"/>
      <c r="Q2" s="6"/>
      <c r="R2" s="592"/>
      <c r="S2" s="593"/>
      <c r="T2" s="593"/>
      <c r="U2" s="593"/>
      <c r="V2" s="593"/>
    </row>
    <row r="3" spans="1:34" ht="15.75" customHeight="1">
      <c r="A3" s="9" t="s">
        <v>630</v>
      </c>
      <c r="B3" s="9"/>
      <c r="E3" s="2"/>
      <c r="J3" s="6"/>
      <c r="R3" s="10"/>
      <c r="S3" s="594" t="s">
        <v>2</v>
      </c>
      <c r="T3" s="594"/>
      <c r="U3" s="594"/>
      <c r="V3" s="594"/>
      <c r="W3" s="594"/>
      <c r="X3" s="594"/>
      <c r="Z3" s="197" t="s">
        <v>629</v>
      </c>
      <c r="AA3" s="12"/>
      <c r="AB3" s="196" t="s">
        <v>628</v>
      </c>
      <c r="AC3" s="14"/>
      <c r="AD3" s="14"/>
      <c r="AE3" s="195" t="s">
        <v>627</v>
      </c>
      <c r="AF3" s="14"/>
      <c r="AG3" s="16"/>
    </row>
    <row r="4" spans="1:34" ht="14.25" customHeight="1" thickBot="1">
      <c r="A4" s="600" t="s">
        <v>6</v>
      </c>
      <c r="B4" s="616" t="s">
        <v>7</v>
      </c>
      <c r="C4" s="617"/>
      <c r="D4" s="622"/>
      <c r="E4" s="624"/>
      <c r="F4" s="616" t="s">
        <v>8</v>
      </c>
      <c r="G4" s="626"/>
      <c r="H4" s="585" t="s">
        <v>626</v>
      </c>
      <c r="I4" s="588" t="s">
        <v>10</v>
      </c>
      <c r="J4" s="607" t="s">
        <v>11</v>
      </c>
      <c r="K4" s="610" t="s">
        <v>12</v>
      </c>
      <c r="L4" s="611"/>
      <c r="M4" s="611"/>
      <c r="N4" s="611"/>
      <c r="O4" s="612"/>
      <c r="P4" s="585" t="s">
        <v>624</v>
      </c>
      <c r="Q4" s="601" t="s">
        <v>14</v>
      </c>
      <c r="R4" s="602"/>
      <c r="S4" s="603"/>
      <c r="T4" s="571" t="s">
        <v>15</v>
      </c>
      <c r="U4" s="573" t="s">
        <v>584</v>
      </c>
      <c r="V4" s="585" t="s">
        <v>583</v>
      </c>
      <c r="W4" s="597" t="s">
        <v>582</v>
      </c>
      <c r="X4" s="598"/>
      <c r="Z4" s="589" t="s">
        <v>990</v>
      </c>
      <c r="AA4" s="589" t="s">
        <v>989</v>
      </c>
      <c r="AB4" s="588" t="s">
        <v>21</v>
      </c>
      <c r="AC4" s="585" t="s">
        <v>571</v>
      </c>
      <c r="AD4" s="585" t="s">
        <v>570</v>
      </c>
      <c r="AE4" s="588" t="s">
        <v>21</v>
      </c>
      <c r="AF4" s="585" t="s">
        <v>571</v>
      </c>
      <c r="AG4" s="585" t="s">
        <v>622</v>
      </c>
      <c r="AH4" s="18"/>
    </row>
    <row r="5" spans="1:34" ht="12" customHeight="1">
      <c r="A5" s="586"/>
      <c r="B5" s="618"/>
      <c r="C5" s="619"/>
      <c r="D5" s="623"/>
      <c r="E5" s="625"/>
      <c r="F5" s="609"/>
      <c r="G5" s="581"/>
      <c r="H5" s="586"/>
      <c r="I5" s="589"/>
      <c r="J5" s="608"/>
      <c r="K5" s="599" t="s">
        <v>25</v>
      </c>
      <c r="L5" s="613" t="s">
        <v>26</v>
      </c>
      <c r="M5" s="576" t="s">
        <v>27</v>
      </c>
      <c r="N5" s="579" t="s">
        <v>28</v>
      </c>
      <c r="O5" s="579" t="s">
        <v>21</v>
      </c>
      <c r="P5" s="595"/>
      <c r="Q5" s="604"/>
      <c r="R5" s="605"/>
      <c r="S5" s="606"/>
      <c r="T5" s="572"/>
      <c r="U5" s="574"/>
      <c r="V5" s="586"/>
      <c r="W5" s="585" t="s">
        <v>571</v>
      </c>
      <c r="X5" s="585" t="s">
        <v>570</v>
      </c>
      <c r="Z5" s="589"/>
      <c r="AA5" s="589"/>
      <c r="AB5" s="589"/>
      <c r="AC5" s="628"/>
      <c r="AD5" s="628"/>
      <c r="AE5" s="589"/>
      <c r="AF5" s="628"/>
      <c r="AG5" s="628"/>
      <c r="AH5" s="630"/>
    </row>
    <row r="6" spans="1:34" ht="12" customHeight="1">
      <c r="A6" s="586"/>
      <c r="B6" s="618"/>
      <c r="C6" s="619"/>
      <c r="D6" s="600" t="s">
        <v>29</v>
      </c>
      <c r="E6" s="627" t="s">
        <v>563</v>
      </c>
      <c r="F6" s="600" t="s">
        <v>29</v>
      </c>
      <c r="G6" s="588" t="s">
        <v>31</v>
      </c>
      <c r="H6" s="586"/>
      <c r="I6" s="589"/>
      <c r="J6" s="608"/>
      <c r="K6" s="577"/>
      <c r="L6" s="614"/>
      <c r="M6" s="577"/>
      <c r="N6" s="580"/>
      <c r="O6" s="580"/>
      <c r="P6" s="595"/>
      <c r="Q6" s="585" t="s">
        <v>619</v>
      </c>
      <c r="R6" s="585" t="s">
        <v>618</v>
      </c>
      <c r="S6" s="600" t="s">
        <v>34</v>
      </c>
      <c r="T6" s="582" t="s">
        <v>617</v>
      </c>
      <c r="U6" s="574"/>
      <c r="V6" s="586"/>
      <c r="W6" s="628"/>
      <c r="X6" s="628"/>
      <c r="Z6" s="589"/>
      <c r="AA6" s="589"/>
      <c r="AB6" s="589"/>
      <c r="AC6" s="628"/>
      <c r="AD6" s="628"/>
      <c r="AE6" s="589"/>
      <c r="AF6" s="628"/>
      <c r="AG6" s="628"/>
      <c r="AH6" s="630"/>
    </row>
    <row r="7" spans="1:34" ht="12" customHeight="1">
      <c r="A7" s="586"/>
      <c r="B7" s="618"/>
      <c r="C7" s="619"/>
      <c r="D7" s="586"/>
      <c r="E7" s="586"/>
      <c r="F7" s="586"/>
      <c r="G7" s="586"/>
      <c r="H7" s="586"/>
      <c r="I7" s="589"/>
      <c r="J7" s="608"/>
      <c r="K7" s="577"/>
      <c r="L7" s="614"/>
      <c r="M7" s="577"/>
      <c r="N7" s="580"/>
      <c r="O7" s="580"/>
      <c r="P7" s="595"/>
      <c r="Q7" s="595"/>
      <c r="R7" s="595"/>
      <c r="S7" s="586"/>
      <c r="T7" s="583"/>
      <c r="U7" s="574"/>
      <c r="V7" s="586"/>
      <c r="W7" s="628"/>
      <c r="X7" s="628"/>
      <c r="Z7" s="589"/>
      <c r="AA7" s="589"/>
      <c r="AB7" s="589"/>
      <c r="AC7" s="628"/>
      <c r="AD7" s="628"/>
      <c r="AE7" s="589"/>
      <c r="AF7" s="628"/>
      <c r="AG7" s="628"/>
      <c r="AH7" s="630"/>
    </row>
    <row r="8" spans="1:34" ht="12" customHeight="1">
      <c r="A8" s="587"/>
      <c r="B8" s="620"/>
      <c r="C8" s="621"/>
      <c r="D8" s="587"/>
      <c r="E8" s="587"/>
      <c r="F8" s="587"/>
      <c r="G8" s="587"/>
      <c r="H8" s="587"/>
      <c r="I8" s="590"/>
      <c r="J8" s="609"/>
      <c r="K8" s="578"/>
      <c r="L8" s="615"/>
      <c r="M8" s="578"/>
      <c r="N8" s="581"/>
      <c r="O8" s="581"/>
      <c r="P8" s="596"/>
      <c r="Q8" s="596"/>
      <c r="R8" s="596"/>
      <c r="S8" s="587"/>
      <c r="T8" s="584"/>
      <c r="U8" s="575"/>
      <c r="V8" s="587"/>
      <c r="W8" s="629"/>
      <c r="X8" s="629"/>
      <c r="Z8" s="590"/>
      <c r="AA8" s="590"/>
      <c r="AB8" s="590"/>
      <c r="AC8" s="629"/>
      <c r="AD8" s="629"/>
      <c r="AE8" s="590"/>
      <c r="AF8" s="629"/>
      <c r="AG8" s="629"/>
      <c r="AH8" s="630"/>
    </row>
    <row r="9" spans="1:34" ht="24" customHeight="1">
      <c r="A9" s="405" t="s">
        <v>988</v>
      </c>
      <c r="B9" s="20"/>
      <c r="C9" s="373" t="s">
        <v>987</v>
      </c>
      <c r="D9" s="356" t="s">
        <v>986</v>
      </c>
      <c r="E9" s="404" t="s">
        <v>437</v>
      </c>
      <c r="F9" s="356" t="s">
        <v>982</v>
      </c>
      <c r="G9" s="21">
        <v>4394</v>
      </c>
      <c r="H9" s="17" t="s">
        <v>981</v>
      </c>
      <c r="I9" s="21" t="s">
        <v>985</v>
      </c>
      <c r="J9" s="369">
        <v>5</v>
      </c>
      <c r="K9" s="353">
        <v>7.6</v>
      </c>
      <c r="L9" s="150">
        <f t="shared" ref="L9:L25" si="0">IF(K9&gt;0,1/K9*34.6*67.1,"")</f>
        <v>305.48157894736835</v>
      </c>
      <c r="M9" s="149">
        <f t="shared" ref="M9:M25" si="1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7.4</v>
      </c>
      <c r="N9" s="148">
        <f t="shared" ref="N9:N25" si="2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10.6</v>
      </c>
      <c r="O9" s="147" t="str">
        <f t="shared" ref="O9:O25" si="3">IF(Z9="","",IF(AE9="",TEXT(AB9,"#,##0.0"),IF(AB9-AE9&gt;0,CONCATENATE(TEXT(AE9,"#,##0.0"),"~",TEXT(AB9,"#,##0.0")),TEXT(AB9,"#,##0.0"))))</f>
        <v>10.6~12.3</v>
      </c>
      <c r="P9" s="29" t="s">
        <v>939</v>
      </c>
      <c r="Q9" s="352" t="s">
        <v>669</v>
      </c>
      <c r="R9" s="352" t="s">
        <v>45</v>
      </c>
      <c r="S9" s="50"/>
      <c r="T9" s="351"/>
      <c r="U9" s="145">
        <f t="shared" ref="U9:U25" si="4">IFERROR(IF(K9&lt;M9,"",(ROUNDDOWN(K9/M9*100,0))),"")</f>
        <v>102</v>
      </c>
      <c r="V9" s="144" t="str">
        <f t="shared" ref="V9:V25" si="5">IFERROR(IF(K9&lt;N9,"",(ROUNDDOWN(K9/N9*100,0))),"")</f>
        <v/>
      </c>
      <c r="W9" s="144" t="str">
        <f t="shared" ref="W9:W25" si="6">IF(AC9&lt;55,"",IF(AA9="",AC9,IF(AF9-AC9&gt;0,CONCATENATE(AC9,"~",AF9),AC9)))</f>
        <v>61~71</v>
      </c>
      <c r="X9" s="143" t="str">
        <f t="shared" ref="X9:X25" si="7">IF(AC9&lt;55,"",AD9)</f>
        <v>★1.0</v>
      </c>
      <c r="Z9" s="27">
        <v>2560</v>
      </c>
      <c r="AA9" s="27">
        <v>2680</v>
      </c>
      <c r="AB9" s="350">
        <f t="shared" ref="AB9:AB25" si="8">IF(Z9="","",(ROUND(IF(Z9&gt;=2759,9.5,IF(Z9&lt;2759,(-2.47/1000000*Z9*Z9)-(8.52/10000*Z9)+30.65)),1)))</f>
        <v>12.3</v>
      </c>
      <c r="AC9" s="142">
        <f t="shared" ref="AC9:AC25" si="9">IF(K9="","",ROUNDDOWN(K9/AB9*100,0))</f>
        <v>61</v>
      </c>
      <c r="AD9" s="142" t="str">
        <f t="shared" ref="AD9:AD25" si="10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★1.0</v>
      </c>
      <c r="AE9" s="350">
        <f t="shared" ref="AE9:AE25" si="11">IF(AA9="","",(ROUND(IF(AA9&gt;=2759,9.5,IF(AA9&lt;2759,(-2.47/1000000*AA9*AA9)-(8.52/10000*AA9)+30.65)),1)))</f>
        <v>10.6</v>
      </c>
      <c r="AF9" s="142">
        <f t="shared" ref="AF9:AF25" si="12">IF(AE9="","",IF(K9="","",ROUNDDOWN(K9/AE9*100,0)))</f>
        <v>71</v>
      </c>
      <c r="AG9" s="142" t="str">
        <f t="shared" ref="AG9:AG25" si="13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★2.0</v>
      </c>
      <c r="AH9" s="141"/>
    </row>
    <row r="10" spans="1:34" ht="24" customHeight="1">
      <c r="A10" s="19"/>
      <c r="B10" s="374"/>
      <c r="C10" s="373" t="s">
        <v>984</v>
      </c>
      <c r="D10" s="356" t="s">
        <v>983</v>
      </c>
      <c r="E10" s="404" t="s">
        <v>148</v>
      </c>
      <c r="F10" s="356" t="s">
        <v>982</v>
      </c>
      <c r="G10" s="21">
        <v>4394</v>
      </c>
      <c r="H10" s="17" t="s">
        <v>981</v>
      </c>
      <c r="I10" s="370" t="s">
        <v>980</v>
      </c>
      <c r="J10" s="369" t="s">
        <v>940</v>
      </c>
      <c r="K10" s="353">
        <v>7.6</v>
      </c>
      <c r="L10" s="150">
        <f t="shared" si="0"/>
        <v>305.48157894736835</v>
      </c>
      <c r="M10" s="149">
        <f t="shared" si="1"/>
        <v>7.4</v>
      </c>
      <c r="N10" s="148">
        <f t="shared" si="2"/>
        <v>10.6</v>
      </c>
      <c r="O10" s="147" t="str">
        <f t="shared" si="3"/>
        <v>9.6~11.2</v>
      </c>
      <c r="P10" s="29" t="s">
        <v>939</v>
      </c>
      <c r="Q10" s="352" t="s">
        <v>669</v>
      </c>
      <c r="R10" s="352" t="s">
        <v>45</v>
      </c>
      <c r="S10" s="50"/>
      <c r="T10" s="351"/>
      <c r="U10" s="145">
        <f t="shared" si="4"/>
        <v>102</v>
      </c>
      <c r="V10" s="144" t="str">
        <f t="shared" si="5"/>
        <v/>
      </c>
      <c r="W10" s="144" t="str">
        <f t="shared" si="6"/>
        <v>67~79</v>
      </c>
      <c r="X10" s="143" t="str">
        <f t="shared" si="7"/>
        <v>★1.5</v>
      </c>
      <c r="Z10" s="27">
        <v>2640</v>
      </c>
      <c r="AA10" s="27">
        <v>2750</v>
      </c>
      <c r="AB10" s="350">
        <f t="shared" si="8"/>
        <v>11.2</v>
      </c>
      <c r="AC10" s="142">
        <f t="shared" si="9"/>
        <v>67</v>
      </c>
      <c r="AD10" s="142" t="str">
        <f t="shared" si="10"/>
        <v>★1.5</v>
      </c>
      <c r="AE10" s="350">
        <f t="shared" si="11"/>
        <v>9.6</v>
      </c>
      <c r="AF10" s="142">
        <f t="shared" si="12"/>
        <v>79</v>
      </c>
      <c r="AG10" s="142" t="str">
        <f t="shared" si="13"/>
        <v>★2.5</v>
      </c>
      <c r="AH10" s="141"/>
    </row>
    <row r="11" spans="1:34" ht="42" customHeight="1">
      <c r="A11" s="19"/>
      <c r="B11" s="374"/>
      <c r="C11" s="373" t="s">
        <v>979</v>
      </c>
      <c r="D11" s="356" t="s">
        <v>978</v>
      </c>
      <c r="E11" s="403" t="s">
        <v>39</v>
      </c>
      <c r="F11" s="38" t="s">
        <v>976</v>
      </c>
      <c r="G11" s="356">
        <v>2.9929999999999999</v>
      </c>
      <c r="H11" s="355" t="s">
        <v>956</v>
      </c>
      <c r="I11" s="370">
        <v>2480</v>
      </c>
      <c r="J11" s="369">
        <v>5</v>
      </c>
      <c r="K11" s="353">
        <v>8.8000000000000007</v>
      </c>
      <c r="L11" s="150">
        <f t="shared" si="0"/>
        <v>263.82499999999999</v>
      </c>
      <c r="M11" s="149">
        <f t="shared" si="1"/>
        <v>7.4</v>
      </c>
      <c r="N11" s="148">
        <f t="shared" si="2"/>
        <v>10.6</v>
      </c>
      <c r="O11" s="147" t="str">
        <f t="shared" si="3"/>
        <v>13.3</v>
      </c>
      <c r="P11" s="29" t="s">
        <v>939</v>
      </c>
      <c r="Q11" s="352" t="s">
        <v>669</v>
      </c>
      <c r="R11" s="352" t="s">
        <v>45</v>
      </c>
      <c r="S11" s="50"/>
      <c r="T11" s="351"/>
      <c r="U11" s="145">
        <f t="shared" si="4"/>
        <v>118</v>
      </c>
      <c r="V11" s="144" t="str">
        <f t="shared" si="5"/>
        <v/>
      </c>
      <c r="W11" s="144">
        <f t="shared" si="6"/>
        <v>66</v>
      </c>
      <c r="X11" s="143" t="str">
        <f t="shared" si="7"/>
        <v>★1.5</v>
      </c>
      <c r="Z11" s="27">
        <v>2480</v>
      </c>
      <c r="AA11" s="27"/>
      <c r="AB11" s="350">
        <f t="shared" si="8"/>
        <v>13.3</v>
      </c>
      <c r="AC11" s="142">
        <f t="shared" si="9"/>
        <v>66</v>
      </c>
      <c r="AD11" s="142" t="str">
        <f t="shared" si="10"/>
        <v>★1.5</v>
      </c>
      <c r="AE11" s="350" t="str">
        <f t="shared" si="11"/>
        <v/>
      </c>
      <c r="AF11" s="142" t="str">
        <f t="shared" si="12"/>
        <v/>
      </c>
      <c r="AG11" s="142" t="str">
        <f t="shared" si="13"/>
        <v/>
      </c>
      <c r="AH11" s="141"/>
    </row>
    <row r="12" spans="1:34" ht="44.5" customHeight="1">
      <c r="A12" s="19"/>
      <c r="B12" s="22"/>
      <c r="C12" s="54"/>
      <c r="D12" s="356" t="s">
        <v>978</v>
      </c>
      <c r="E12" s="403" t="s">
        <v>977</v>
      </c>
      <c r="F12" s="38" t="s">
        <v>976</v>
      </c>
      <c r="G12" s="356">
        <v>2.9929999999999999</v>
      </c>
      <c r="H12" s="355" t="s">
        <v>956</v>
      </c>
      <c r="I12" s="370" t="s">
        <v>975</v>
      </c>
      <c r="J12" s="369">
        <v>5</v>
      </c>
      <c r="K12" s="353">
        <v>8.8000000000000007</v>
      </c>
      <c r="L12" s="150">
        <f t="shared" si="0"/>
        <v>263.82499999999999</v>
      </c>
      <c r="M12" s="149">
        <f t="shared" si="1"/>
        <v>7.4</v>
      </c>
      <c r="N12" s="148">
        <f t="shared" si="2"/>
        <v>10.6</v>
      </c>
      <c r="O12" s="147" t="str">
        <f t="shared" si="3"/>
        <v>13.7~14.4</v>
      </c>
      <c r="P12" s="29" t="s">
        <v>939</v>
      </c>
      <c r="Q12" s="352" t="s">
        <v>669</v>
      </c>
      <c r="R12" s="352" t="s">
        <v>45</v>
      </c>
      <c r="S12" s="50"/>
      <c r="T12" s="351"/>
      <c r="U12" s="145">
        <f t="shared" si="4"/>
        <v>118</v>
      </c>
      <c r="V12" s="144" t="str">
        <f t="shared" si="5"/>
        <v/>
      </c>
      <c r="W12" s="144" t="str">
        <f t="shared" si="6"/>
        <v>61~64</v>
      </c>
      <c r="X12" s="143" t="str">
        <f t="shared" si="7"/>
        <v>★1.0</v>
      </c>
      <c r="Z12" s="27">
        <v>2400</v>
      </c>
      <c r="AA12" s="27">
        <v>2450</v>
      </c>
      <c r="AB12" s="350">
        <f t="shared" si="8"/>
        <v>14.4</v>
      </c>
      <c r="AC12" s="142">
        <f t="shared" si="9"/>
        <v>61</v>
      </c>
      <c r="AD12" s="142" t="str">
        <f t="shared" si="10"/>
        <v>★1.0</v>
      </c>
      <c r="AE12" s="350">
        <f t="shared" si="11"/>
        <v>13.7</v>
      </c>
      <c r="AF12" s="142">
        <f t="shared" si="12"/>
        <v>64</v>
      </c>
      <c r="AG12" s="142" t="str">
        <f t="shared" si="13"/>
        <v>★1.0</v>
      </c>
      <c r="AH12" s="141"/>
    </row>
    <row r="13" spans="1:34" s="170" customFormat="1" ht="24" customHeight="1">
      <c r="A13" s="396"/>
      <c r="B13" s="402"/>
      <c r="C13" s="401" t="s">
        <v>974</v>
      </c>
      <c r="D13" s="400" t="s">
        <v>973</v>
      </c>
      <c r="E13" s="392" t="s">
        <v>972</v>
      </c>
      <c r="F13" s="391" t="s">
        <v>943</v>
      </c>
      <c r="G13" s="390">
        <v>1.9950000000000001</v>
      </c>
      <c r="H13" s="389" t="s">
        <v>967</v>
      </c>
      <c r="I13" s="388" t="s">
        <v>971</v>
      </c>
      <c r="J13" s="387">
        <v>7</v>
      </c>
      <c r="K13" s="385">
        <v>8.3000000000000007</v>
      </c>
      <c r="L13" s="386">
        <f t="shared" si="0"/>
        <v>279.71807228915657</v>
      </c>
      <c r="M13" s="385">
        <f t="shared" si="1"/>
        <v>7.4</v>
      </c>
      <c r="N13" s="384">
        <f t="shared" si="2"/>
        <v>10.6</v>
      </c>
      <c r="O13" s="383" t="str">
        <f t="shared" si="3"/>
        <v>14.9~15.9</v>
      </c>
      <c r="P13" s="173" t="s">
        <v>939</v>
      </c>
      <c r="Q13" s="382" t="s">
        <v>669</v>
      </c>
      <c r="R13" s="382" t="s">
        <v>45</v>
      </c>
      <c r="S13" s="381"/>
      <c r="T13" s="380"/>
      <c r="U13" s="379">
        <f t="shared" si="4"/>
        <v>112</v>
      </c>
      <c r="V13" s="378" t="str">
        <f t="shared" si="5"/>
        <v/>
      </c>
      <c r="W13" s="378" t="str">
        <f t="shared" si="6"/>
        <v/>
      </c>
      <c r="X13" s="377" t="str">
        <f t="shared" si="7"/>
        <v/>
      </c>
      <c r="Z13" s="376">
        <v>2280</v>
      </c>
      <c r="AA13" s="376">
        <v>2360</v>
      </c>
      <c r="AB13" s="28">
        <f t="shared" si="8"/>
        <v>15.9</v>
      </c>
      <c r="AC13" s="172">
        <f t="shared" si="9"/>
        <v>52</v>
      </c>
      <c r="AD13" s="172" t="str">
        <f t="shared" si="10"/>
        <v xml:space="preserve"> </v>
      </c>
      <c r="AE13" s="28">
        <f t="shared" si="11"/>
        <v>14.9</v>
      </c>
      <c r="AF13" s="172">
        <f t="shared" si="12"/>
        <v>55</v>
      </c>
      <c r="AG13" s="172" t="str">
        <f t="shared" si="13"/>
        <v>★0.5</v>
      </c>
      <c r="AH13" s="171"/>
    </row>
    <row r="14" spans="1:34" s="170" customFormat="1" ht="24" customHeight="1">
      <c r="A14" s="396"/>
      <c r="B14" s="399"/>
      <c r="C14" s="398" t="s">
        <v>970</v>
      </c>
      <c r="D14" s="397" t="s">
        <v>969</v>
      </c>
      <c r="E14" s="392" t="s">
        <v>158</v>
      </c>
      <c r="F14" s="391" t="s">
        <v>943</v>
      </c>
      <c r="G14" s="390">
        <v>1.9950000000000001</v>
      </c>
      <c r="H14" s="389" t="s">
        <v>967</v>
      </c>
      <c r="I14" s="388">
        <v>2270</v>
      </c>
      <c r="J14" s="387">
        <v>5</v>
      </c>
      <c r="K14" s="385">
        <v>8.3000000000000007</v>
      </c>
      <c r="L14" s="386">
        <f t="shared" si="0"/>
        <v>279.71807228915657</v>
      </c>
      <c r="M14" s="385">
        <f t="shared" si="1"/>
        <v>8.6999999999999993</v>
      </c>
      <c r="N14" s="384">
        <f t="shared" si="2"/>
        <v>11.9</v>
      </c>
      <c r="O14" s="383" t="str">
        <f t="shared" si="3"/>
        <v>16.0</v>
      </c>
      <c r="P14" s="173" t="s">
        <v>939</v>
      </c>
      <c r="Q14" s="382" t="s">
        <v>669</v>
      </c>
      <c r="R14" s="382" t="s">
        <v>45</v>
      </c>
      <c r="S14" s="381"/>
      <c r="T14" s="380"/>
      <c r="U14" s="379" t="str">
        <f t="shared" si="4"/>
        <v/>
      </c>
      <c r="V14" s="378" t="str">
        <f t="shared" si="5"/>
        <v/>
      </c>
      <c r="W14" s="378" t="str">
        <f t="shared" si="6"/>
        <v/>
      </c>
      <c r="X14" s="377" t="str">
        <f t="shared" si="7"/>
        <v/>
      </c>
      <c r="Z14" s="376">
        <v>2270</v>
      </c>
      <c r="AA14" s="376"/>
      <c r="AB14" s="28">
        <f t="shared" si="8"/>
        <v>16</v>
      </c>
      <c r="AC14" s="172">
        <f t="shared" si="9"/>
        <v>51</v>
      </c>
      <c r="AD14" s="172" t="str">
        <f t="shared" si="10"/>
        <v xml:space="preserve"> </v>
      </c>
      <c r="AE14" s="28" t="str">
        <f t="shared" si="11"/>
        <v/>
      </c>
      <c r="AF14" s="172" t="str">
        <f t="shared" si="12"/>
        <v/>
      </c>
      <c r="AG14" s="172" t="str">
        <f t="shared" si="13"/>
        <v/>
      </c>
      <c r="AH14" s="171"/>
    </row>
    <row r="15" spans="1:34" s="170" customFormat="1" ht="24" customHeight="1">
      <c r="A15" s="396"/>
      <c r="B15" s="395"/>
      <c r="C15" s="394"/>
      <c r="D15" s="393"/>
      <c r="E15" s="392" t="s">
        <v>968</v>
      </c>
      <c r="F15" s="391" t="s">
        <v>943</v>
      </c>
      <c r="G15" s="390">
        <v>1.9950000000000001</v>
      </c>
      <c r="H15" s="389" t="s">
        <v>967</v>
      </c>
      <c r="I15" s="388" t="s">
        <v>966</v>
      </c>
      <c r="J15" s="387">
        <v>7</v>
      </c>
      <c r="K15" s="385">
        <v>8.3000000000000007</v>
      </c>
      <c r="L15" s="386">
        <f t="shared" si="0"/>
        <v>279.71807228915657</v>
      </c>
      <c r="M15" s="385">
        <f t="shared" si="1"/>
        <v>7.4</v>
      </c>
      <c r="N15" s="384">
        <f t="shared" si="2"/>
        <v>10.6</v>
      </c>
      <c r="O15" s="383" t="str">
        <f t="shared" si="3"/>
        <v>15.0~15.4</v>
      </c>
      <c r="P15" s="173" t="s">
        <v>939</v>
      </c>
      <c r="Q15" s="382" t="s">
        <v>669</v>
      </c>
      <c r="R15" s="382" t="s">
        <v>45</v>
      </c>
      <c r="S15" s="381"/>
      <c r="T15" s="380"/>
      <c r="U15" s="379">
        <f t="shared" si="4"/>
        <v>112</v>
      </c>
      <c r="V15" s="378" t="str">
        <f t="shared" si="5"/>
        <v/>
      </c>
      <c r="W15" s="378" t="str">
        <f t="shared" si="6"/>
        <v/>
      </c>
      <c r="X15" s="377" t="str">
        <f t="shared" si="7"/>
        <v/>
      </c>
      <c r="Z15" s="376">
        <v>2320</v>
      </c>
      <c r="AA15" s="376">
        <v>2350</v>
      </c>
      <c r="AB15" s="28">
        <f t="shared" si="8"/>
        <v>15.4</v>
      </c>
      <c r="AC15" s="172">
        <f t="shared" si="9"/>
        <v>53</v>
      </c>
      <c r="AD15" s="172" t="str">
        <f t="shared" si="10"/>
        <v xml:space="preserve"> </v>
      </c>
      <c r="AE15" s="28">
        <f t="shared" si="11"/>
        <v>15</v>
      </c>
      <c r="AF15" s="172">
        <f t="shared" si="12"/>
        <v>55</v>
      </c>
      <c r="AG15" s="172" t="str">
        <f t="shared" si="13"/>
        <v>★0.5</v>
      </c>
      <c r="AH15" s="171"/>
    </row>
    <row r="16" spans="1:34" ht="24" customHeight="1">
      <c r="A16" s="365"/>
      <c r="B16" s="20"/>
      <c r="C16" s="373" t="s">
        <v>965</v>
      </c>
      <c r="D16" s="600" t="s">
        <v>964</v>
      </c>
      <c r="E16" s="371" t="s">
        <v>959</v>
      </c>
      <c r="F16" s="361" t="s">
        <v>943</v>
      </c>
      <c r="G16" s="356">
        <v>1.9950000000000001</v>
      </c>
      <c r="H16" s="355" t="s">
        <v>956</v>
      </c>
      <c r="I16" s="370" t="s">
        <v>963</v>
      </c>
      <c r="J16" s="369">
        <v>5</v>
      </c>
      <c r="K16" s="353">
        <v>8.3000000000000007</v>
      </c>
      <c r="L16" s="150">
        <f t="shared" si="0"/>
        <v>279.71807228915657</v>
      </c>
      <c r="M16" s="149">
        <f t="shared" si="1"/>
        <v>9.4</v>
      </c>
      <c r="N16" s="148">
        <f t="shared" si="2"/>
        <v>12.7</v>
      </c>
      <c r="O16" s="147" t="str">
        <f t="shared" si="3"/>
        <v>16.8~18.0</v>
      </c>
      <c r="P16" s="29" t="s">
        <v>939</v>
      </c>
      <c r="Q16" s="352" t="s">
        <v>669</v>
      </c>
      <c r="R16" s="352" t="s">
        <v>45</v>
      </c>
      <c r="S16" s="50"/>
      <c r="T16" s="351"/>
      <c r="U16" s="145" t="str">
        <f t="shared" si="4"/>
        <v/>
      </c>
      <c r="V16" s="144" t="str">
        <f t="shared" si="5"/>
        <v/>
      </c>
      <c r="W16" s="144" t="str">
        <f t="shared" si="6"/>
        <v/>
      </c>
      <c r="X16" s="143" t="str">
        <f t="shared" si="7"/>
        <v/>
      </c>
      <c r="Z16" s="27">
        <v>2100</v>
      </c>
      <c r="AA16" s="27">
        <v>2200</v>
      </c>
      <c r="AB16" s="350">
        <f t="shared" si="8"/>
        <v>18</v>
      </c>
      <c r="AC16" s="142">
        <f t="shared" si="9"/>
        <v>46</v>
      </c>
      <c r="AD16" s="142" t="str">
        <f t="shared" si="10"/>
        <v xml:space="preserve"> </v>
      </c>
      <c r="AE16" s="350">
        <f t="shared" si="11"/>
        <v>16.8</v>
      </c>
      <c r="AF16" s="142">
        <f t="shared" si="12"/>
        <v>49</v>
      </c>
      <c r="AG16" s="142" t="str">
        <f t="shared" si="13"/>
        <v xml:space="preserve"> </v>
      </c>
      <c r="AH16" s="141"/>
    </row>
    <row r="17" spans="1:34" ht="24" customHeight="1">
      <c r="A17" s="365"/>
      <c r="B17" s="22"/>
      <c r="C17" s="375"/>
      <c r="D17" s="852"/>
      <c r="E17" s="371" t="s">
        <v>957</v>
      </c>
      <c r="F17" s="361" t="s">
        <v>943</v>
      </c>
      <c r="G17" s="356">
        <v>1.9950000000000001</v>
      </c>
      <c r="H17" s="355" t="s">
        <v>956</v>
      </c>
      <c r="I17" s="370" t="s">
        <v>963</v>
      </c>
      <c r="J17" s="369">
        <v>5</v>
      </c>
      <c r="K17" s="353">
        <v>8.3000000000000007</v>
      </c>
      <c r="L17" s="150">
        <f t="shared" si="0"/>
        <v>279.71807228915657</v>
      </c>
      <c r="M17" s="149">
        <f t="shared" si="1"/>
        <v>7.4</v>
      </c>
      <c r="N17" s="148">
        <f t="shared" si="2"/>
        <v>10.6</v>
      </c>
      <c r="O17" s="147" t="str">
        <f t="shared" si="3"/>
        <v>9.5</v>
      </c>
      <c r="P17" s="29" t="s">
        <v>939</v>
      </c>
      <c r="Q17" s="352" t="s">
        <v>669</v>
      </c>
      <c r="R17" s="352" t="s">
        <v>45</v>
      </c>
      <c r="S17" s="50"/>
      <c r="T17" s="351"/>
      <c r="U17" s="145">
        <f t="shared" si="4"/>
        <v>112</v>
      </c>
      <c r="V17" s="144" t="str">
        <f t="shared" si="5"/>
        <v/>
      </c>
      <c r="W17" s="144">
        <f t="shared" si="6"/>
        <v>87</v>
      </c>
      <c r="X17" s="143" t="str">
        <f t="shared" si="7"/>
        <v>★3.5</v>
      </c>
      <c r="Z17" s="27" t="s">
        <v>962</v>
      </c>
      <c r="AA17" s="27">
        <v>2200</v>
      </c>
      <c r="AB17" s="350">
        <f t="shared" si="8"/>
        <v>9.5</v>
      </c>
      <c r="AC17" s="142">
        <f t="shared" si="9"/>
        <v>87</v>
      </c>
      <c r="AD17" s="142" t="str">
        <f t="shared" si="10"/>
        <v>★3.5</v>
      </c>
      <c r="AE17" s="350">
        <f t="shared" si="11"/>
        <v>16.8</v>
      </c>
      <c r="AF17" s="142">
        <f t="shared" si="12"/>
        <v>49</v>
      </c>
      <c r="AG17" s="142" t="str">
        <f t="shared" si="13"/>
        <v xml:space="preserve"> </v>
      </c>
      <c r="AH17" s="141"/>
    </row>
    <row r="18" spans="1:34" ht="24" customHeight="1">
      <c r="A18" s="365"/>
      <c r="B18" s="374"/>
      <c r="C18" s="373" t="s">
        <v>961</v>
      </c>
      <c r="D18" s="600" t="s">
        <v>960</v>
      </c>
      <c r="E18" s="371" t="s">
        <v>959</v>
      </c>
      <c r="F18" s="361" t="s">
        <v>943</v>
      </c>
      <c r="G18" s="356">
        <v>1.9950000000000001</v>
      </c>
      <c r="H18" s="355" t="s">
        <v>956</v>
      </c>
      <c r="I18" s="370" t="s">
        <v>958</v>
      </c>
      <c r="J18" s="369">
        <v>5</v>
      </c>
      <c r="K18" s="353">
        <v>8.3000000000000007</v>
      </c>
      <c r="L18" s="150">
        <f t="shared" si="0"/>
        <v>279.71807228915657</v>
      </c>
      <c r="M18" s="149">
        <f t="shared" si="1"/>
        <v>8.6999999999999993</v>
      </c>
      <c r="N18" s="148">
        <f t="shared" si="2"/>
        <v>11.9</v>
      </c>
      <c r="O18" s="147" t="str">
        <f t="shared" si="3"/>
        <v>16.9~17.9</v>
      </c>
      <c r="P18" s="29" t="s">
        <v>939</v>
      </c>
      <c r="Q18" s="352" t="s">
        <v>669</v>
      </c>
      <c r="R18" s="352" t="s">
        <v>45</v>
      </c>
      <c r="S18" s="50"/>
      <c r="T18" s="351"/>
      <c r="U18" s="145" t="str">
        <f t="shared" si="4"/>
        <v/>
      </c>
      <c r="V18" s="144" t="str">
        <f t="shared" si="5"/>
        <v/>
      </c>
      <c r="W18" s="144" t="str">
        <f t="shared" si="6"/>
        <v/>
      </c>
      <c r="X18" s="143" t="str">
        <f t="shared" si="7"/>
        <v/>
      </c>
      <c r="Z18" s="27">
        <v>2110</v>
      </c>
      <c r="AA18" s="27">
        <v>2190</v>
      </c>
      <c r="AB18" s="350">
        <f t="shared" si="8"/>
        <v>17.899999999999999</v>
      </c>
      <c r="AC18" s="142">
        <f t="shared" si="9"/>
        <v>46</v>
      </c>
      <c r="AD18" s="142" t="str">
        <f t="shared" si="10"/>
        <v xml:space="preserve"> </v>
      </c>
      <c r="AE18" s="350">
        <f t="shared" si="11"/>
        <v>16.899999999999999</v>
      </c>
      <c r="AF18" s="142">
        <f t="shared" si="12"/>
        <v>49</v>
      </c>
      <c r="AG18" s="142" t="str">
        <f t="shared" si="13"/>
        <v xml:space="preserve"> </v>
      </c>
      <c r="AH18" s="141"/>
    </row>
    <row r="19" spans="1:34" ht="24" customHeight="1">
      <c r="A19" s="365"/>
      <c r="B19" s="22"/>
      <c r="C19" s="372"/>
      <c r="D19" s="853"/>
      <c r="E19" s="371" t="s">
        <v>957</v>
      </c>
      <c r="F19" s="361" t="s">
        <v>943</v>
      </c>
      <c r="G19" s="356">
        <v>1.9950000000000001</v>
      </c>
      <c r="H19" s="355" t="s">
        <v>956</v>
      </c>
      <c r="I19" s="370">
        <v>2090</v>
      </c>
      <c r="J19" s="369">
        <v>5</v>
      </c>
      <c r="K19" s="353">
        <v>8.3000000000000007</v>
      </c>
      <c r="L19" s="150">
        <f t="shared" si="0"/>
        <v>279.71807228915657</v>
      </c>
      <c r="M19" s="149">
        <f t="shared" si="1"/>
        <v>9.4</v>
      </c>
      <c r="N19" s="148">
        <f t="shared" si="2"/>
        <v>12.7</v>
      </c>
      <c r="O19" s="147" t="str">
        <f t="shared" si="3"/>
        <v>18.1</v>
      </c>
      <c r="P19" s="29" t="s">
        <v>939</v>
      </c>
      <c r="Q19" s="352" t="s">
        <v>669</v>
      </c>
      <c r="R19" s="352" t="s">
        <v>45</v>
      </c>
      <c r="S19" s="50"/>
      <c r="T19" s="351"/>
      <c r="U19" s="145" t="str">
        <f t="shared" si="4"/>
        <v/>
      </c>
      <c r="V19" s="144" t="str">
        <f t="shared" si="5"/>
        <v/>
      </c>
      <c r="W19" s="144" t="str">
        <f t="shared" si="6"/>
        <v/>
      </c>
      <c r="X19" s="143" t="str">
        <f t="shared" si="7"/>
        <v/>
      </c>
      <c r="Z19" s="27">
        <v>2090</v>
      </c>
      <c r="AA19" s="27"/>
      <c r="AB19" s="350">
        <f t="shared" si="8"/>
        <v>18.100000000000001</v>
      </c>
      <c r="AC19" s="142">
        <f t="shared" si="9"/>
        <v>45</v>
      </c>
      <c r="AD19" s="142" t="str">
        <f t="shared" si="10"/>
        <v xml:space="preserve"> </v>
      </c>
      <c r="AE19" s="350" t="str">
        <f t="shared" si="11"/>
        <v/>
      </c>
      <c r="AF19" s="142" t="str">
        <f t="shared" si="12"/>
        <v/>
      </c>
      <c r="AG19" s="142" t="str">
        <f t="shared" si="13"/>
        <v/>
      </c>
      <c r="AH19" s="141"/>
    </row>
    <row r="20" spans="1:34" ht="24" customHeight="1">
      <c r="A20" s="365"/>
      <c r="B20" s="20"/>
      <c r="C20" s="31" t="s">
        <v>955</v>
      </c>
      <c r="D20" s="368" t="s">
        <v>954</v>
      </c>
      <c r="E20" s="38" t="s">
        <v>953</v>
      </c>
      <c r="F20" s="361" t="s">
        <v>943</v>
      </c>
      <c r="G20" s="356">
        <v>1.9950000000000001</v>
      </c>
      <c r="H20" s="355" t="s">
        <v>942</v>
      </c>
      <c r="I20" s="27" t="s">
        <v>950</v>
      </c>
      <c r="J20" s="354">
        <v>5</v>
      </c>
      <c r="K20" s="367">
        <v>8.9</v>
      </c>
      <c r="L20" s="150">
        <f t="shared" si="0"/>
        <v>260.86067415730338</v>
      </c>
      <c r="M20" s="149">
        <f t="shared" si="1"/>
        <v>10.199999999999999</v>
      </c>
      <c r="N20" s="148">
        <f t="shared" si="2"/>
        <v>13.5</v>
      </c>
      <c r="O20" s="147" t="str">
        <f t="shared" si="3"/>
        <v>19.9~20.1</v>
      </c>
      <c r="P20" s="29" t="s">
        <v>939</v>
      </c>
      <c r="Q20" s="352" t="s">
        <v>669</v>
      </c>
      <c r="R20" s="352" t="s">
        <v>45</v>
      </c>
      <c r="S20" s="50"/>
      <c r="T20" s="351"/>
      <c r="U20" s="145" t="str">
        <f t="shared" si="4"/>
        <v/>
      </c>
      <c r="V20" s="144" t="str">
        <f t="shared" si="5"/>
        <v/>
      </c>
      <c r="W20" s="144" t="str">
        <f t="shared" si="6"/>
        <v/>
      </c>
      <c r="X20" s="143" t="str">
        <f t="shared" si="7"/>
        <v/>
      </c>
      <c r="Z20" s="27">
        <v>1900</v>
      </c>
      <c r="AA20" s="27">
        <v>1920</v>
      </c>
      <c r="AB20" s="350">
        <f t="shared" si="8"/>
        <v>20.100000000000001</v>
      </c>
      <c r="AC20" s="142">
        <f t="shared" si="9"/>
        <v>44</v>
      </c>
      <c r="AD20" s="142" t="str">
        <f t="shared" si="10"/>
        <v xml:space="preserve"> </v>
      </c>
      <c r="AE20" s="350">
        <f t="shared" si="11"/>
        <v>19.899999999999999</v>
      </c>
      <c r="AF20" s="142">
        <f t="shared" si="12"/>
        <v>44</v>
      </c>
      <c r="AG20" s="142" t="str">
        <f t="shared" si="13"/>
        <v xml:space="preserve"> </v>
      </c>
      <c r="AH20" s="141"/>
    </row>
    <row r="21" spans="1:34" ht="24" customHeight="1">
      <c r="A21" s="365"/>
      <c r="B21" s="20"/>
      <c r="C21" s="31"/>
      <c r="D21" s="366"/>
      <c r="E21" s="38" t="s">
        <v>952</v>
      </c>
      <c r="F21" s="361" t="s">
        <v>943</v>
      </c>
      <c r="G21" s="356">
        <v>1.9950000000000001</v>
      </c>
      <c r="H21" s="355" t="s">
        <v>942</v>
      </c>
      <c r="I21" s="27" t="s">
        <v>950</v>
      </c>
      <c r="J21" s="354">
        <v>5</v>
      </c>
      <c r="K21" s="367">
        <v>8.9</v>
      </c>
      <c r="L21" s="150">
        <f t="shared" si="0"/>
        <v>260.86067415730338</v>
      </c>
      <c r="M21" s="149">
        <f t="shared" si="1"/>
        <v>10.199999999999999</v>
      </c>
      <c r="N21" s="148">
        <f t="shared" si="2"/>
        <v>13.5</v>
      </c>
      <c r="O21" s="147" t="str">
        <f t="shared" si="3"/>
        <v>19.9~20.1</v>
      </c>
      <c r="P21" s="29" t="s">
        <v>939</v>
      </c>
      <c r="Q21" s="352" t="s">
        <v>669</v>
      </c>
      <c r="R21" s="352" t="s">
        <v>45</v>
      </c>
      <c r="S21" s="50"/>
      <c r="T21" s="351"/>
      <c r="U21" s="145" t="str">
        <f t="shared" si="4"/>
        <v/>
      </c>
      <c r="V21" s="144" t="str">
        <f t="shared" si="5"/>
        <v/>
      </c>
      <c r="W21" s="144" t="str">
        <f t="shared" si="6"/>
        <v/>
      </c>
      <c r="X21" s="143" t="str">
        <f t="shared" si="7"/>
        <v/>
      </c>
      <c r="Z21" s="27">
        <v>1900</v>
      </c>
      <c r="AA21" s="27">
        <v>1920</v>
      </c>
      <c r="AB21" s="350">
        <f t="shared" si="8"/>
        <v>20.100000000000001</v>
      </c>
      <c r="AC21" s="142">
        <f t="shared" si="9"/>
        <v>44</v>
      </c>
      <c r="AD21" s="142" t="str">
        <f t="shared" si="10"/>
        <v xml:space="preserve"> </v>
      </c>
      <c r="AE21" s="350">
        <f t="shared" si="11"/>
        <v>19.899999999999999</v>
      </c>
      <c r="AF21" s="142">
        <f t="shared" si="12"/>
        <v>44</v>
      </c>
      <c r="AG21" s="142" t="str">
        <f t="shared" si="13"/>
        <v xml:space="preserve"> </v>
      </c>
      <c r="AH21" s="141"/>
    </row>
    <row r="22" spans="1:34" ht="24" customHeight="1">
      <c r="A22" s="365"/>
      <c r="B22" s="20"/>
      <c r="C22" s="31"/>
      <c r="D22" s="366"/>
      <c r="E22" s="38" t="s">
        <v>951</v>
      </c>
      <c r="F22" s="361" t="s">
        <v>943</v>
      </c>
      <c r="G22" s="356">
        <v>1.9950000000000001</v>
      </c>
      <c r="H22" s="355" t="s">
        <v>942</v>
      </c>
      <c r="I22" s="27" t="s">
        <v>950</v>
      </c>
      <c r="J22" s="354">
        <v>5</v>
      </c>
      <c r="K22" s="367">
        <v>10.4</v>
      </c>
      <c r="L22" s="150">
        <f t="shared" si="0"/>
        <v>223.23653846153843</v>
      </c>
      <c r="M22" s="149">
        <f t="shared" si="1"/>
        <v>10.199999999999999</v>
      </c>
      <c r="N22" s="148">
        <f t="shared" si="2"/>
        <v>13.5</v>
      </c>
      <c r="O22" s="147" t="str">
        <f t="shared" si="3"/>
        <v>19.9~20.1</v>
      </c>
      <c r="P22" s="29" t="s">
        <v>939</v>
      </c>
      <c r="Q22" s="352" t="s">
        <v>669</v>
      </c>
      <c r="R22" s="352" t="s">
        <v>45</v>
      </c>
      <c r="S22" s="50"/>
      <c r="T22" s="351"/>
      <c r="U22" s="145">
        <f t="shared" si="4"/>
        <v>101</v>
      </c>
      <c r="V22" s="25" t="str">
        <f t="shared" si="5"/>
        <v/>
      </c>
      <c r="W22" s="25" t="str">
        <f t="shared" si="6"/>
        <v/>
      </c>
      <c r="X22" s="26" t="str">
        <f t="shared" si="7"/>
        <v/>
      </c>
      <c r="Z22" s="27">
        <v>1900</v>
      </c>
      <c r="AA22" s="27">
        <v>1920</v>
      </c>
      <c r="AB22" s="350">
        <f t="shared" si="8"/>
        <v>20.100000000000001</v>
      </c>
      <c r="AC22" s="142">
        <f t="shared" si="9"/>
        <v>51</v>
      </c>
      <c r="AD22" s="142" t="str">
        <f t="shared" si="10"/>
        <v xml:space="preserve"> </v>
      </c>
      <c r="AE22" s="350">
        <f t="shared" si="11"/>
        <v>19.899999999999999</v>
      </c>
      <c r="AF22" s="142">
        <f t="shared" si="12"/>
        <v>52</v>
      </c>
      <c r="AG22" s="142" t="str">
        <f t="shared" si="13"/>
        <v xml:space="preserve"> </v>
      </c>
      <c r="AH22" s="141"/>
    </row>
    <row r="23" spans="1:34" ht="24" customHeight="1">
      <c r="A23" s="365"/>
      <c r="B23" s="20"/>
      <c r="C23" s="364"/>
      <c r="D23" s="366"/>
      <c r="E23" s="362" t="s">
        <v>949</v>
      </c>
      <c r="F23" s="361" t="s">
        <v>943</v>
      </c>
      <c r="G23" s="356">
        <v>1.9950000000000001</v>
      </c>
      <c r="H23" s="355" t="s">
        <v>942</v>
      </c>
      <c r="I23" s="27" t="s">
        <v>947</v>
      </c>
      <c r="J23" s="354">
        <v>5</v>
      </c>
      <c r="K23" s="353">
        <v>8.9</v>
      </c>
      <c r="L23" s="150">
        <f t="shared" si="0"/>
        <v>260.86067415730338</v>
      </c>
      <c r="M23" s="149">
        <f t="shared" si="1"/>
        <v>11.1</v>
      </c>
      <c r="N23" s="148">
        <f t="shared" si="2"/>
        <v>14.4</v>
      </c>
      <c r="O23" s="147" t="str">
        <f t="shared" si="3"/>
        <v>20.5~20.7</v>
      </c>
      <c r="P23" s="29" t="s">
        <v>939</v>
      </c>
      <c r="Q23" s="352" t="s">
        <v>669</v>
      </c>
      <c r="R23" s="352" t="s">
        <v>45</v>
      </c>
      <c r="S23" s="50"/>
      <c r="T23" s="351"/>
      <c r="U23" s="145" t="str">
        <f t="shared" si="4"/>
        <v/>
      </c>
      <c r="V23" s="144" t="str">
        <f t="shared" si="5"/>
        <v/>
      </c>
      <c r="W23" s="144" t="str">
        <f t="shared" si="6"/>
        <v/>
      </c>
      <c r="X23" s="143" t="str">
        <f t="shared" si="7"/>
        <v/>
      </c>
      <c r="Z23" s="27">
        <v>1840</v>
      </c>
      <c r="AA23" s="27">
        <v>1860</v>
      </c>
      <c r="AB23" s="350">
        <f t="shared" si="8"/>
        <v>20.7</v>
      </c>
      <c r="AC23" s="142">
        <f t="shared" si="9"/>
        <v>42</v>
      </c>
      <c r="AD23" s="142" t="str">
        <f t="shared" si="10"/>
        <v xml:space="preserve"> </v>
      </c>
      <c r="AE23" s="350">
        <f t="shared" si="11"/>
        <v>20.5</v>
      </c>
      <c r="AF23" s="142">
        <f t="shared" si="12"/>
        <v>43</v>
      </c>
      <c r="AG23" s="142" t="str">
        <f t="shared" si="13"/>
        <v xml:space="preserve"> </v>
      </c>
      <c r="AH23" s="141"/>
    </row>
    <row r="24" spans="1:34" ht="24" customHeight="1">
      <c r="A24" s="365"/>
      <c r="B24" s="22"/>
      <c r="C24" s="364"/>
      <c r="D24" s="363"/>
      <c r="E24" s="362" t="s">
        <v>948</v>
      </c>
      <c r="F24" s="361" t="s">
        <v>943</v>
      </c>
      <c r="G24" s="356">
        <v>1.9950000000000001</v>
      </c>
      <c r="H24" s="355" t="s">
        <v>942</v>
      </c>
      <c r="I24" s="27" t="s">
        <v>947</v>
      </c>
      <c r="J24" s="354">
        <v>5</v>
      </c>
      <c r="K24" s="353">
        <v>10.4</v>
      </c>
      <c r="L24" s="150">
        <f t="shared" si="0"/>
        <v>223.23653846153843</v>
      </c>
      <c r="M24" s="149">
        <f t="shared" si="1"/>
        <v>11.1</v>
      </c>
      <c r="N24" s="148">
        <f t="shared" si="2"/>
        <v>14.4</v>
      </c>
      <c r="O24" s="147" t="str">
        <f t="shared" si="3"/>
        <v>20.5~20.7</v>
      </c>
      <c r="P24" s="29" t="s">
        <v>939</v>
      </c>
      <c r="Q24" s="352" t="s">
        <v>669</v>
      </c>
      <c r="R24" s="352" t="s">
        <v>45</v>
      </c>
      <c r="S24" s="50"/>
      <c r="T24" s="360"/>
      <c r="U24" s="24" t="str">
        <f t="shared" si="4"/>
        <v/>
      </c>
      <c r="V24" s="25" t="str">
        <f t="shared" si="5"/>
        <v/>
      </c>
      <c r="W24" s="25" t="str">
        <f t="shared" si="6"/>
        <v/>
      </c>
      <c r="X24" s="26" t="str">
        <f t="shared" si="7"/>
        <v/>
      </c>
      <c r="Z24" s="27">
        <v>1840</v>
      </c>
      <c r="AA24" s="27">
        <v>1860</v>
      </c>
      <c r="AB24" s="350">
        <f t="shared" si="8"/>
        <v>20.7</v>
      </c>
      <c r="AC24" s="142">
        <f t="shared" si="9"/>
        <v>50</v>
      </c>
      <c r="AD24" s="142" t="str">
        <f t="shared" si="10"/>
        <v xml:space="preserve"> </v>
      </c>
      <c r="AE24" s="350">
        <f t="shared" si="11"/>
        <v>20.5</v>
      </c>
      <c r="AF24" s="142">
        <f t="shared" si="12"/>
        <v>50</v>
      </c>
      <c r="AG24" s="142" t="str">
        <f t="shared" si="13"/>
        <v xml:space="preserve"> </v>
      </c>
      <c r="AH24" s="141"/>
    </row>
    <row r="25" spans="1:34" ht="24" customHeight="1">
      <c r="A25" s="52"/>
      <c r="B25" s="359"/>
      <c r="C25" s="358" t="s">
        <v>946</v>
      </c>
      <c r="D25" s="357" t="s">
        <v>945</v>
      </c>
      <c r="E25" s="38" t="s">
        <v>944</v>
      </c>
      <c r="F25" s="38" t="s">
        <v>943</v>
      </c>
      <c r="G25" s="356">
        <v>1.9950000000000001</v>
      </c>
      <c r="H25" s="355" t="s">
        <v>942</v>
      </c>
      <c r="I25" s="27" t="s">
        <v>941</v>
      </c>
      <c r="J25" s="354" t="s">
        <v>940</v>
      </c>
      <c r="K25" s="353">
        <v>9.6</v>
      </c>
      <c r="L25" s="150">
        <f t="shared" si="0"/>
        <v>241.83958333333334</v>
      </c>
      <c r="M25" s="149">
        <f t="shared" si="1"/>
        <v>9.4</v>
      </c>
      <c r="N25" s="148">
        <f t="shared" si="2"/>
        <v>12.7</v>
      </c>
      <c r="O25" s="147" t="str">
        <f t="shared" si="3"/>
        <v>18.0~18.7</v>
      </c>
      <c r="P25" s="29" t="s">
        <v>939</v>
      </c>
      <c r="Q25" s="352" t="s">
        <v>669</v>
      </c>
      <c r="R25" s="352" t="s">
        <v>45</v>
      </c>
      <c r="S25" s="50"/>
      <c r="T25" s="351"/>
      <c r="U25" s="145">
        <f t="shared" si="4"/>
        <v>102</v>
      </c>
      <c r="V25" s="144" t="str">
        <f t="shared" si="5"/>
        <v/>
      </c>
      <c r="W25" s="144" t="str">
        <f t="shared" si="6"/>
        <v/>
      </c>
      <c r="X25" s="143" t="str">
        <f t="shared" si="7"/>
        <v/>
      </c>
      <c r="Z25" s="27">
        <v>2030</v>
      </c>
      <c r="AA25" s="27">
        <v>2100</v>
      </c>
      <c r="AB25" s="350">
        <f t="shared" si="8"/>
        <v>18.7</v>
      </c>
      <c r="AC25" s="142">
        <f t="shared" si="9"/>
        <v>51</v>
      </c>
      <c r="AD25" s="142" t="str">
        <f t="shared" si="10"/>
        <v xml:space="preserve"> </v>
      </c>
      <c r="AE25" s="350">
        <f t="shared" si="11"/>
        <v>18</v>
      </c>
      <c r="AF25" s="142">
        <f t="shared" si="12"/>
        <v>53</v>
      </c>
      <c r="AG25" s="142" t="str">
        <f t="shared" si="13"/>
        <v xml:space="preserve"> </v>
      </c>
      <c r="AH25" s="141"/>
    </row>
    <row r="26" spans="1:34">
      <c r="E26" s="2"/>
    </row>
  </sheetData>
  <sheetProtection formatCells="0" formatColumns="0" formatRows="0" insertColumns="0" insertRows="0" insertHyperlinks="0" deleteColumns="0" deleteRows="0" sort="0" autoFilter="0" pivotTables="0"/>
  <mergeCells count="44">
    <mergeCell ref="AD4:AD8"/>
    <mergeCell ref="AE4:AE8"/>
    <mergeCell ref="AF4:AF8"/>
    <mergeCell ref="AG4:AG8"/>
    <mergeCell ref="K5:K8"/>
    <mergeCell ref="N5:N8"/>
    <mergeCell ref="O5:O8"/>
    <mergeCell ref="W5:W8"/>
    <mergeCell ref="V4:V8"/>
    <mergeCell ref="Z4:Z8"/>
    <mergeCell ref="W4:X4"/>
    <mergeCell ref="U4:U8"/>
    <mergeCell ref="D16:D17"/>
    <mergeCell ref="D18:D19"/>
    <mergeCell ref="AH5:AH8"/>
    <mergeCell ref="D6:D8"/>
    <mergeCell ref="E6:E8"/>
    <mergeCell ref="F6:F8"/>
    <mergeCell ref="G6:G8"/>
    <mergeCell ref="Q6:Q8"/>
    <mergeCell ref="R6:R8"/>
    <mergeCell ref="S6:S8"/>
    <mergeCell ref="AA4:AA8"/>
    <mergeCell ref="AB4:AB8"/>
    <mergeCell ref="AC4:AC8"/>
    <mergeCell ref="X5:X8"/>
    <mergeCell ref="L5:L8"/>
    <mergeCell ref="M5:M8"/>
    <mergeCell ref="J2:P2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J4:J8"/>
    <mergeCell ref="K4:O4"/>
    <mergeCell ref="P4:P8"/>
    <mergeCell ref="Q4:S5"/>
    <mergeCell ref="T4:T5"/>
    <mergeCell ref="T6:T8"/>
  </mergeCells>
  <phoneticPr fontId="2"/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Header>&amp;L&amp;10
発出元 → 発出先&amp;R&amp;10【機密性２】 
作成日_作成担当課_用途_保存期間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A796240-8806-4CC9-8641-C5C8A86EEB91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AH9:AH25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0F42C-3599-4C4C-B8B8-B2DB2DD3DB6D}">
  <sheetPr>
    <tabColor indexed="13"/>
    <pageSetUpPr fitToPage="1"/>
  </sheetPr>
  <dimension ref="A1:X36"/>
  <sheetViews>
    <sheetView tabSelected="1" view="pageBreakPreview" zoomScale="70" zoomScaleNormal="55" zoomScaleSheetLayoutView="70" workbookViewId="0">
      <pane xSplit="3" ySplit="8" topLeftCell="D9" activePane="bottomRight" state="frozen"/>
      <selection activeCell="F8" sqref="F8:G8"/>
      <selection pane="topRight" activeCell="F8" sqref="F8:G8"/>
      <selection pane="bottomLeft" activeCell="F8" sqref="F8:G8"/>
      <selection pane="bottomRight" activeCell="F40" sqref="F40"/>
    </sheetView>
  </sheetViews>
  <sheetFormatPr defaultColWidth="9" defaultRowHeight="10"/>
  <cols>
    <col min="1" max="1" width="15.90625" style="210" customWidth="1"/>
    <col min="2" max="2" width="3.90625" style="57" bestFit="1" customWidth="1"/>
    <col min="3" max="3" width="38.26953125" style="57" customWidth="1"/>
    <col min="4" max="4" width="13.90625" style="57" bestFit="1" customWidth="1"/>
    <col min="5" max="5" width="16.90625" style="209" customWidth="1"/>
    <col min="6" max="6" width="13.08984375" style="57" bestFit="1" customWidth="1"/>
    <col min="7" max="7" width="7.36328125" style="57" bestFit="1" customWidth="1"/>
    <col min="8" max="8" width="12.08984375" style="57" bestFit="1" customWidth="1"/>
    <col min="9" max="9" width="10.453125" style="57" bestFit="1" customWidth="1"/>
    <col min="10" max="10" width="7" style="57" bestFit="1" customWidth="1"/>
    <col min="11" max="11" width="5.90625" style="57" bestFit="1" customWidth="1"/>
    <col min="12" max="12" width="8.7265625" style="57" bestFit="1" customWidth="1"/>
    <col min="13" max="13" width="8.453125" style="57" bestFit="1" customWidth="1"/>
    <col min="14" max="14" width="8.6328125" style="57" bestFit="1" customWidth="1"/>
    <col min="15" max="15" width="8.6328125" style="57" customWidth="1"/>
    <col min="16" max="16" width="14.36328125" style="57" bestFit="1" customWidth="1"/>
    <col min="17" max="17" width="10" style="57" bestFit="1" customWidth="1"/>
    <col min="18" max="18" width="6" style="57" customWidth="1"/>
    <col min="19" max="19" width="25.26953125" style="57" bestFit="1" customWidth="1"/>
    <col min="20" max="20" width="11" style="57" bestFit="1" customWidth="1"/>
    <col min="21" max="22" width="8.26953125" style="57" bestFit="1" customWidth="1"/>
    <col min="23" max="16384" width="9" style="57"/>
  </cols>
  <sheetData>
    <row r="1" spans="1:24" ht="21.75" customHeight="1">
      <c r="A1" s="265"/>
      <c r="B1" s="265"/>
      <c r="R1" s="264"/>
    </row>
    <row r="2" spans="1:24" ht="15.5">
      <c r="A2" s="57"/>
      <c r="E2" s="57"/>
      <c r="F2" s="140"/>
      <c r="J2" s="797" t="s">
        <v>632</v>
      </c>
      <c r="K2" s="797"/>
      <c r="L2" s="797"/>
      <c r="M2" s="797"/>
      <c r="N2" s="797"/>
      <c r="O2" s="797"/>
      <c r="P2" s="797"/>
      <c r="Q2" s="138"/>
      <c r="R2" s="798" t="s">
        <v>1069</v>
      </c>
      <c r="S2" s="799"/>
      <c r="T2" s="799"/>
      <c r="U2" s="799"/>
      <c r="V2" s="799"/>
    </row>
    <row r="3" spans="1:24" ht="23.25" customHeight="1">
      <c r="A3" s="320" t="s">
        <v>1068</v>
      </c>
      <c r="B3" s="320"/>
      <c r="E3" s="57"/>
      <c r="J3" s="138"/>
      <c r="R3" s="137"/>
      <c r="S3" s="634" t="s">
        <v>1067</v>
      </c>
      <c r="T3" s="634"/>
      <c r="U3" s="634"/>
      <c r="V3" s="634"/>
      <c r="W3" s="634"/>
      <c r="X3" s="634"/>
    </row>
    <row r="4" spans="1:24" ht="14.25" customHeight="1" thickBot="1">
      <c r="A4" s="635" t="s">
        <v>1066</v>
      </c>
      <c r="B4" s="639" t="s">
        <v>7</v>
      </c>
      <c r="C4" s="801"/>
      <c r="D4" s="806"/>
      <c r="E4" s="130"/>
      <c r="F4" s="639" t="s">
        <v>8</v>
      </c>
      <c r="G4" s="640"/>
      <c r="H4" s="691" t="s">
        <v>1065</v>
      </c>
      <c r="I4" s="691" t="s">
        <v>1064</v>
      </c>
      <c r="J4" s="721" t="s">
        <v>1063</v>
      </c>
      <c r="K4" s="854" t="s">
        <v>1062</v>
      </c>
      <c r="L4" s="855"/>
      <c r="M4" s="855"/>
      <c r="N4" s="855"/>
      <c r="O4" s="856"/>
      <c r="P4" s="130"/>
      <c r="Q4" s="703"/>
      <c r="R4" s="704"/>
      <c r="S4" s="705"/>
      <c r="T4" s="126"/>
      <c r="U4" s="708" t="s">
        <v>824</v>
      </c>
      <c r="V4" s="648" t="s">
        <v>823</v>
      </c>
      <c r="W4" s="650" t="s">
        <v>822</v>
      </c>
      <c r="X4" s="651"/>
    </row>
    <row r="5" spans="1:24" ht="11.25" customHeight="1">
      <c r="A5" s="636"/>
      <c r="B5" s="802"/>
      <c r="C5" s="803"/>
      <c r="D5" s="807"/>
      <c r="E5" s="104"/>
      <c r="F5" s="641"/>
      <c r="G5" s="642"/>
      <c r="H5" s="636"/>
      <c r="I5" s="636"/>
      <c r="J5" s="757"/>
      <c r="K5" s="769" t="s">
        <v>1061</v>
      </c>
      <c r="L5" s="657" t="s">
        <v>1060</v>
      </c>
      <c r="M5" s="811" t="s">
        <v>1059</v>
      </c>
      <c r="N5" s="722" t="s">
        <v>1058</v>
      </c>
      <c r="O5" s="722" t="s">
        <v>1057</v>
      </c>
      <c r="P5" s="123" t="s">
        <v>1056</v>
      </c>
      <c r="Q5" s="661" t="s">
        <v>1055</v>
      </c>
      <c r="R5" s="662"/>
      <c r="S5" s="663"/>
      <c r="T5" s="122" t="s">
        <v>1054</v>
      </c>
      <c r="U5" s="709"/>
      <c r="V5" s="636"/>
      <c r="W5" s="648" t="s">
        <v>813</v>
      </c>
      <c r="X5" s="648" t="s">
        <v>812</v>
      </c>
    </row>
    <row r="6" spans="1:24" ht="11.25" customHeight="1">
      <c r="A6" s="636"/>
      <c r="B6" s="802"/>
      <c r="C6" s="803"/>
      <c r="D6" s="635" t="s">
        <v>29</v>
      </c>
      <c r="E6" s="635" t="s">
        <v>1053</v>
      </c>
      <c r="F6" s="635" t="s">
        <v>29</v>
      </c>
      <c r="G6" s="691" t="s">
        <v>1052</v>
      </c>
      <c r="H6" s="636"/>
      <c r="I6" s="636"/>
      <c r="J6" s="757"/>
      <c r="K6" s="770"/>
      <c r="L6" s="654"/>
      <c r="M6" s="770"/>
      <c r="N6" s="773"/>
      <c r="O6" s="773"/>
      <c r="P6" s="319" t="s">
        <v>1051</v>
      </c>
      <c r="Q6" s="319" t="s">
        <v>1050</v>
      </c>
      <c r="R6" s="319"/>
      <c r="S6" s="319"/>
      <c r="T6" s="318" t="s">
        <v>1049</v>
      </c>
      <c r="U6" s="709"/>
      <c r="V6" s="636"/>
      <c r="W6" s="649"/>
      <c r="X6" s="649"/>
    </row>
    <row r="7" spans="1:24" ht="12" customHeight="1">
      <c r="A7" s="636"/>
      <c r="B7" s="802"/>
      <c r="C7" s="803"/>
      <c r="D7" s="636"/>
      <c r="E7" s="636"/>
      <c r="F7" s="636"/>
      <c r="G7" s="636"/>
      <c r="H7" s="636"/>
      <c r="I7" s="636"/>
      <c r="J7" s="757"/>
      <c r="K7" s="770"/>
      <c r="L7" s="654"/>
      <c r="M7" s="770"/>
      <c r="N7" s="773"/>
      <c r="O7" s="773"/>
      <c r="P7" s="319" t="s">
        <v>1048</v>
      </c>
      <c r="Q7" s="319" t="s">
        <v>1047</v>
      </c>
      <c r="R7" s="319" t="s">
        <v>1046</v>
      </c>
      <c r="S7" s="319" t="s">
        <v>34</v>
      </c>
      <c r="T7" s="318" t="s">
        <v>1045</v>
      </c>
      <c r="U7" s="709"/>
      <c r="V7" s="636"/>
      <c r="W7" s="649"/>
      <c r="X7" s="649"/>
    </row>
    <row r="8" spans="1:24" ht="11.25" customHeight="1">
      <c r="A8" s="682"/>
      <c r="B8" s="804"/>
      <c r="C8" s="805"/>
      <c r="D8" s="682"/>
      <c r="E8" s="682"/>
      <c r="F8" s="682"/>
      <c r="G8" s="682"/>
      <c r="H8" s="682"/>
      <c r="I8" s="682"/>
      <c r="J8" s="641"/>
      <c r="K8" s="771"/>
      <c r="L8" s="772"/>
      <c r="M8" s="771"/>
      <c r="N8" s="642"/>
      <c r="O8" s="642"/>
      <c r="P8" s="104" t="s">
        <v>1044</v>
      </c>
      <c r="Q8" s="104" t="s">
        <v>1043</v>
      </c>
      <c r="R8" s="104" t="s">
        <v>1042</v>
      </c>
      <c r="S8" s="103"/>
      <c r="T8" s="102" t="s">
        <v>1041</v>
      </c>
      <c r="U8" s="710"/>
      <c r="V8" s="682"/>
      <c r="W8" s="693"/>
      <c r="X8" s="693"/>
    </row>
    <row r="9" spans="1:24" ht="24" customHeight="1">
      <c r="A9" s="427" t="s">
        <v>1040</v>
      </c>
      <c r="B9" s="415"/>
      <c r="C9" s="424" t="s">
        <v>1019</v>
      </c>
      <c r="D9" s="65" t="s">
        <v>1039</v>
      </c>
      <c r="E9" s="412" t="s">
        <v>1038</v>
      </c>
      <c r="F9" s="67" t="s">
        <v>1033</v>
      </c>
      <c r="G9" s="66">
        <v>1.597</v>
      </c>
      <c r="H9" s="426" t="s">
        <v>1032</v>
      </c>
      <c r="I9" s="66">
        <v>1310</v>
      </c>
      <c r="J9" s="71">
        <v>5</v>
      </c>
      <c r="K9" s="69">
        <v>25.2</v>
      </c>
      <c r="L9" s="70">
        <f t="shared" ref="L9:L27" si="0">IF(K9&gt;0,1/K9*34.6*67.1,"")</f>
        <v>92.129365079365073</v>
      </c>
      <c r="M9" s="69">
        <v>17.2</v>
      </c>
      <c r="N9" s="68">
        <v>20.3</v>
      </c>
      <c r="O9" s="68">
        <v>25.3</v>
      </c>
      <c r="P9" s="66" t="s">
        <v>1031</v>
      </c>
      <c r="Q9" s="67" t="s">
        <v>1030</v>
      </c>
      <c r="R9" s="66" t="s">
        <v>1002</v>
      </c>
      <c r="S9" s="65"/>
      <c r="T9" s="287" t="s">
        <v>1029</v>
      </c>
      <c r="U9" s="63">
        <f t="shared" ref="U9:U27" si="1">IF(K9&lt;&gt;0, IF(M9&gt;=M9,ROUNDDOWN(K9/M9*100,0),""),"")</f>
        <v>146</v>
      </c>
      <c r="V9" s="62">
        <f t="shared" ref="V9:V27" si="2">IF(K9&lt;&gt;0, IF(N9&gt;=N9,ROUNDDOWN(K9/N9*100,0),""),"")</f>
        <v>124</v>
      </c>
      <c r="W9" s="62">
        <f t="shared" ref="W9:W27" si="3">IF(K9&lt;&gt;0, IF(O9&gt;=O9,ROUNDDOWN(K9/O9*100,0),""),"")</f>
        <v>99</v>
      </c>
      <c r="X9" s="79" t="s">
        <v>1037</v>
      </c>
    </row>
    <row r="10" spans="1:24" ht="24" customHeight="1">
      <c r="A10" s="298"/>
      <c r="B10" s="423"/>
      <c r="C10" s="422" t="s">
        <v>1015</v>
      </c>
      <c r="D10" s="421" t="s">
        <v>1036</v>
      </c>
      <c r="E10" s="412" t="s">
        <v>1035</v>
      </c>
      <c r="F10" s="67" t="s">
        <v>1033</v>
      </c>
      <c r="G10" s="66">
        <v>1.597</v>
      </c>
      <c r="H10" s="426" t="s">
        <v>1032</v>
      </c>
      <c r="I10" s="66">
        <v>1420</v>
      </c>
      <c r="J10" s="71">
        <v>5</v>
      </c>
      <c r="K10" s="69">
        <v>22.8</v>
      </c>
      <c r="L10" s="70">
        <f t="shared" si="0"/>
        <v>101.82719298245614</v>
      </c>
      <c r="M10" s="69">
        <v>15.8</v>
      </c>
      <c r="N10" s="68">
        <v>19</v>
      </c>
      <c r="O10" s="68">
        <v>24.46</v>
      </c>
      <c r="P10" s="66" t="s">
        <v>1031</v>
      </c>
      <c r="Q10" s="67" t="s">
        <v>1030</v>
      </c>
      <c r="R10" s="66" t="s">
        <v>1002</v>
      </c>
      <c r="S10" s="65"/>
      <c r="T10" s="287" t="s">
        <v>1029</v>
      </c>
      <c r="U10" s="63">
        <f t="shared" si="1"/>
        <v>144</v>
      </c>
      <c r="V10" s="62">
        <f t="shared" si="2"/>
        <v>120</v>
      </c>
      <c r="W10" s="62">
        <f t="shared" si="3"/>
        <v>93</v>
      </c>
      <c r="X10" s="79" t="s">
        <v>1028</v>
      </c>
    </row>
    <row r="11" spans="1:24" ht="24" customHeight="1">
      <c r="A11" s="298"/>
      <c r="B11" s="419"/>
      <c r="C11" s="425"/>
      <c r="D11" s="417"/>
      <c r="E11" s="412" t="s">
        <v>1034</v>
      </c>
      <c r="F11" s="67" t="s">
        <v>1033</v>
      </c>
      <c r="G11" s="66">
        <v>1.597</v>
      </c>
      <c r="H11" s="426" t="s">
        <v>1032</v>
      </c>
      <c r="I11" s="66">
        <v>1440</v>
      </c>
      <c r="J11" s="71">
        <v>5</v>
      </c>
      <c r="K11" s="69">
        <v>22.8</v>
      </c>
      <c r="L11" s="70">
        <f t="shared" si="0"/>
        <v>101.82719298245614</v>
      </c>
      <c r="M11" s="69">
        <v>15.8</v>
      </c>
      <c r="N11" s="68">
        <v>19</v>
      </c>
      <c r="O11" s="68">
        <v>24.3</v>
      </c>
      <c r="P11" s="66" t="s">
        <v>1031</v>
      </c>
      <c r="Q11" s="67" t="s">
        <v>1030</v>
      </c>
      <c r="R11" s="66" t="s">
        <v>1002</v>
      </c>
      <c r="S11" s="65"/>
      <c r="T11" s="287" t="s">
        <v>1029</v>
      </c>
      <c r="U11" s="63">
        <f t="shared" si="1"/>
        <v>144</v>
      </c>
      <c r="V11" s="62">
        <f t="shared" si="2"/>
        <v>120</v>
      </c>
      <c r="W11" s="62">
        <f t="shared" si="3"/>
        <v>93</v>
      </c>
      <c r="X11" s="79" t="s">
        <v>1028</v>
      </c>
    </row>
    <row r="12" spans="1:24" ht="24" customHeight="1">
      <c r="A12" s="298"/>
      <c r="B12" s="423"/>
      <c r="C12" s="422" t="s">
        <v>1027</v>
      </c>
      <c r="D12" s="421" t="s">
        <v>1026</v>
      </c>
      <c r="E12" s="412" t="s">
        <v>1025</v>
      </c>
      <c r="F12" s="67" t="s">
        <v>1023</v>
      </c>
      <c r="G12" s="66">
        <v>0.89700000000000002</v>
      </c>
      <c r="H12" s="67" t="s">
        <v>1022</v>
      </c>
      <c r="I12" s="66">
        <v>1020</v>
      </c>
      <c r="J12" s="71">
        <v>4</v>
      </c>
      <c r="K12" s="69">
        <v>17.399999999999999</v>
      </c>
      <c r="L12" s="70">
        <f t="shared" si="0"/>
        <v>133.42873563218393</v>
      </c>
      <c r="M12" s="69">
        <v>20.5</v>
      </c>
      <c r="N12" s="68">
        <v>23.4</v>
      </c>
      <c r="O12" s="68">
        <v>27.21</v>
      </c>
      <c r="P12" s="66" t="s">
        <v>1021</v>
      </c>
      <c r="Q12" s="67" t="s">
        <v>1017</v>
      </c>
      <c r="R12" s="66" t="s">
        <v>1020</v>
      </c>
      <c r="S12" s="65"/>
      <c r="T12" s="287"/>
      <c r="U12" s="63">
        <f t="shared" si="1"/>
        <v>84</v>
      </c>
      <c r="V12" s="62">
        <f t="shared" si="2"/>
        <v>74</v>
      </c>
      <c r="W12" s="62">
        <f t="shared" si="3"/>
        <v>63</v>
      </c>
      <c r="X12" s="79" t="s">
        <v>110</v>
      </c>
    </row>
    <row r="13" spans="1:24" ht="24" customHeight="1">
      <c r="A13" s="298"/>
      <c r="B13" s="419"/>
      <c r="C13" s="425"/>
      <c r="D13" s="417"/>
      <c r="E13" s="412" t="s">
        <v>269</v>
      </c>
      <c r="F13" s="67" t="s">
        <v>1023</v>
      </c>
      <c r="G13" s="66">
        <v>0.89700000000000002</v>
      </c>
      <c r="H13" s="67" t="s">
        <v>1022</v>
      </c>
      <c r="I13" s="66">
        <v>1030</v>
      </c>
      <c r="J13" s="71">
        <v>4</v>
      </c>
      <c r="K13" s="69">
        <v>17.399999999999999</v>
      </c>
      <c r="L13" s="70">
        <f t="shared" si="0"/>
        <v>133.42873563218393</v>
      </c>
      <c r="M13" s="69">
        <v>20.5</v>
      </c>
      <c r="N13" s="68">
        <v>23.4</v>
      </c>
      <c r="O13" s="68">
        <v>27.15</v>
      </c>
      <c r="P13" s="66" t="s">
        <v>1021</v>
      </c>
      <c r="Q13" s="67" t="s">
        <v>1017</v>
      </c>
      <c r="R13" s="66" t="s">
        <v>1020</v>
      </c>
      <c r="S13" s="65"/>
      <c r="T13" s="287"/>
      <c r="U13" s="63">
        <f t="shared" si="1"/>
        <v>84</v>
      </c>
      <c r="V13" s="62">
        <f t="shared" si="2"/>
        <v>74</v>
      </c>
      <c r="W13" s="62">
        <f t="shared" si="3"/>
        <v>64</v>
      </c>
      <c r="X13" s="79" t="s">
        <v>110</v>
      </c>
    </row>
    <row r="14" spans="1:24" ht="24" customHeight="1">
      <c r="A14" s="298"/>
      <c r="B14" s="419"/>
      <c r="C14" s="425"/>
      <c r="D14" s="417"/>
      <c r="E14" s="412" t="s">
        <v>338</v>
      </c>
      <c r="F14" s="67" t="s">
        <v>1023</v>
      </c>
      <c r="G14" s="66">
        <v>0.89700000000000002</v>
      </c>
      <c r="H14" s="67" t="s">
        <v>1022</v>
      </c>
      <c r="I14" s="66">
        <v>1040</v>
      </c>
      <c r="J14" s="71">
        <v>4</v>
      </c>
      <c r="K14" s="69">
        <v>17.399999999999999</v>
      </c>
      <c r="L14" s="70">
        <f t="shared" si="0"/>
        <v>133.42873563218393</v>
      </c>
      <c r="M14" s="69">
        <v>20.5</v>
      </c>
      <c r="N14" s="68">
        <v>23.4</v>
      </c>
      <c r="O14" s="68">
        <v>27.09</v>
      </c>
      <c r="P14" s="66" t="s">
        <v>1021</v>
      </c>
      <c r="Q14" s="67" t="s">
        <v>1017</v>
      </c>
      <c r="R14" s="66" t="s">
        <v>1020</v>
      </c>
      <c r="S14" s="65"/>
      <c r="T14" s="287"/>
      <c r="U14" s="63">
        <f t="shared" si="1"/>
        <v>84</v>
      </c>
      <c r="V14" s="62">
        <f t="shared" si="2"/>
        <v>74</v>
      </c>
      <c r="W14" s="62">
        <f t="shared" si="3"/>
        <v>64</v>
      </c>
      <c r="X14" s="79" t="s">
        <v>110</v>
      </c>
    </row>
    <row r="15" spans="1:24" ht="24" customHeight="1">
      <c r="A15" s="298"/>
      <c r="B15" s="419"/>
      <c r="C15" s="425"/>
      <c r="D15" s="417"/>
      <c r="E15" s="412" t="s">
        <v>334</v>
      </c>
      <c r="F15" s="67" t="s">
        <v>1023</v>
      </c>
      <c r="G15" s="66">
        <v>0.89700000000000002</v>
      </c>
      <c r="H15" s="67" t="s">
        <v>1022</v>
      </c>
      <c r="I15" s="66">
        <v>1050</v>
      </c>
      <c r="J15" s="71">
        <v>4</v>
      </c>
      <c r="K15" s="69">
        <v>17.399999999999999</v>
      </c>
      <c r="L15" s="70">
        <f t="shared" si="0"/>
        <v>133.42873563218393</v>
      </c>
      <c r="M15" s="69">
        <v>20.5</v>
      </c>
      <c r="N15" s="68">
        <v>23.4</v>
      </c>
      <c r="O15" s="68">
        <v>27.03</v>
      </c>
      <c r="P15" s="66" t="s">
        <v>1021</v>
      </c>
      <c r="Q15" s="67" t="s">
        <v>1017</v>
      </c>
      <c r="R15" s="66" t="s">
        <v>1020</v>
      </c>
      <c r="S15" s="65"/>
      <c r="T15" s="287"/>
      <c r="U15" s="63">
        <f t="shared" si="1"/>
        <v>84</v>
      </c>
      <c r="V15" s="62">
        <f t="shared" si="2"/>
        <v>74</v>
      </c>
      <c r="W15" s="62">
        <f t="shared" si="3"/>
        <v>64</v>
      </c>
      <c r="X15" s="79" t="s">
        <v>110</v>
      </c>
    </row>
    <row r="16" spans="1:24" ht="24" customHeight="1">
      <c r="A16" s="298"/>
      <c r="B16" s="419"/>
      <c r="C16" s="425"/>
      <c r="D16" s="417"/>
      <c r="E16" s="412" t="s">
        <v>1024</v>
      </c>
      <c r="F16" s="67" t="s">
        <v>1023</v>
      </c>
      <c r="G16" s="66">
        <v>0.89700000000000002</v>
      </c>
      <c r="H16" s="67" t="s">
        <v>1022</v>
      </c>
      <c r="I16" s="66">
        <v>1020</v>
      </c>
      <c r="J16" s="71">
        <v>4</v>
      </c>
      <c r="K16" s="69">
        <v>17.399999999999999</v>
      </c>
      <c r="L16" s="70">
        <f t="shared" si="0"/>
        <v>133.42873563218393</v>
      </c>
      <c r="M16" s="69">
        <v>20.5</v>
      </c>
      <c r="N16" s="68">
        <v>23.4</v>
      </c>
      <c r="O16" s="68">
        <v>27.21</v>
      </c>
      <c r="P16" s="66" t="s">
        <v>1021</v>
      </c>
      <c r="Q16" s="67" t="s">
        <v>1017</v>
      </c>
      <c r="R16" s="66" t="s">
        <v>1020</v>
      </c>
      <c r="S16" s="65"/>
      <c r="T16" s="287"/>
      <c r="U16" s="63">
        <f t="shared" si="1"/>
        <v>84</v>
      </c>
      <c r="V16" s="62">
        <f t="shared" si="2"/>
        <v>74</v>
      </c>
      <c r="W16" s="62">
        <f t="shared" si="3"/>
        <v>63</v>
      </c>
      <c r="X16" s="79" t="s">
        <v>110</v>
      </c>
    </row>
    <row r="17" spans="1:24" ht="24" customHeight="1">
      <c r="A17" s="298"/>
      <c r="B17" s="419"/>
      <c r="C17" s="425"/>
      <c r="D17" s="417"/>
      <c r="E17" s="412" t="s">
        <v>282</v>
      </c>
      <c r="F17" s="67" t="s">
        <v>1023</v>
      </c>
      <c r="G17" s="66">
        <v>0.89700000000000002</v>
      </c>
      <c r="H17" s="67" t="s">
        <v>1022</v>
      </c>
      <c r="I17" s="66">
        <v>1030</v>
      </c>
      <c r="J17" s="71">
        <v>4</v>
      </c>
      <c r="K17" s="69">
        <v>17.399999999999999</v>
      </c>
      <c r="L17" s="70">
        <f t="shared" si="0"/>
        <v>133.42873563218393</v>
      </c>
      <c r="M17" s="69">
        <v>20.5</v>
      </c>
      <c r="N17" s="68">
        <v>23.4</v>
      </c>
      <c r="O17" s="68">
        <v>27.15</v>
      </c>
      <c r="P17" s="66" t="s">
        <v>1021</v>
      </c>
      <c r="Q17" s="67" t="s">
        <v>1017</v>
      </c>
      <c r="R17" s="66" t="s">
        <v>1020</v>
      </c>
      <c r="S17" s="65"/>
      <c r="T17" s="287"/>
      <c r="U17" s="63">
        <f t="shared" si="1"/>
        <v>84</v>
      </c>
      <c r="V17" s="62">
        <f t="shared" si="2"/>
        <v>74</v>
      </c>
      <c r="W17" s="62">
        <f t="shared" si="3"/>
        <v>64</v>
      </c>
      <c r="X17" s="79" t="s">
        <v>110</v>
      </c>
    </row>
    <row r="18" spans="1:24" ht="24" customHeight="1">
      <c r="A18" s="298"/>
      <c r="B18" s="419"/>
      <c r="C18" s="425"/>
      <c r="D18" s="417"/>
      <c r="E18" s="412" t="s">
        <v>427</v>
      </c>
      <c r="F18" s="67" t="s">
        <v>1023</v>
      </c>
      <c r="G18" s="66">
        <v>0.89700000000000002</v>
      </c>
      <c r="H18" s="67" t="s">
        <v>1022</v>
      </c>
      <c r="I18" s="66">
        <v>1040</v>
      </c>
      <c r="J18" s="71">
        <v>4</v>
      </c>
      <c r="K18" s="69">
        <v>17.399999999999999</v>
      </c>
      <c r="L18" s="70">
        <f t="shared" si="0"/>
        <v>133.42873563218393</v>
      </c>
      <c r="M18" s="69">
        <v>20.5</v>
      </c>
      <c r="N18" s="68">
        <v>23.4</v>
      </c>
      <c r="O18" s="68">
        <v>27.09</v>
      </c>
      <c r="P18" s="66" t="s">
        <v>1021</v>
      </c>
      <c r="Q18" s="67" t="s">
        <v>1017</v>
      </c>
      <c r="R18" s="66" t="s">
        <v>1020</v>
      </c>
      <c r="S18" s="65"/>
      <c r="T18" s="287"/>
      <c r="U18" s="63">
        <f t="shared" si="1"/>
        <v>84</v>
      </c>
      <c r="V18" s="62">
        <f t="shared" si="2"/>
        <v>74</v>
      </c>
      <c r="W18" s="62">
        <f t="shared" si="3"/>
        <v>64</v>
      </c>
      <c r="X18" s="79" t="s">
        <v>110</v>
      </c>
    </row>
    <row r="19" spans="1:24" ht="24" customHeight="1">
      <c r="A19" s="298"/>
      <c r="B19" s="415"/>
      <c r="C19" s="424"/>
      <c r="D19" s="413"/>
      <c r="E19" s="412" t="s">
        <v>424</v>
      </c>
      <c r="F19" s="67" t="s">
        <v>1023</v>
      </c>
      <c r="G19" s="66">
        <v>0.89700000000000002</v>
      </c>
      <c r="H19" s="67" t="s">
        <v>1022</v>
      </c>
      <c r="I19" s="66">
        <v>1050</v>
      </c>
      <c r="J19" s="71">
        <v>4</v>
      </c>
      <c r="K19" s="69">
        <v>17.399999999999999</v>
      </c>
      <c r="L19" s="70">
        <f t="shared" si="0"/>
        <v>133.42873563218393</v>
      </c>
      <c r="M19" s="69">
        <v>20.5</v>
      </c>
      <c r="N19" s="68">
        <v>23.4</v>
      </c>
      <c r="O19" s="68">
        <v>27.03</v>
      </c>
      <c r="P19" s="66" t="s">
        <v>1021</v>
      </c>
      <c r="Q19" s="67" t="s">
        <v>1017</v>
      </c>
      <c r="R19" s="66" t="s">
        <v>1020</v>
      </c>
      <c r="S19" s="65"/>
      <c r="T19" s="287"/>
      <c r="U19" s="63">
        <f t="shared" si="1"/>
        <v>84</v>
      </c>
      <c r="V19" s="62">
        <f t="shared" si="2"/>
        <v>74</v>
      </c>
      <c r="W19" s="62">
        <f t="shared" si="3"/>
        <v>64</v>
      </c>
      <c r="X19" s="79" t="s">
        <v>110</v>
      </c>
    </row>
    <row r="20" spans="1:24" ht="24" customHeight="1">
      <c r="A20" s="298"/>
      <c r="B20" s="423"/>
      <c r="C20" s="422" t="s">
        <v>1019</v>
      </c>
      <c r="D20" s="421" t="s">
        <v>1018</v>
      </c>
      <c r="E20" s="412" t="s">
        <v>1008</v>
      </c>
      <c r="F20" s="67" t="s">
        <v>1005</v>
      </c>
      <c r="G20" s="66">
        <v>1.333</v>
      </c>
      <c r="H20" s="67" t="s">
        <v>1004</v>
      </c>
      <c r="I20" s="66">
        <v>1200</v>
      </c>
      <c r="J20" s="71">
        <v>5</v>
      </c>
      <c r="K20" s="69">
        <v>17</v>
      </c>
      <c r="L20" s="70">
        <f t="shared" si="0"/>
        <v>136.56823529411761</v>
      </c>
      <c r="M20" s="69">
        <v>17.2</v>
      </c>
      <c r="N20" s="68">
        <v>20.3</v>
      </c>
      <c r="O20" s="68">
        <v>26.07</v>
      </c>
      <c r="P20" s="66" t="s">
        <v>1003</v>
      </c>
      <c r="Q20" s="67" t="s">
        <v>1017</v>
      </c>
      <c r="R20" s="66" t="s">
        <v>1002</v>
      </c>
      <c r="S20" s="65"/>
      <c r="T20" s="287"/>
      <c r="U20" s="63">
        <f t="shared" si="1"/>
        <v>98</v>
      </c>
      <c r="V20" s="62">
        <f t="shared" si="2"/>
        <v>83</v>
      </c>
      <c r="W20" s="62">
        <f t="shared" si="3"/>
        <v>65</v>
      </c>
      <c r="X20" s="79" t="s">
        <v>1001</v>
      </c>
    </row>
    <row r="21" spans="1:24" ht="24" customHeight="1">
      <c r="A21" s="298"/>
      <c r="B21" s="419"/>
      <c r="C21" s="425"/>
      <c r="D21" s="417"/>
      <c r="E21" s="412" t="s">
        <v>1006</v>
      </c>
      <c r="F21" s="67" t="s">
        <v>1005</v>
      </c>
      <c r="G21" s="66">
        <v>1.333</v>
      </c>
      <c r="H21" s="67" t="s">
        <v>1004</v>
      </c>
      <c r="I21" s="66">
        <v>1190</v>
      </c>
      <c r="J21" s="71">
        <v>5</v>
      </c>
      <c r="K21" s="69">
        <v>17</v>
      </c>
      <c r="L21" s="70">
        <f t="shared" si="0"/>
        <v>136.56823529411761</v>
      </c>
      <c r="M21" s="69">
        <v>18.7</v>
      </c>
      <c r="N21" s="68">
        <v>21.8</v>
      </c>
      <c r="O21" s="68">
        <v>26.14</v>
      </c>
      <c r="P21" s="66" t="s">
        <v>1003</v>
      </c>
      <c r="Q21" s="67" t="s">
        <v>1017</v>
      </c>
      <c r="R21" s="66" t="s">
        <v>1002</v>
      </c>
      <c r="S21" s="65"/>
      <c r="T21" s="287"/>
      <c r="U21" s="63">
        <f t="shared" si="1"/>
        <v>90</v>
      </c>
      <c r="V21" s="62">
        <f t="shared" si="2"/>
        <v>77</v>
      </c>
      <c r="W21" s="62">
        <f t="shared" si="3"/>
        <v>65</v>
      </c>
      <c r="X21" s="79" t="s">
        <v>1001</v>
      </c>
    </row>
    <row r="22" spans="1:24" ht="24" customHeight="1">
      <c r="A22" s="298"/>
      <c r="B22" s="415"/>
      <c r="C22" s="424"/>
      <c r="D22" s="413"/>
      <c r="E22" s="412" t="s">
        <v>1016</v>
      </c>
      <c r="F22" s="67" t="s">
        <v>1005</v>
      </c>
      <c r="G22" s="66">
        <v>1.333</v>
      </c>
      <c r="H22" s="67" t="s">
        <v>1004</v>
      </c>
      <c r="I22" s="66">
        <v>1180</v>
      </c>
      <c r="J22" s="71">
        <v>5</v>
      </c>
      <c r="K22" s="69">
        <v>17</v>
      </c>
      <c r="L22" s="70">
        <f t="shared" si="0"/>
        <v>136.56823529411761</v>
      </c>
      <c r="M22" s="69">
        <v>18.7</v>
      </c>
      <c r="N22" s="68">
        <v>21.8</v>
      </c>
      <c r="O22" s="68">
        <v>26.21</v>
      </c>
      <c r="P22" s="66" t="s">
        <v>1003</v>
      </c>
      <c r="Q22" s="67" t="s">
        <v>60</v>
      </c>
      <c r="R22" s="66" t="s">
        <v>1002</v>
      </c>
      <c r="S22" s="65"/>
      <c r="T22" s="287"/>
      <c r="U22" s="63">
        <f t="shared" si="1"/>
        <v>90</v>
      </c>
      <c r="V22" s="62">
        <f t="shared" si="2"/>
        <v>77</v>
      </c>
      <c r="W22" s="62">
        <f t="shared" si="3"/>
        <v>64</v>
      </c>
      <c r="X22" s="79" t="s">
        <v>110</v>
      </c>
    </row>
    <row r="23" spans="1:24" ht="24" customHeight="1">
      <c r="A23" s="420"/>
      <c r="B23" s="423"/>
      <c r="C23" s="422" t="s">
        <v>1015</v>
      </c>
      <c r="D23" s="421" t="s">
        <v>1014</v>
      </c>
      <c r="E23" s="412" t="s">
        <v>1013</v>
      </c>
      <c r="F23" s="67" t="s">
        <v>1011</v>
      </c>
      <c r="G23" s="66">
        <v>1.333</v>
      </c>
      <c r="H23" s="67" t="s">
        <v>204</v>
      </c>
      <c r="I23" s="66">
        <v>1310</v>
      </c>
      <c r="J23" s="71">
        <v>5</v>
      </c>
      <c r="K23" s="69">
        <v>17</v>
      </c>
      <c r="L23" s="70">
        <f t="shared" si="0"/>
        <v>136.56823529411761</v>
      </c>
      <c r="M23" s="69">
        <v>17.2</v>
      </c>
      <c r="N23" s="68">
        <v>20.3</v>
      </c>
      <c r="O23" s="68">
        <v>25.3</v>
      </c>
      <c r="P23" s="66" t="s">
        <v>1003</v>
      </c>
      <c r="Q23" s="67" t="s">
        <v>60</v>
      </c>
      <c r="R23" s="66" t="s">
        <v>1002</v>
      </c>
      <c r="S23" s="65"/>
      <c r="T23" s="287"/>
      <c r="U23" s="63">
        <f t="shared" si="1"/>
        <v>98</v>
      </c>
      <c r="V23" s="62">
        <f t="shared" si="2"/>
        <v>83</v>
      </c>
      <c r="W23" s="62">
        <f t="shared" si="3"/>
        <v>67</v>
      </c>
      <c r="X23" s="79" t="s">
        <v>1001</v>
      </c>
    </row>
    <row r="24" spans="1:24" ht="24" customHeight="1">
      <c r="A24" s="420"/>
      <c r="B24" s="415"/>
      <c r="C24" s="414"/>
      <c r="D24" s="413"/>
      <c r="E24" s="412" t="s">
        <v>1012</v>
      </c>
      <c r="F24" s="67" t="s">
        <v>1011</v>
      </c>
      <c r="G24" s="66">
        <v>1.333</v>
      </c>
      <c r="H24" s="67" t="s">
        <v>204</v>
      </c>
      <c r="I24" s="66">
        <v>1330</v>
      </c>
      <c r="J24" s="71">
        <v>5</v>
      </c>
      <c r="K24" s="69">
        <v>17</v>
      </c>
      <c r="L24" s="70">
        <f t="shared" si="0"/>
        <v>136.56823529411761</v>
      </c>
      <c r="M24" s="69">
        <v>15.8</v>
      </c>
      <c r="N24" s="68">
        <v>19</v>
      </c>
      <c r="O24" s="68">
        <v>25.15</v>
      </c>
      <c r="P24" s="66" t="s">
        <v>1003</v>
      </c>
      <c r="Q24" s="67" t="s">
        <v>60</v>
      </c>
      <c r="R24" s="66" t="s">
        <v>1002</v>
      </c>
      <c r="S24" s="65"/>
      <c r="T24" s="287"/>
      <c r="U24" s="63">
        <f t="shared" si="1"/>
        <v>107</v>
      </c>
      <c r="V24" s="62">
        <f t="shared" si="2"/>
        <v>89</v>
      </c>
      <c r="W24" s="62">
        <f t="shared" si="3"/>
        <v>67</v>
      </c>
      <c r="X24" s="79" t="s">
        <v>1001</v>
      </c>
    </row>
    <row r="25" spans="1:24" s="411" customFormat="1" ht="24" customHeight="1">
      <c r="A25" s="420"/>
      <c r="B25" s="423"/>
      <c r="C25" s="422" t="s">
        <v>1010</v>
      </c>
      <c r="D25" s="421" t="s">
        <v>1009</v>
      </c>
      <c r="E25" s="412" t="s">
        <v>1008</v>
      </c>
      <c r="F25" s="67" t="s">
        <v>1005</v>
      </c>
      <c r="G25" s="66">
        <v>1.333</v>
      </c>
      <c r="H25" s="67" t="s">
        <v>1004</v>
      </c>
      <c r="I25" s="66">
        <v>1560</v>
      </c>
      <c r="J25" s="71">
        <v>5</v>
      </c>
      <c r="K25" s="69">
        <v>15.3</v>
      </c>
      <c r="L25" s="70">
        <f t="shared" si="0"/>
        <v>151.74248366013074</v>
      </c>
      <c r="M25" s="69">
        <v>13.2</v>
      </c>
      <c r="N25" s="68">
        <v>16.5</v>
      </c>
      <c r="O25" s="68">
        <v>23.31</v>
      </c>
      <c r="P25" s="66" t="s">
        <v>1003</v>
      </c>
      <c r="Q25" s="67" t="s">
        <v>60</v>
      </c>
      <c r="R25" s="66" t="s">
        <v>1002</v>
      </c>
      <c r="S25" s="65"/>
      <c r="T25" s="287"/>
      <c r="U25" s="63">
        <f t="shared" si="1"/>
        <v>115</v>
      </c>
      <c r="V25" s="62">
        <f t="shared" si="2"/>
        <v>92</v>
      </c>
      <c r="W25" s="62">
        <f t="shared" si="3"/>
        <v>65</v>
      </c>
      <c r="X25" s="79" t="s">
        <v>1001</v>
      </c>
    </row>
    <row r="26" spans="1:24" s="411" customFormat="1" ht="24" customHeight="1">
      <c r="A26" s="420"/>
      <c r="B26" s="419"/>
      <c r="C26" s="418"/>
      <c r="D26" s="417"/>
      <c r="E26" s="412" t="s">
        <v>1007</v>
      </c>
      <c r="F26" s="67" t="s">
        <v>1005</v>
      </c>
      <c r="G26" s="66">
        <v>1.333</v>
      </c>
      <c r="H26" s="67" t="s">
        <v>1004</v>
      </c>
      <c r="I26" s="66">
        <v>1570</v>
      </c>
      <c r="J26" s="71">
        <v>5</v>
      </c>
      <c r="K26" s="69">
        <v>15.3</v>
      </c>
      <c r="L26" s="70">
        <f t="shared" si="0"/>
        <v>151.74248366013074</v>
      </c>
      <c r="M26" s="69">
        <v>13.2</v>
      </c>
      <c r="N26" s="68">
        <v>16.5</v>
      </c>
      <c r="O26" s="68">
        <v>23.22</v>
      </c>
      <c r="P26" s="66" t="s">
        <v>1003</v>
      </c>
      <c r="Q26" s="67" t="s">
        <v>60</v>
      </c>
      <c r="R26" s="66" t="s">
        <v>1002</v>
      </c>
      <c r="S26" s="65"/>
      <c r="T26" s="287"/>
      <c r="U26" s="63">
        <f t="shared" si="1"/>
        <v>115</v>
      </c>
      <c r="V26" s="62">
        <f t="shared" si="2"/>
        <v>92</v>
      </c>
      <c r="W26" s="62">
        <f t="shared" si="3"/>
        <v>65</v>
      </c>
      <c r="X26" s="79" t="s">
        <v>1001</v>
      </c>
    </row>
    <row r="27" spans="1:24" s="411" customFormat="1" ht="24" customHeight="1">
      <c r="A27" s="416"/>
      <c r="B27" s="415"/>
      <c r="C27" s="414"/>
      <c r="D27" s="413"/>
      <c r="E27" s="412" t="s">
        <v>1006</v>
      </c>
      <c r="F27" s="67" t="s">
        <v>1005</v>
      </c>
      <c r="G27" s="66">
        <v>1.333</v>
      </c>
      <c r="H27" s="67" t="s">
        <v>1004</v>
      </c>
      <c r="I27" s="66">
        <v>1580</v>
      </c>
      <c r="J27" s="71">
        <v>5</v>
      </c>
      <c r="K27" s="69">
        <v>15.3</v>
      </c>
      <c r="L27" s="70">
        <f t="shared" si="0"/>
        <v>151.74248366013074</v>
      </c>
      <c r="M27" s="69">
        <v>13.2</v>
      </c>
      <c r="N27" s="68">
        <v>16.5</v>
      </c>
      <c r="O27" s="68">
        <v>23.14</v>
      </c>
      <c r="P27" s="66" t="s">
        <v>1003</v>
      </c>
      <c r="Q27" s="67" t="s">
        <v>60</v>
      </c>
      <c r="R27" s="66" t="s">
        <v>1002</v>
      </c>
      <c r="S27" s="65"/>
      <c r="T27" s="287"/>
      <c r="U27" s="63">
        <f t="shared" si="1"/>
        <v>115</v>
      </c>
      <c r="V27" s="62">
        <f t="shared" si="2"/>
        <v>92</v>
      </c>
      <c r="W27" s="62">
        <f t="shared" si="3"/>
        <v>66</v>
      </c>
      <c r="X27" s="79" t="s">
        <v>1001</v>
      </c>
    </row>
    <row r="28" spans="1:24">
      <c r="E28" s="57"/>
    </row>
    <row r="29" spans="1:24" ht="13">
      <c r="E29" s="57"/>
      <c r="H29" s="410" t="s">
        <v>1000</v>
      </c>
      <c r="I29" s="409" t="s">
        <v>999</v>
      </c>
    </row>
    <row r="30" spans="1:24">
      <c r="E30" s="57"/>
    </row>
    <row r="31" spans="1:24">
      <c r="E31" s="57"/>
    </row>
    <row r="32" spans="1:24">
      <c r="E32" s="57"/>
    </row>
    <row r="33" spans="5:5">
      <c r="E33" s="57"/>
    </row>
    <row r="34" spans="5:5">
      <c r="E34" s="57"/>
    </row>
    <row r="35" spans="5:5">
      <c r="E35" s="57"/>
    </row>
    <row r="36" spans="5:5">
      <c r="E36" s="57"/>
    </row>
  </sheetData>
  <sheetProtection selectLockedCells="1"/>
  <autoFilter ref="A8:V8" xr:uid="{1D356348-B64F-403E-B6E1-2F4D096D1673}">
    <filterColumn colId="1" showButton="0"/>
  </autoFilter>
  <mergeCells count="27">
    <mergeCell ref="J2:P2"/>
    <mergeCell ref="R2:V2"/>
    <mergeCell ref="S3:X3"/>
    <mergeCell ref="A4:A8"/>
    <mergeCell ref="B4:C8"/>
    <mergeCell ref="D4:D5"/>
    <mergeCell ref="F4:G5"/>
    <mergeCell ref="H4:H8"/>
    <mergeCell ref="I4:I8"/>
    <mergeCell ref="J4:J8"/>
    <mergeCell ref="K4:O4"/>
    <mergeCell ref="Q4:S4"/>
    <mergeCell ref="U4:U8"/>
    <mergeCell ref="V4:V8"/>
    <mergeCell ref="W4:X4"/>
    <mergeCell ref="K5:K8"/>
    <mergeCell ref="W5:W8"/>
    <mergeCell ref="X5:X8"/>
    <mergeCell ref="D6:D8"/>
    <mergeCell ref="E6:E8"/>
    <mergeCell ref="F6:F8"/>
    <mergeCell ref="G6:G8"/>
    <mergeCell ref="L5:L8"/>
    <mergeCell ref="M5:M8"/>
    <mergeCell ref="N5:N8"/>
    <mergeCell ref="O5:O8"/>
    <mergeCell ref="Q5:S5"/>
  </mergeCells>
  <phoneticPr fontId="2"/>
  <printOptions horizontalCentered="1"/>
  <pageMargins left="0.39370078740157483" right="0.39370078740157483" top="0.39370078740157483" bottom="0.39370078740157483" header="0.19685039370078741" footer="0.39370078740157483"/>
  <pageSetup paperSize="9" scale="50" firstPageNumber="0" fitToHeight="0" orientation="landscape" r:id="rId1"/>
  <headerFooter alignWithMargins="0">
    <oddHeader>&amp;R様式1-1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44283-74EC-4CC7-BD10-5B82569A9743}">
  <sheetPr>
    <tabColor rgb="FFFFFF00"/>
  </sheetPr>
  <dimension ref="A1:AH21"/>
  <sheetViews>
    <sheetView view="pageBreakPreview" zoomScaleNormal="100" zoomScaleSheetLayoutView="100" workbookViewId="0"/>
  </sheetViews>
  <sheetFormatPr defaultColWidth="9" defaultRowHeight="10"/>
  <cols>
    <col min="1" max="1" width="7.36328125" style="31" customWidth="1"/>
    <col min="2" max="2" width="2.08984375" style="2" customWidth="1"/>
    <col min="3" max="3" width="12.08984375" style="2" bestFit="1" customWidth="1"/>
    <col min="4" max="4" width="13.90625" style="2" bestFit="1" customWidth="1"/>
    <col min="5" max="5" width="17" style="32" bestFit="1" customWidth="1"/>
    <col min="6" max="6" width="7.08984375" style="2" customWidth="1"/>
    <col min="7" max="7" width="7.36328125" style="2" customWidth="1"/>
    <col min="8" max="8" width="12.08984375" style="2" bestFit="1" customWidth="1"/>
    <col min="9" max="9" width="10.6328125" style="2" customWidth="1"/>
    <col min="10" max="10" width="7" style="2" bestFit="1" customWidth="1"/>
    <col min="11" max="11" width="6.36328125" style="2" bestFit="1" customWidth="1"/>
    <col min="12" max="12" width="8.7265625" style="2" bestFit="1" customWidth="1"/>
    <col min="13" max="13" width="8.453125" style="2" bestFit="1" customWidth="1"/>
    <col min="14" max="14" width="8.6328125" style="2" bestFit="1" customWidth="1"/>
    <col min="15" max="15" width="8.6328125" style="2" customWidth="1"/>
    <col min="16" max="16" width="15.453125" style="2" bestFit="1" customWidth="1"/>
    <col min="17" max="17" width="10" style="2" bestFit="1" customWidth="1"/>
    <col min="18" max="18" width="6" style="2" customWidth="1"/>
    <col min="19" max="19" width="25.26953125" style="2" bestFit="1" customWidth="1"/>
    <col min="20" max="20" width="11" style="2" bestFit="1" customWidth="1"/>
    <col min="21" max="22" width="8.26953125" style="2" bestFit="1" customWidth="1"/>
    <col min="23" max="24" width="9" style="2"/>
    <col min="25" max="25" width="9" style="2" customWidth="1"/>
    <col min="26" max="26" width="10.6328125" style="2" customWidth="1"/>
    <col min="27" max="27" width="10.453125" style="2" bestFit="1" customWidth="1"/>
    <col min="28" max="28" width="8.90625" style="2" hidden="1" customWidth="1"/>
    <col min="29" max="29" width="8" style="2" hidden="1" customWidth="1"/>
    <col min="30" max="30" width="8.36328125" style="2" hidden="1" customWidth="1"/>
    <col min="31" max="31" width="17.453125" style="2" hidden="1" customWidth="1"/>
    <col min="32" max="32" width="8" style="2" hidden="1" customWidth="1"/>
    <col min="33" max="33" width="9.08984375" style="2" hidden="1" customWidth="1"/>
    <col min="34" max="34" width="9" style="2" customWidth="1"/>
    <col min="35" max="16384" width="9" style="2"/>
  </cols>
  <sheetData>
    <row r="1" spans="1:34" ht="15.5">
      <c r="A1" s="1"/>
      <c r="B1" s="1"/>
      <c r="E1" s="3"/>
      <c r="R1" s="4"/>
    </row>
    <row r="2" spans="1:34" ht="16">
      <c r="A2" s="2"/>
      <c r="E2" s="2"/>
      <c r="F2" s="5"/>
      <c r="J2" s="591" t="s">
        <v>632</v>
      </c>
      <c r="K2" s="591"/>
      <c r="L2" s="591"/>
      <c r="M2" s="591"/>
      <c r="N2" s="591"/>
      <c r="O2" s="591"/>
      <c r="P2" s="591"/>
      <c r="Q2" s="591" t="s">
        <v>631</v>
      </c>
      <c r="R2" s="591"/>
      <c r="S2" s="591"/>
      <c r="T2" s="591"/>
      <c r="U2" s="591"/>
      <c r="V2" s="591"/>
      <c r="W2" s="591"/>
      <c r="X2" s="591"/>
    </row>
    <row r="3" spans="1:34" ht="15.75" customHeight="1">
      <c r="A3" s="9" t="s">
        <v>630</v>
      </c>
      <c r="B3" s="9"/>
      <c r="E3" s="2"/>
      <c r="J3" s="6"/>
      <c r="R3" s="10"/>
      <c r="S3" s="594" t="s">
        <v>2</v>
      </c>
      <c r="T3" s="594"/>
      <c r="U3" s="594"/>
      <c r="V3" s="594"/>
      <c r="W3" s="594"/>
      <c r="X3" s="594"/>
      <c r="Z3" s="197" t="s">
        <v>629</v>
      </c>
      <c r="AA3" s="12"/>
      <c r="AB3" s="196" t="s">
        <v>628</v>
      </c>
      <c r="AC3" s="14"/>
      <c r="AD3" s="14"/>
      <c r="AE3" s="195" t="s">
        <v>627</v>
      </c>
      <c r="AF3" s="14"/>
      <c r="AG3" s="16"/>
    </row>
    <row r="4" spans="1:34" ht="14.25" customHeight="1" thickBot="1">
      <c r="A4" s="600" t="s">
        <v>6</v>
      </c>
      <c r="B4" s="616" t="s">
        <v>7</v>
      </c>
      <c r="C4" s="617"/>
      <c r="D4" s="622"/>
      <c r="E4" s="624"/>
      <c r="F4" s="616" t="s">
        <v>8</v>
      </c>
      <c r="G4" s="626"/>
      <c r="H4" s="585" t="s">
        <v>626</v>
      </c>
      <c r="I4" s="588" t="s">
        <v>10</v>
      </c>
      <c r="J4" s="607" t="s">
        <v>11</v>
      </c>
      <c r="K4" s="610" t="s">
        <v>625</v>
      </c>
      <c r="L4" s="611"/>
      <c r="M4" s="611"/>
      <c r="N4" s="611"/>
      <c r="O4" s="612"/>
      <c r="P4" s="585" t="s">
        <v>624</v>
      </c>
      <c r="Q4" s="601" t="s">
        <v>14</v>
      </c>
      <c r="R4" s="602"/>
      <c r="S4" s="603"/>
      <c r="T4" s="571" t="s">
        <v>15</v>
      </c>
      <c r="U4" s="573" t="s">
        <v>584</v>
      </c>
      <c r="V4" s="585" t="s">
        <v>583</v>
      </c>
      <c r="W4" s="597" t="s">
        <v>582</v>
      </c>
      <c r="X4" s="598"/>
      <c r="Z4" s="664" t="s">
        <v>19</v>
      </c>
      <c r="AA4" s="664" t="s">
        <v>623</v>
      </c>
      <c r="AB4" s="588" t="s">
        <v>21</v>
      </c>
      <c r="AC4" s="585" t="s">
        <v>571</v>
      </c>
      <c r="AD4" s="585" t="s">
        <v>570</v>
      </c>
      <c r="AE4" s="588" t="s">
        <v>21</v>
      </c>
      <c r="AF4" s="585" t="s">
        <v>571</v>
      </c>
      <c r="AG4" s="585" t="s">
        <v>622</v>
      </c>
      <c r="AH4" s="18"/>
    </row>
    <row r="5" spans="1:34" ht="11.25" customHeight="1">
      <c r="A5" s="586"/>
      <c r="B5" s="618"/>
      <c r="C5" s="619"/>
      <c r="D5" s="623"/>
      <c r="E5" s="625"/>
      <c r="F5" s="609"/>
      <c r="G5" s="581"/>
      <c r="H5" s="586"/>
      <c r="I5" s="589"/>
      <c r="J5" s="608"/>
      <c r="K5" s="599" t="s">
        <v>25</v>
      </c>
      <c r="L5" s="613" t="s">
        <v>621</v>
      </c>
      <c r="M5" s="576" t="s">
        <v>27</v>
      </c>
      <c r="N5" s="579" t="s">
        <v>28</v>
      </c>
      <c r="O5" s="579" t="s">
        <v>21</v>
      </c>
      <c r="P5" s="595"/>
      <c r="Q5" s="604"/>
      <c r="R5" s="605"/>
      <c r="S5" s="606"/>
      <c r="T5" s="572"/>
      <c r="U5" s="574"/>
      <c r="V5" s="586"/>
      <c r="W5" s="585" t="s">
        <v>571</v>
      </c>
      <c r="X5" s="585" t="s">
        <v>570</v>
      </c>
      <c r="Z5" s="664"/>
      <c r="AA5" s="664"/>
      <c r="AB5" s="589"/>
      <c r="AC5" s="628"/>
      <c r="AD5" s="628"/>
      <c r="AE5" s="589"/>
      <c r="AF5" s="628"/>
      <c r="AG5" s="628"/>
      <c r="AH5" s="630"/>
    </row>
    <row r="6" spans="1:34">
      <c r="A6" s="586"/>
      <c r="B6" s="618"/>
      <c r="C6" s="619"/>
      <c r="D6" s="600" t="s">
        <v>29</v>
      </c>
      <c r="E6" s="627" t="s">
        <v>563</v>
      </c>
      <c r="F6" s="600" t="s">
        <v>29</v>
      </c>
      <c r="G6" s="588" t="s">
        <v>620</v>
      </c>
      <c r="H6" s="586"/>
      <c r="I6" s="589"/>
      <c r="J6" s="608"/>
      <c r="K6" s="577"/>
      <c r="L6" s="614"/>
      <c r="M6" s="577"/>
      <c r="N6" s="580"/>
      <c r="O6" s="580"/>
      <c r="P6" s="595"/>
      <c r="Q6" s="585" t="s">
        <v>619</v>
      </c>
      <c r="R6" s="585" t="s">
        <v>618</v>
      </c>
      <c r="S6" s="600" t="s">
        <v>34</v>
      </c>
      <c r="T6" s="582" t="s">
        <v>617</v>
      </c>
      <c r="U6" s="574"/>
      <c r="V6" s="586"/>
      <c r="W6" s="628"/>
      <c r="X6" s="628"/>
      <c r="Z6" s="664"/>
      <c r="AA6" s="664"/>
      <c r="AB6" s="589"/>
      <c r="AC6" s="628"/>
      <c r="AD6" s="628"/>
      <c r="AE6" s="589"/>
      <c r="AF6" s="628"/>
      <c r="AG6" s="628"/>
      <c r="AH6" s="630"/>
    </row>
    <row r="7" spans="1:34">
      <c r="A7" s="586"/>
      <c r="B7" s="618"/>
      <c r="C7" s="619"/>
      <c r="D7" s="586"/>
      <c r="E7" s="586"/>
      <c r="F7" s="586"/>
      <c r="G7" s="586"/>
      <c r="H7" s="586"/>
      <c r="I7" s="589"/>
      <c r="J7" s="608"/>
      <c r="K7" s="577"/>
      <c r="L7" s="614"/>
      <c r="M7" s="577"/>
      <c r="N7" s="580"/>
      <c r="O7" s="580"/>
      <c r="P7" s="595"/>
      <c r="Q7" s="595"/>
      <c r="R7" s="595"/>
      <c r="S7" s="586"/>
      <c r="T7" s="583"/>
      <c r="U7" s="574"/>
      <c r="V7" s="586"/>
      <c r="W7" s="628"/>
      <c r="X7" s="628"/>
      <c r="Z7" s="664"/>
      <c r="AA7" s="664"/>
      <c r="AB7" s="589"/>
      <c r="AC7" s="628"/>
      <c r="AD7" s="628"/>
      <c r="AE7" s="589"/>
      <c r="AF7" s="628"/>
      <c r="AG7" s="628"/>
      <c r="AH7" s="630"/>
    </row>
    <row r="8" spans="1:34">
      <c r="A8" s="587"/>
      <c r="B8" s="620"/>
      <c r="C8" s="621"/>
      <c r="D8" s="587"/>
      <c r="E8" s="587"/>
      <c r="F8" s="587"/>
      <c r="G8" s="587"/>
      <c r="H8" s="587"/>
      <c r="I8" s="590"/>
      <c r="J8" s="609"/>
      <c r="K8" s="578"/>
      <c r="L8" s="615"/>
      <c r="M8" s="578"/>
      <c r="N8" s="581"/>
      <c r="O8" s="581"/>
      <c r="P8" s="596"/>
      <c r="Q8" s="596"/>
      <c r="R8" s="596"/>
      <c r="S8" s="587"/>
      <c r="T8" s="584"/>
      <c r="U8" s="575"/>
      <c r="V8" s="587"/>
      <c r="W8" s="629"/>
      <c r="X8" s="629"/>
      <c r="Z8" s="665"/>
      <c r="AA8" s="665"/>
      <c r="AB8" s="590"/>
      <c r="AC8" s="629"/>
      <c r="AD8" s="629"/>
      <c r="AE8" s="590"/>
      <c r="AF8" s="629"/>
      <c r="AG8" s="629"/>
      <c r="AH8" s="630"/>
    </row>
    <row r="9" spans="1:34" ht="24" customHeight="1">
      <c r="A9" s="408" t="s">
        <v>998</v>
      </c>
      <c r="B9" s="207"/>
      <c r="C9" s="203" t="s">
        <v>997</v>
      </c>
      <c r="D9" s="168" t="s">
        <v>995</v>
      </c>
      <c r="E9" s="193" t="s">
        <v>996</v>
      </c>
      <c r="F9" s="21" t="s">
        <v>603</v>
      </c>
      <c r="G9" s="21">
        <v>1.1990000000000001</v>
      </c>
      <c r="H9" s="21" t="s">
        <v>69</v>
      </c>
      <c r="I9" s="40" t="str">
        <f>IF(Z9="","",(IF(AA9-Z9&gt;0,CONCATENATE(TEXT(Z9,"#,##0"),"~",TEXT(AA9,"#,##0")),TEXT(Z9,"#,##0"))))</f>
        <v>1,270</v>
      </c>
      <c r="J9" s="41">
        <v>5</v>
      </c>
      <c r="K9" s="149">
        <v>18.2</v>
      </c>
      <c r="L9" s="150">
        <f>IF(K9&gt;0,1/K9*34.6*67.1,"")</f>
        <v>127.56373626373626</v>
      </c>
      <c r="M9" s="149">
        <f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17.2</v>
      </c>
      <c r="N9" s="148">
        <f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20.3</v>
      </c>
      <c r="O9" s="147" t="str">
        <f>IF(Z9="","",IF(AE9="",TEXT(AB9,"#,##0.0"),IF(AB9-AE9&gt;0,CONCATENATE(TEXT(AE9,"#,##0.0"),"~",TEXT(AB9,"#,##0.0")),TEXT(AB9,"#,##0.0"))))</f>
        <v>25.6</v>
      </c>
      <c r="P9" s="49" t="s">
        <v>591</v>
      </c>
      <c r="Q9" s="48" t="s">
        <v>60</v>
      </c>
      <c r="R9" s="49" t="s">
        <v>231</v>
      </c>
      <c r="S9" s="50"/>
      <c r="T9" s="146" t="str">
        <f>IF((LEFT(D9,1)="6"),"☆☆☆☆☆",IF((LEFT(D9,1)="5"),"☆☆☆☆",IF((LEFT(D9,1)="4"),"☆☆☆"," ")))</f>
        <v>☆☆☆☆</v>
      </c>
      <c r="U9" s="145">
        <f>IFERROR(IF(K9&lt;M9,"",(ROUNDDOWN(K9/M9*100,0))),"")</f>
        <v>105</v>
      </c>
      <c r="V9" s="144" t="str">
        <f>IFERROR(IF(K9&lt;N9,"",(ROUNDDOWN(K9/N9*100,0))),"")</f>
        <v/>
      </c>
      <c r="W9" s="144">
        <f>IF(AC9&lt;55,"",IF(AA9="",AC9,IF(AF9-AC9&gt;0,CONCATENATE(AC9,"~",AF9),AC9)))</f>
        <v>71</v>
      </c>
      <c r="X9" s="143" t="str">
        <f>IF(AC9&lt;55,"",AD9)</f>
        <v>★2.0</v>
      </c>
      <c r="Z9" s="23">
        <v>1270</v>
      </c>
      <c r="AA9" s="23"/>
      <c r="AB9" s="28">
        <f>IF(Z9="","",(ROUND(IF(Z9&gt;=2759,9.5,IF(Z9&lt;2759,(-2.47/1000000*Z9*Z9)-(8.52/10000*Z9)+30.65)),1)))</f>
        <v>25.6</v>
      </c>
      <c r="AC9" s="142">
        <f>IF(K9="","",ROUNDDOWN(K9/AB9*100,0))</f>
        <v>71</v>
      </c>
      <c r="AD9" s="142" t="str">
        <f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★2.0</v>
      </c>
      <c r="AE9" s="28" t="str">
        <f>IF(AA9="","",(ROUND(IF(AA9&gt;=2759,9.5,IF(AA9&lt;2759,(-2.47/1000000*AA9*AA9)-(8.52/10000*AA9)+30.65)),1)))</f>
        <v/>
      </c>
      <c r="AF9" s="142" t="str">
        <f>IF(AE9="","",IF(K9="","",ROUNDDOWN(K9/AE9*100,0)))</f>
        <v/>
      </c>
      <c r="AG9" s="142" t="str">
        <f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  <c r="AH9" s="141"/>
    </row>
    <row r="10" spans="1:34" ht="24" customHeight="1">
      <c r="A10" s="407"/>
      <c r="B10" s="155"/>
      <c r="C10" s="154"/>
      <c r="D10" s="168" t="s">
        <v>995</v>
      </c>
      <c r="E10" s="193" t="s">
        <v>994</v>
      </c>
      <c r="F10" s="21" t="s">
        <v>603</v>
      </c>
      <c r="G10" s="21">
        <v>1.1990000000000001</v>
      </c>
      <c r="H10" s="21" t="s">
        <v>69</v>
      </c>
      <c r="I10" s="40" t="str">
        <f>IF(Z10="","",(IF(AA10-Z10&gt;0,CONCATENATE(TEXT(Z10,"#,##0"),"~",TEXT(AA10,"#,##0")),TEXT(Z10,"#,##0"))))</f>
        <v>1,280</v>
      </c>
      <c r="J10" s="41">
        <v>5</v>
      </c>
      <c r="K10" s="149">
        <v>18.2</v>
      </c>
      <c r="L10" s="150">
        <f>IF(K10&gt;0,1/K10*34.6*67.1,"")</f>
        <v>127.56373626373626</v>
      </c>
      <c r="M10" s="149">
        <f>IFERROR(VALUE(IF(Z10="","",(IF(Z10&gt;=2271,"7.4",IF(Z10&gt;=2101,"8.7",IF(Z10&gt;=1991,"9.4",IF(Z10&gt;=1871,"10.2",IF(Z10&gt;=1761,"11.1",IF(Z10&gt;=1651,"12.2",IF(Z10&gt;=1531,"13.2",IF(Z10&gt;=1421,"14.4",IF(Z10&gt;=1311,"15.8",IF(Z10&gt;=1196,"17.2",IF(Z10&gt;=1081,"18.7",IF(Z10&gt;=971,"20.5",IF(Z10&gt;=856,"20.8",IF(Z10&gt;=741,"21.0",IF(Z10&gt;=601,"21.8","22.5")))))))))))))))))),"")</f>
        <v>17.2</v>
      </c>
      <c r="N10" s="148">
        <f>IFERROR(VALUE(IF(Z10="","",(IF(Z10&gt;=2271,"10.6",IF(Z10&gt;=2101,"11.9",IF(Z10&gt;=1991,"12.7",IF(Z10&gt;=1871,"13.5",IF(Z10&gt;=1761,"14.4",IF(Z10&gt;=1651,"15.4",IF(Z10&gt;=1531,"16.5",IF(Z10&gt;=1421,"17.6",IF(Z10&gt;=1311,"19.0",IF(Z10&gt;=1196,"20.3",IF(Z10&gt;=1081,"21.8",IF(Z10&gt;=971,"23.4",IF(Z10&gt;=856,"23.7",IF(Z10&gt;=741,"24.5","24.6"))))))))))))))))),"")</f>
        <v>20.3</v>
      </c>
      <c r="O10" s="147" t="str">
        <f>IF(Z10="","",IF(AE10="",TEXT(AB10,"#,##0.0"),IF(AB10-AE10&gt;0,CONCATENATE(TEXT(AE10,"#,##0.0"),"~",TEXT(AB10,"#,##0.0")),TEXT(AB10,"#,##0.0"))))</f>
        <v>25.5</v>
      </c>
      <c r="P10" s="49" t="s">
        <v>591</v>
      </c>
      <c r="Q10" s="48" t="s">
        <v>60</v>
      </c>
      <c r="R10" s="49" t="s">
        <v>231</v>
      </c>
      <c r="S10" s="50"/>
      <c r="T10" s="146" t="str">
        <f>IF((LEFT(D10,1)="6"),"☆☆☆☆☆",IF((LEFT(D10,1)="5"),"☆☆☆☆",IF((LEFT(D10,1)="4"),"☆☆☆"," ")))</f>
        <v>☆☆☆☆</v>
      </c>
      <c r="U10" s="145">
        <f>IFERROR(IF(K10&lt;M10,"",(ROUNDDOWN(K10/M10*100,0))),"")</f>
        <v>105</v>
      </c>
      <c r="V10" s="144" t="str">
        <f>IFERROR(IF(K10&lt;N10,"",(ROUNDDOWN(K10/N10*100,0))),"")</f>
        <v/>
      </c>
      <c r="W10" s="144">
        <f>IF(AC10&lt;55,"",IF(AA10="",AC10,IF(AF10-AC10&gt;0,CONCATENATE(AC10,"~",AF10),AC10)))</f>
        <v>71</v>
      </c>
      <c r="X10" s="143" t="str">
        <f>IF(AC10&lt;55,"",AD10)</f>
        <v>★2.0</v>
      </c>
      <c r="Z10" s="23">
        <v>1280</v>
      </c>
      <c r="AA10" s="23"/>
      <c r="AB10" s="28">
        <f>IF(Z10="","",(ROUND(IF(Z10&gt;=2759,9.5,IF(Z10&lt;2759,(-2.47/1000000*Z10*Z10)-(8.52/10000*Z10)+30.65)),1)))</f>
        <v>25.5</v>
      </c>
      <c r="AC10" s="142">
        <f>IF(K10="","",ROUNDDOWN(K10/AB10*100,0))</f>
        <v>71</v>
      </c>
      <c r="AD10" s="142" t="str">
        <f>IF(AC10="","",IF(AC10&gt;=125,"★7.5",IF(AC10&gt;=120,"★7.0",IF(AC10&gt;=115,"★6.5",IF(AC10&gt;=110,"★6.0",IF(AC10&gt;=105,"★5.5",IF(AC10&gt;=100,"★5.0",IF(AC10&gt;=95,"★4.5",IF(AC10&gt;=90,"★4.0",IF(AC10&gt;=85,"★3.5",IF(AC10&gt;=80,"★3.0",IF(AC10&gt;=75,"★2.5",IF(AC10&gt;=70,"★2.0",IF(AC10&gt;=65,"★1.5",IF(AC10&gt;=60,"★1.0",IF(AC10&gt;=55,"★0.5"," "))))))))))))))))</f>
        <v>★2.0</v>
      </c>
      <c r="AE10" s="28" t="str">
        <f>IF(AA10="","",(ROUND(IF(AA10&gt;=2759,9.5,IF(AA10&lt;2759,(-2.47/1000000*AA10*AA10)-(8.52/10000*AA10)+30.65)),1)))</f>
        <v/>
      </c>
      <c r="AF10" s="142" t="str">
        <f>IF(AE10="","",IF(K10="","",ROUNDDOWN(K10/AE10*100,0)))</f>
        <v/>
      </c>
      <c r="AG10" s="142" t="str">
        <f>IF(AF10="","",IF(AF10&gt;=125,"★7.5",IF(AF10&gt;=120,"★7.0",IF(AF10&gt;=115,"★6.5",IF(AF10&gt;=110,"★6.0",IF(AF10&gt;=105,"★5.5",IF(AF10&gt;=100,"★5.0",IF(AF10&gt;=95,"★4.5",IF(AF10&gt;=90,"★4.0",IF(AF10&gt;=85,"★3.5",IF(AF10&gt;=80,"★3.0",IF(AF10&gt;=75,"★2.5",IF(AF10&gt;=70,"★2.0",IF(AF10&gt;=65,"★1.5",IF(AF10&gt;=60,"★1.0",IF(AF10&gt;=55,"★0.5"," "))))))))))))))))</f>
        <v/>
      </c>
      <c r="AH10" s="141"/>
    </row>
    <row r="11" spans="1:34" ht="18" customHeight="1">
      <c r="A11" s="407"/>
      <c r="B11" s="204"/>
      <c r="C11" s="203" t="s">
        <v>993</v>
      </c>
      <c r="D11" s="168" t="s">
        <v>992</v>
      </c>
      <c r="E11" s="168" t="s">
        <v>93</v>
      </c>
      <c r="F11" s="21" t="s">
        <v>603</v>
      </c>
      <c r="G11" s="21">
        <v>1.1990000000000001</v>
      </c>
      <c r="H11" s="21" t="s">
        <v>69</v>
      </c>
      <c r="I11" s="40" t="str">
        <f>IF(Z11="","",(IF(AA11-Z11&gt;0,CONCATENATE(TEXT(Z11,"#,##0"),"~",TEXT(AA11,"#,##0")),TEXT(Z11,"#,##0"))))</f>
        <v>1,420</v>
      </c>
      <c r="J11" s="164">
        <v>5</v>
      </c>
      <c r="K11" s="149">
        <v>17.7</v>
      </c>
      <c r="L11" s="150">
        <f>IF(K11&gt;0,1/K11*34.6*67.1,"")</f>
        <v>131.16723163841806</v>
      </c>
      <c r="M11" s="149">
        <f>IFERROR(VALUE(IF(Z11="","",(IF(Z11&gt;=2271,"7.4",IF(Z11&gt;=2101,"8.7",IF(Z11&gt;=1991,"9.4",IF(Z11&gt;=1871,"10.2",IF(Z11&gt;=1761,"11.1",IF(Z11&gt;=1651,"12.2",IF(Z11&gt;=1531,"13.2",IF(Z11&gt;=1421,"14.4",IF(Z11&gt;=1311,"15.8",IF(Z11&gt;=1196,"17.2",IF(Z11&gt;=1081,"18.7",IF(Z11&gt;=971,"20.5",IF(Z11&gt;=856,"20.8",IF(Z11&gt;=741,"21.0",IF(Z11&gt;=601,"21.8","22.5")))))))))))))))))),"")</f>
        <v>15.8</v>
      </c>
      <c r="N11" s="148">
        <f>IFERROR(VALUE(IF(Z11="","",(IF(Z11&gt;=2271,"10.6",IF(Z11&gt;=2101,"11.9",IF(Z11&gt;=1991,"12.7",IF(Z11&gt;=1871,"13.5",IF(Z11&gt;=1761,"14.4",IF(Z11&gt;=1651,"15.4",IF(Z11&gt;=1531,"16.5",IF(Z11&gt;=1421,"17.6",IF(Z11&gt;=1311,"19.0",IF(Z11&gt;=1196,"20.3",IF(Z11&gt;=1081,"21.8",IF(Z11&gt;=971,"23.4",IF(Z11&gt;=856,"23.7",IF(Z11&gt;=741,"24.5","24.6"))))))))))))))))),"")</f>
        <v>19</v>
      </c>
      <c r="O11" s="147" t="str">
        <f>IF(Z11="","",IF(AE11="",TEXT(AB11,"#,##0.0"),IF(AB11-AE11&gt;0,CONCATENATE(TEXT(AE11,"#,##0.0"),"~",TEXT(AB11,"#,##0.0")),TEXT(AB11,"#,##0.0"))))</f>
        <v>24.5</v>
      </c>
      <c r="P11" s="49" t="s">
        <v>591</v>
      </c>
      <c r="Q11" s="48" t="s">
        <v>60</v>
      </c>
      <c r="R11" s="49" t="s">
        <v>231</v>
      </c>
      <c r="S11" s="50"/>
      <c r="T11" s="177" t="str">
        <f>IF((LEFT(D11,1)="6"),"☆☆☆☆☆",IF((LEFT(D11,1)="5"),"☆☆☆☆",IF((LEFT(D11,1)="4"),"☆☆☆"," ")))</f>
        <v xml:space="preserve"> </v>
      </c>
      <c r="U11" s="145">
        <f>IFERROR(IF(K11&lt;M11,"",(ROUNDDOWN(K11/M11*100,0))),"")</f>
        <v>112</v>
      </c>
      <c r="V11" s="144" t="str">
        <f>IFERROR(IF(K11&lt;N11,"",(ROUNDDOWN(K11/N11*100,0))),"")</f>
        <v/>
      </c>
      <c r="W11" s="144">
        <f>IF(AC11&lt;55,"",IF(AA11="",AC11,IF(AF11-AC11&gt;0,CONCATENATE(AC11,"~",AF11),AC11)))</f>
        <v>72</v>
      </c>
      <c r="X11" s="143" t="str">
        <f>IF(AC11&lt;55,"",AD11)</f>
        <v>★2.0</v>
      </c>
      <c r="Z11" s="23">
        <v>1420</v>
      </c>
      <c r="AA11" s="23"/>
      <c r="AB11" s="28">
        <f>IF(Z11="","",(ROUND(IF(Z11&gt;=2759,9.5,IF(Z11&lt;2759,(-2.47/1000000*Z11*Z11)-(8.52/10000*Z11)+30.65)),1)))</f>
        <v>24.5</v>
      </c>
      <c r="AC11" s="142">
        <f>IF(K11="","",ROUNDDOWN(K11/AB11*100,0))</f>
        <v>72</v>
      </c>
      <c r="AD11" s="142" t="str">
        <f>IF(AC11="","",IF(AC11&gt;=125,"★7.5",IF(AC11&gt;=120,"★7.0",IF(AC11&gt;=115,"★6.5",IF(AC11&gt;=110,"★6.0",IF(AC11&gt;=105,"★5.5",IF(AC11&gt;=100,"★5.0",IF(AC11&gt;=95,"★4.5",IF(AC11&gt;=90,"★4.0",IF(AC11&gt;=85,"★3.5",IF(AC11&gt;=80,"★3.0",IF(AC11&gt;=75,"★2.5",IF(AC11&gt;=70,"★2.0",IF(AC11&gt;=65,"★1.5",IF(AC11&gt;=60,"★1.0",IF(AC11&gt;=55,"★0.5"," "))))))))))))))))</f>
        <v>★2.0</v>
      </c>
      <c r="AE11" s="28" t="str">
        <f>IF(AA11="","",(ROUND(IF(AA11&gt;=2759,9.5,IF(AA11&lt;2759,(-2.47/1000000*AA11*AA11)-(8.52/10000*AA11)+30.65)),1)))</f>
        <v/>
      </c>
      <c r="AF11" s="142" t="str">
        <f>IF(AE11="","",IF(K11="","",ROUNDDOWN(K11/AE11*100,0)))</f>
        <v/>
      </c>
      <c r="AG11" s="142" t="str">
        <f>IF(AF11="","",IF(AF11&gt;=125,"★7.5",IF(AF11&gt;=120,"★7.0",IF(AF11&gt;=115,"★6.5",IF(AF11&gt;=110,"★6.0",IF(AF11&gt;=105,"★5.5",IF(AF11&gt;=100,"★5.0",IF(AF11&gt;=95,"★4.5",IF(AF11&gt;=90,"★4.0",IF(AF11&gt;=85,"★3.5",IF(AF11&gt;=80,"★3.0",IF(AF11&gt;=75,"★2.5",IF(AF11&gt;=70,"★2.0",IF(AF11&gt;=65,"★1.5",IF(AF11&gt;=60,"★1.0",IF(AF11&gt;=55,"★0.5"," "))))))))))))))))</f>
        <v/>
      </c>
      <c r="AH11" s="141"/>
    </row>
    <row r="12" spans="1:34" ht="18" customHeight="1">
      <c r="A12" s="406"/>
      <c r="B12" s="199"/>
      <c r="C12" s="198"/>
      <c r="D12" s="168" t="s">
        <v>992</v>
      </c>
      <c r="E12" s="168" t="s">
        <v>92</v>
      </c>
      <c r="F12" s="21" t="s">
        <v>603</v>
      </c>
      <c r="G12" s="21">
        <v>1.1990000000000001</v>
      </c>
      <c r="H12" s="21" t="s">
        <v>69</v>
      </c>
      <c r="I12" s="40" t="str">
        <f>IF(Z12="","",(IF(AA12-Z12&gt;0,CONCATENATE(TEXT(Z12,"#,##0"),"~",TEXT(AA12,"#,##0")),TEXT(Z12,"#,##0"))))</f>
        <v>1,450</v>
      </c>
      <c r="J12" s="41">
        <v>5</v>
      </c>
      <c r="K12" s="149">
        <v>17.7</v>
      </c>
      <c r="L12" s="150">
        <f>IF(K12&gt;0,1/K12*34.6*67.1,"")</f>
        <v>131.16723163841806</v>
      </c>
      <c r="M12" s="149">
        <f>IFERROR(VALUE(IF(Z12="","",(IF(Z12&gt;=2271,"7.4",IF(Z12&gt;=2101,"8.7",IF(Z12&gt;=1991,"9.4",IF(Z12&gt;=1871,"10.2",IF(Z12&gt;=1761,"11.1",IF(Z12&gt;=1651,"12.2",IF(Z12&gt;=1531,"13.2",IF(Z12&gt;=1421,"14.4",IF(Z12&gt;=1311,"15.8",IF(Z12&gt;=1196,"17.2",IF(Z12&gt;=1081,"18.7",IF(Z12&gt;=971,"20.5",IF(Z12&gt;=856,"20.8",IF(Z12&gt;=741,"21.0",IF(Z12&gt;=601,"21.8","22.5")))))))))))))))))),"")</f>
        <v>14.4</v>
      </c>
      <c r="N12" s="148">
        <f>IFERROR(VALUE(IF(Z12="","",(IF(Z12&gt;=2271,"10.6",IF(Z12&gt;=2101,"11.9",IF(Z12&gt;=1991,"12.7",IF(Z12&gt;=1871,"13.5",IF(Z12&gt;=1761,"14.4",IF(Z12&gt;=1651,"15.4",IF(Z12&gt;=1531,"16.5",IF(Z12&gt;=1421,"17.6",IF(Z12&gt;=1311,"19.0",IF(Z12&gt;=1196,"20.3",IF(Z12&gt;=1081,"21.8",IF(Z12&gt;=971,"23.4",IF(Z12&gt;=856,"23.7",IF(Z12&gt;=741,"24.5","24.6"))))))))))))))))),"")</f>
        <v>17.600000000000001</v>
      </c>
      <c r="O12" s="147" t="str">
        <f>IF(Z12="","",IF(AE12="",TEXT(AB12,"#,##0.0"),IF(AB12-AE12&gt;0,CONCATENATE(TEXT(AE12,"#,##0.0"),"~",TEXT(AB12,"#,##0.0")),TEXT(AB12,"#,##0.0"))))</f>
        <v>24.2</v>
      </c>
      <c r="P12" s="49" t="s">
        <v>591</v>
      </c>
      <c r="Q12" s="48" t="s">
        <v>60</v>
      </c>
      <c r="R12" s="49" t="s">
        <v>231</v>
      </c>
      <c r="S12" s="50"/>
      <c r="T12" s="177" t="str">
        <f>IF((LEFT(D12,1)="6"),"☆☆☆☆☆",IF((LEFT(D12,1)="5"),"☆☆☆☆",IF((LEFT(D12,1)="4"),"☆☆☆"," ")))</f>
        <v xml:space="preserve"> </v>
      </c>
      <c r="U12" s="145">
        <f>IFERROR(IF(K12&lt;M12,"",(ROUNDDOWN(K12/M12*100,0))),"")</f>
        <v>122</v>
      </c>
      <c r="V12" s="144">
        <f>IFERROR(IF(K12&lt;N12,"",(ROUNDDOWN(K12/N12*100,0))),"")</f>
        <v>100</v>
      </c>
      <c r="W12" s="144">
        <f>IF(AC12&lt;55,"",IF(AA12="",AC12,IF(AF12-AC12&gt;0,CONCATENATE(AC12,"~",AF12),AC12)))</f>
        <v>73</v>
      </c>
      <c r="X12" s="143" t="str">
        <f>IF(AC12&lt;55,"",AD12)</f>
        <v>★2.0</v>
      </c>
      <c r="Z12" s="23">
        <v>1450</v>
      </c>
      <c r="AA12" s="23"/>
      <c r="AB12" s="28">
        <f>IF(Z12="","",(ROUND(IF(Z12&gt;=2759,9.5,IF(Z12&lt;2759,(-2.47/1000000*Z12*Z12)-(8.52/10000*Z12)+30.65)),1)))</f>
        <v>24.2</v>
      </c>
      <c r="AC12" s="142">
        <f>IF(K12="","",ROUNDDOWN(K12/AB12*100,0))</f>
        <v>73</v>
      </c>
      <c r="AD12" s="142" t="str">
        <f>IF(AC12="","",IF(AC12&gt;=125,"★7.5",IF(AC12&gt;=120,"★7.0",IF(AC12&gt;=115,"★6.5",IF(AC12&gt;=110,"★6.0",IF(AC12&gt;=105,"★5.5",IF(AC12&gt;=100,"★5.0",IF(AC12&gt;=95,"★4.5",IF(AC12&gt;=90,"★4.0",IF(AC12&gt;=85,"★3.5",IF(AC12&gt;=80,"★3.0",IF(AC12&gt;=75,"★2.5",IF(AC12&gt;=70,"★2.0",IF(AC12&gt;=65,"★1.5",IF(AC12&gt;=60,"★1.0",IF(AC12&gt;=55,"★0.5"," "))))))))))))))))</f>
        <v>★2.0</v>
      </c>
      <c r="AE12" s="28" t="str">
        <f>IF(AA12="","",(ROUND(IF(AA12&gt;=2759,9.5,IF(AA12&lt;2759,(-2.47/1000000*AA12*AA12)-(8.52/10000*AA12)+30.65)),1)))</f>
        <v/>
      </c>
      <c r="AF12" s="142" t="str">
        <f>IF(AE12="","",IF(K12="","",ROUNDDOWN(K12/AE12*100,0)))</f>
        <v/>
      </c>
      <c r="AG12" s="142" t="str">
        <f>IF(AF12="","",IF(AF12&gt;=125,"★7.5",IF(AF12&gt;=120,"★7.0",IF(AF12&gt;=115,"★6.5",IF(AF12&gt;=110,"★6.0",IF(AF12&gt;=105,"★5.5",IF(AF12&gt;=100,"★5.0",IF(AF12&gt;=95,"★4.5",IF(AF12&gt;=90,"★4.0",IF(AF12&gt;=85,"★3.5",IF(AF12&gt;=80,"★3.0",IF(AF12&gt;=75,"★2.5",IF(AF12&gt;=70,"★2.0",IF(AF12&gt;=65,"★1.5",IF(AF12&gt;=60,"★1.0",IF(AF12&gt;=55,"★0.5"," "))))))))))))))))</f>
        <v/>
      </c>
      <c r="AH12" s="141"/>
    </row>
    <row r="13" spans="1:34">
      <c r="E13" s="2"/>
    </row>
    <row r="14" spans="1:34">
      <c r="B14" s="2" t="s">
        <v>46</v>
      </c>
      <c r="E14" s="2"/>
    </row>
    <row r="15" spans="1:34">
      <c r="B15" s="2" t="s">
        <v>47</v>
      </c>
      <c r="E15" s="2"/>
    </row>
    <row r="16" spans="1:34">
      <c r="B16" s="2" t="s">
        <v>48</v>
      </c>
      <c r="E16" s="2"/>
    </row>
    <row r="17" spans="2:5">
      <c r="B17" s="2" t="s">
        <v>49</v>
      </c>
      <c r="E17" s="2"/>
    </row>
    <row r="18" spans="2:5">
      <c r="B18" s="2" t="s">
        <v>50</v>
      </c>
      <c r="E18" s="2"/>
    </row>
    <row r="19" spans="2:5">
      <c r="B19" s="2" t="s">
        <v>51</v>
      </c>
      <c r="E19" s="2"/>
    </row>
    <row r="20" spans="2:5">
      <c r="B20" s="2" t="s">
        <v>52</v>
      </c>
      <c r="E20" s="2"/>
    </row>
    <row r="21" spans="2:5">
      <c r="B21" s="2" t="s">
        <v>53</v>
      </c>
      <c r="E21" s="2"/>
    </row>
  </sheetData>
  <sheetProtection formatCells="0" formatColumns="0" formatRows="0" insertColumns="0" insertRows="0" insertHyperlinks="0" deleteColumns="0" deleteRows="0" sort="0" autoFilter="0" pivotTables="0"/>
  <mergeCells count="42">
    <mergeCell ref="AE4:AE8"/>
    <mergeCell ref="AF4:AF8"/>
    <mergeCell ref="AG4:AG8"/>
    <mergeCell ref="K5:K8"/>
    <mergeCell ref="L5:L8"/>
    <mergeCell ref="M5:M8"/>
    <mergeCell ref="W5:W8"/>
    <mergeCell ref="V4:V8"/>
    <mergeCell ref="W4:X4"/>
    <mergeCell ref="U4:U8"/>
    <mergeCell ref="Z4:Z8"/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AA4:AA8"/>
    <mergeCell ref="AB4:AB8"/>
    <mergeCell ref="AC4:AC8"/>
    <mergeCell ref="X5:X8"/>
    <mergeCell ref="N5:N8"/>
    <mergeCell ref="O5:O8"/>
    <mergeCell ref="J2:P2"/>
    <mergeCell ref="Q2:X2"/>
    <mergeCell ref="S3:X3"/>
    <mergeCell ref="A4:A8"/>
    <mergeCell ref="B4:C8"/>
    <mergeCell ref="D4:D5"/>
    <mergeCell ref="E4:E5"/>
    <mergeCell ref="F4:G5"/>
    <mergeCell ref="H4:H8"/>
    <mergeCell ref="I4:I8"/>
    <mergeCell ref="J4:J8"/>
    <mergeCell ref="K4:O4"/>
    <mergeCell ref="P4:P8"/>
    <mergeCell ref="Q4:S5"/>
    <mergeCell ref="T4:T5"/>
  </mergeCells>
  <phoneticPr fontId="2"/>
  <pageMargins left="0.70866141732283472" right="0.70866141732283472" top="0.74803149606299213" bottom="0.74803149606299213" header="0.31496062992125984" footer="0.31496062992125984"/>
  <pageSetup paperSize="9" scale="31" orientation="portrait" r:id="rId1"/>
  <headerFooter>
    <oddHeader>&amp;L&amp;10
発出元 → 発出先&amp;R&amp;10【機密性２】 
作成日_作成担当課_用途_保存期間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43CD3-5D6D-435B-B7F0-ED62B5307BAF}">
  <sheetPr>
    <tabColor rgb="FFFFFF00"/>
    <pageSetUpPr fitToPage="1"/>
  </sheetPr>
  <dimension ref="A1:AG56"/>
  <sheetViews>
    <sheetView view="pageBreakPreview" zoomScaleNormal="55" zoomScaleSheetLayoutView="100" workbookViewId="0">
      <pane xSplit="3" ySplit="8" topLeftCell="D9" activePane="bottomRight" state="frozen"/>
      <selection activeCell="Q36" sqref="Q36"/>
      <selection pane="topRight" activeCell="Q36" sqref="Q36"/>
      <selection pane="bottomLeft" activeCell="Q36" sqref="Q36"/>
      <selection pane="bottomRight" activeCell="Q36" sqref="Q36"/>
    </sheetView>
  </sheetViews>
  <sheetFormatPr defaultColWidth="9" defaultRowHeight="10"/>
  <cols>
    <col min="1" max="1" width="12" style="210" customWidth="1"/>
    <col min="2" max="2" width="3.90625" style="57" bestFit="1" customWidth="1"/>
    <col min="3" max="3" width="11" style="57" customWidth="1"/>
    <col min="4" max="4" width="13.90625" style="57" bestFit="1" customWidth="1"/>
    <col min="5" max="5" width="13.90625" style="57" customWidth="1"/>
    <col min="6" max="8" width="9.90625" style="57" customWidth="1"/>
    <col min="9" max="9" width="12.453125" style="57" customWidth="1"/>
    <col min="10" max="10" width="7" style="57" customWidth="1"/>
    <col min="11" max="11" width="5.90625" style="57" customWidth="1"/>
    <col min="12" max="12" width="8.7265625" style="57" customWidth="1"/>
    <col min="13" max="13" width="8.453125" style="57" customWidth="1"/>
    <col min="14" max="15" width="8.6328125" style="57" customWidth="1"/>
    <col min="16" max="16" width="14.36328125" style="57" bestFit="1" customWidth="1"/>
    <col min="17" max="17" width="10" style="57" bestFit="1" customWidth="1"/>
    <col min="18" max="18" width="6" style="57" customWidth="1"/>
    <col min="19" max="19" width="16.90625" style="57" customWidth="1"/>
    <col min="20" max="20" width="11" style="57" bestFit="1" customWidth="1"/>
    <col min="21" max="21" width="8.26953125" style="57" bestFit="1" customWidth="1"/>
    <col min="22" max="23" width="8.26953125" style="57" customWidth="1"/>
    <col min="24" max="24" width="8.26953125" style="57" bestFit="1" customWidth="1"/>
    <col min="25" max="259" width="9" style="57"/>
    <col min="260" max="260" width="15.90625" style="57" customWidth="1"/>
    <col min="261" max="261" width="3.90625" style="57" bestFit="1" customWidth="1"/>
    <col min="262" max="262" width="38.26953125" style="57" customWidth="1"/>
    <col min="263" max="263" width="13.90625" style="57" bestFit="1" customWidth="1"/>
    <col min="264" max="264" width="13.90625" style="57" customWidth="1"/>
    <col min="265" max="265" width="13.08984375" style="57" bestFit="1" customWidth="1"/>
    <col min="266" max="266" width="5.90625" style="57" bestFit="1" customWidth="1"/>
    <col min="267" max="267" width="12.08984375" style="57" bestFit="1" customWidth="1"/>
    <col min="268" max="268" width="10.453125" style="57" bestFit="1" customWidth="1"/>
    <col min="269" max="269" width="7" style="57" bestFit="1" customWidth="1"/>
    <col min="270" max="270" width="5.90625" style="57" bestFit="1" customWidth="1"/>
    <col min="271" max="271" width="8.7265625" style="57" bestFit="1" customWidth="1"/>
    <col min="272" max="272" width="8.453125" style="57" bestFit="1" customWidth="1"/>
    <col min="273" max="273" width="8.6328125" style="57" bestFit="1" customWidth="1"/>
    <col min="274" max="274" width="14.36328125" style="57" bestFit="1" customWidth="1"/>
    <col min="275" max="275" width="10" style="57" bestFit="1" customWidth="1"/>
    <col min="276" max="276" width="6" style="57" customWidth="1"/>
    <col min="277" max="277" width="25.26953125" style="57" bestFit="1" customWidth="1"/>
    <col min="278" max="278" width="11" style="57" bestFit="1" customWidth="1"/>
    <col min="279" max="280" width="8.26953125" style="57" bestFit="1" customWidth="1"/>
    <col min="281" max="515" width="9" style="57"/>
    <col min="516" max="516" width="15.90625" style="57" customWidth="1"/>
    <col min="517" max="517" width="3.90625" style="57" bestFit="1" customWidth="1"/>
    <col min="518" max="518" width="38.26953125" style="57" customWidth="1"/>
    <col min="519" max="519" width="13.90625" style="57" bestFit="1" customWidth="1"/>
    <col min="520" max="520" width="13.90625" style="57" customWidth="1"/>
    <col min="521" max="521" width="13.08984375" style="57" bestFit="1" customWidth="1"/>
    <col min="522" max="522" width="5.90625" style="57" bestFit="1" customWidth="1"/>
    <col min="523" max="523" width="12.08984375" style="57" bestFit="1" customWidth="1"/>
    <col min="524" max="524" width="10.453125" style="57" bestFit="1" customWidth="1"/>
    <col min="525" max="525" width="7" style="57" bestFit="1" customWidth="1"/>
    <col min="526" max="526" width="5.90625" style="57" bestFit="1" customWidth="1"/>
    <col min="527" max="527" width="8.7265625" style="57" bestFit="1" customWidth="1"/>
    <col min="528" max="528" width="8.453125" style="57" bestFit="1" customWidth="1"/>
    <col min="529" max="529" width="8.6328125" style="57" bestFit="1" customWidth="1"/>
    <col min="530" max="530" width="14.36328125" style="57" bestFit="1" customWidth="1"/>
    <col min="531" max="531" width="10" style="57" bestFit="1" customWidth="1"/>
    <col min="532" max="532" width="6" style="57" customWidth="1"/>
    <col min="533" max="533" width="25.26953125" style="57" bestFit="1" customWidth="1"/>
    <col min="534" max="534" width="11" style="57" bestFit="1" customWidth="1"/>
    <col min="535" max="536" width="8.26953125" style="57" bestFit="1" customWidth="1"/>
    <col min="537" max="771" width="9" style="57"/>
    <col min="772" max="772" width="15.90625" style="57" customWidth="1"/>
    <col min="773" max="773" width="3.90625" style="57" bestFit="1" customWidth="1"/>
    <col min="774" max="774" width="38.26953125" style="57" customWidth="1"/>
    <col min="775" max="775" width="13.90625" style="57" bestFit="1" customWidth="1"/>
    <col min="776" max="776" width="13.90625" style="57" customWidth="1"/>
    <col min="777" max="777" width="13.08984375" style="57" bestFit="1" customWidth="1"/>
    <col min="778" max="778" width="5.90625" style="57" bestFit="1" customWidth="1"/>
    <col min="779" max="779" width="12.08984375" style="57" bestFit="1" customWidth="1"/>
    <col min="780" max="780" width="10.453125" style="57" bestFit="1" customWidth="1"/>
    <col min="781" max="781" width="7" style="57" bestFit="1" customWidth="1"/>
    <col min="782" max="782" width="5.90625" style="57" bestFit="1" customWidth="1"/>
    <col min="783" max="783" width="8.7265625" style="57" bestFit="1" customWidth="1"/>
    <col min="784" max="784" width="8.453125" style="57" bestFit="1" customWidth="1"/>
    <col min="785" max="785" width="8.6328125" style="57" bestFit="1" customWidth="1"/>
    <col min="786" max="786" width="14.36328125" style="57" bestFit="1" customWidth="1"/>
    <col min="787" max="787" width="10" style="57" bestFit="1" customWidth="1"/>
    <col min="788" max="788" width="6" style="57" customWidth="1"/>
    <col min="789" max="789" width="25.26953125" style="57" bestFit="1" customWidth="1"/>
    <col min="790" max="790" width="11" style="57" bestFit="1" customWidth="1"/>
    <col min="791" max="792" width="8.26953125" style="57" bestFit="1" customWidth="1"/>
    <col min="793" max="1027" width="9" style="57"/>
    <col min="1028" max="1028" width="15.90625" style="57" customWidth="1"/>
    <col min="1029" max="1029" width="3.90625" style="57" bestFit="1" customWidth="1"/>
    <col min="1030" max="1030" width="38.26953125" style="57" customWidth="1"/>
    <col min="1031" max="1031" width="13.90625" style="57" bestFit="1" customWidth="1"/>
    <col min="1032" max="1032" width="13.90625" style="57" customWidth="1"/>
    <col min="1033" max="1033" width="13.08984375" style="57" bestFit="1" customWidth="1"/>
    <col min="1034" max="1034" width="5.90625" style="57" bestFit="1" customWidth="1"/>
    <col min="1035" max="1035" width="12.08984375" style="57" bestFit="1" customWidth="1"/>
    <col min="1036" max="1036" width="10.453125" style="57" bestFit="1" customWidth="1"/>
    <col min="1037" max="1037" width="7" style="57" bestFit="1" customWidth="1"/>
    <col min="1038" max="1038" width="5.90625" style="57" bestFit="1" customWidth="1"/>
    <col min="1039" max="1039" width="8.7265625" style="57" bestFit="1" customWidth="1"/>
    <col min="1040" max="1040" width="8.453125" style="57" bestFit="1" customWidth="1"/>
    <col min="1041" max="1041" width="8.6328125" style="57" bestFit="1" customWidth="1"/>
    <col min="1042" max="1042" width="14.36328125" style="57" bestFit="1" customWidth="1"/>
    <col min="1043" max="1043" width="10" style="57" bestFit="1" customWidth="1"/>
    <col min="1044" max="1044" width="6" style="57" customWidth="1"/>
    <col min="1045" max="1045" width="25.26953125" style="57" bestFit="1" customWidth="1"/>
    <col min="1046" max="1046" width="11" style="57" bestFit="1" customWidth="1"/>
    <col min="1047" max="1048" width="8.26953125" style="57" bestFit="1" customWidth="1"/>
    <col min="1049" max="1283" width="9" style="57"/>
    <col min="1284" max="1284" width="15.90625" style="57" customWidth="1"/>
    <col min="1285" max="1285" width="3.90625" style="57" bestFit="1" customWidth="1"/>
    <col min="1286" max="1286" width="38.26953125" style="57" customWidth="1"/>
    <col min="1287" max="1287" width="13.90625" style="57" bestFit="1" customWidth="1"/>
    <col min="1288" max="1288" width="13.90625" style="57" customWidth="1"/>
    <col min="1289" max="1289" width="13.08984375" style="57" bestFit="1" customWidth="1"/>
    <col min="1290" max="1290" width="5.90625" style="57" bestFit="1" customWidth="1"/>
    <col min="1291" max="1291" width="12.08984375" style="57" bestFit="1" customWidth="1"/>
    <col min="1292" max="1292" width="10.453125" style="57" bestFit="1" customWidth="1"/>
    <col min="1293" max="1293" width="7" style="57" bestFit="1" customWidth="1"/>
    <col min="1294" max="1294" width="5.90625" style="57" bestFit="1" customWidth="1"/>
    <col min="1295" max="1295" width="8.7265625" style="57" bestFit="1" customWidth="1"/>
    <col min="1296" max="1296" width="8.453125" style="57" bestFit="1" customWidth="1"/>
    <col min="1297" max="1297" width="8.6328125" style="57" bestFit="1" customWidth="1"/>
    <col min="1298" max="1298" width="14.36328125" style="57" bestFit="1" customWidth="1"/>
    <col min="1299" max="1299" width="10" style="57" bestFit="1" customWidth="1"/>
    <col min="1300" max="1300" width="6" style="57" customWidth="1"/>
    <col min="1301" max="1301" width="25.26953125" style="57" bestFit="1" customWidth="1"/>
    <col min="1302" max="1302" width="11" style="57" bestFit="1" customWidth="1"/>
    <col min="1303" max="1304" width="8.26953125" style="57" bestFit="1" customWidth="1"/>
    <col min="1305" max="1539" width="9" style="57"/>
    <col min="1540" max="1540" width="15.90625" style="57" customWidth="1"/>
    <col min="1541" max="1541" width="3.90625" style="57" bestFit="1" customWidth="1"/>
    <col min="1542" max="1542" width="38.26953125" style="57" customWidth="1"/>
    <col min="1543" max="1543" width="13.90625" style="57" bestFit="1" customWidth="1"/>
    <col min="1544" max="1544" width="13.90625" style="57" customWidth="1"/>
    <col min="1545" max="1545" width="13.08984375" style="57" bestFit="1" customWidth="1"/>
    <col min="1546" max="1546" width="5.90625" style="57" bestFit="1" customWidth="1"/>
    <col min="1547" max="1547" width="12.08984375" style="57" bestFit="1" customWidth="1"/>
    <col min="1548" max="1548" width="10.453125" style="57" bestFit="1" customWidth="1"/>
    <col min="1549" max="1549" width="7" style="57" bestFit="1" customWidth="1"/>
    <col min="1550" max="1550" width="5.90625" style="57" bestFit="1" customWidth="1"/>
    <col min="1551" max="1551" width="8.7265625" style="57" bestFit="1" customWidth="1"/>
    <col min="1552" max="1552" width="8.453125" style="57" bestFit="1" customWidth="1"/>
    <col min="1553" max="1553" width="8.6328125" style="57" bestFit="1" customWidth="1"/>
    <col min="1554" max="1554" width="14.36328125" style="57" bestFit="1" customWidth="1"/>
    <col min="1555" max="1555" width="10" style="57" bestFit="1" customWidth="1"/>
    <col min="1556" max="1556" width="6" style="57" customWidth="1"/>
    <col min="1557" max="1557" width="25.26953125" style="57" bestFit="1" customWidth="1"/>
    <col min="1558" max="1558" width="11" style="57" bestFit="1" customWidth="1"/>
    <col min="1559" max="1560" width="8.26953125" style="57" bestFit="1" customWidth="1"/>
    <col min="1561" max="1795" width="9" style="57"/>
    <col min="1796" max="1796" width="15.90625" style="57" customWidth="1"/>
    <col min="1797" max="1797" width="3.90625" style="57" bestFit="1" customWidth="1"/>
    <col min="1798" max="1798" width="38.26953125" style="57" customWidth="1"/>
    <col min="1799" max="1799" width="13.90625" style="57" bestFit="1" customWidth="1"/>
    <col min="1800" max="1800" width="13.90625" style="57" customWidth="1"/>
    <col min="1801" max="1801" width="13.08984375" style="57" bestFit="1" customWidth="1"/>
    <col min="1802" max="1802" width="5.90625" style="57" bestFit="1" customWidth="1"/>
    <col min="1803" max="1803" width="12.08984375" style="57" bestFit="1" customWidth="1"/>
    <col min="1804" max="1804" width="10.453125" style="57" bestFit="1" customWidth="1"/>
    <col min="1805" max="1805" width="7" style="57" bestFit="1" customWidth="1"/>
    <col min="1806" max="1806" width="5.90625" style="57" bestFit="1" customWidth="1"/>
    <col min="1807" max="1807" width="8.7265625" style="57" bestFit="1" customWidth="1"/>
    <col min="1808" max="1808" width="8.453125" style="57" bestFit="1" customWidth="1"/>
    <col min="1809" max="1809" width="8.6328125" style="57" bestFit="1" customWidth="1"/>
    <col min="1810" max="1810" width="14.36328125" style="57" bestFit="1" customWidth="1"/>
    <col min="1811" max="1811" width="10" style="57" bestFit="1" customWidth="1"/>
    <col min="1812" max="1812" width="6" style="57" customWidth="1"/>
    <col min="1813" max="1813" width="25.26953125" style="57" bestFit="1" customWidth="1"/>
    <col min="1814" max="1814" width="11" style="57" bestFit="1" customWidth="1"/>
    <col min="1815" max="1816" width="8.26953125" style="57" bestFit="1" customWidth="1"/>
    <col min="1817" max="2051" width="9" style="57"/>
    <col min="2052" max="2052" width="15.90625" style="57" customWidth="1"/>
    <col min="2053" max="2053" width="3.90625" style="57" bestFit="1" customWidth="1"/>
    <col min="2054" max="2054" width="38.26953125" style="57" customWidth="1"/>
    <col min="2055" max="2055" width="13.90625" style="57" bestFit="1" customWidth="1"/>
    <col min="2056" max="2056" width="13.90625" style="57" customWidth="1"/>
    <col min="2057" max="2057" width="13.08984375" style="57" bestFit="1" customWidth="1"/>
    <col min="2058" max="2058" width="5.90625" style="57" bestFit="1" customWidth="1"/>
    <col min="2059" max="2059" width="12.08984375" style="57" bestFit="1" customWidth="1"/>
    <col min="2060" max="2060" width="10.453125" style="57" bestFit="1" customWidth="1"/>
    <col min="2061" max="2061" width="7" style="57" bestFit="1" customWidth="1"/>
    <col min="2062" max="2062" width="5.90625" style="57" bestFit="1" customWidth="1"/>
    <col min="2063" max="2063" width="8.7265625" style="57" bestFit="1" customWidth="1"/>
    <col min="2064" max="2064" width="8.453125" style="57" bestFit="1" customWidth="1"/>
    <col min="2065" max="2065" width="8.6328125" style="57" bestFit="1" customWidth="1"/>
    <col min="2066" max="2066" width="14.36328125" style="57" bestFit="1" customWidth="1"/>
    <col min="2067" max="2067" width="10" style="57" bestFit="1" customWidth="1"/>
    <col min="2068" max="2068" width="6" style="57" customWidth="1"/>
    <col min="2069" max="2069" width="25.26953125" style="57" bestFit="1" customWidth="1"/>
    <col min="2070" max="2070" width="11" style="57" bestFit="1" customWidth="1"/>
    <col min="2071" max="2072" width="8.26953125" style="57" bestFit="1" customWidth="1"/>
    <col min="2073" max="2307" width="9" style="57"/>
    <col min="2308" max="2308" width="15.90625" style="57" customWidth="1"/>
    <col min="2309" max="2309" width="3.90625" style="57" bestFit="1" customWidth="1"/>
    <col min="2310" max="2310" width="38.26953125" style="57" customWidth="1"/>
    <col min="2311" max="2311" width="13.90625" style="57" bestFit="1" customWidth="1"/>
    <col min="2312" max="2312" width="13.90625" style="57" customWidth="1"/>
    <col min="2313" max="2313" width="13.08984375" style="57" bestFit="1" customWidth="1"/>
    <col min="2314" max="2314" width="5.90625" style="57" bestFit="1" customWidth="1"/>
    <col min="2315" max="2315" width="12.08984375" style="57" bestFit="1" customWidth="1"/>
    <col min="2316" max="2316" width="10.453125" style="57" bestFit="1" customWidth="1"/>
    <col min="2317" max="2317" width="7" style="57" bestFit="1" customWidth="1"/>
    <col min="2318" max="2318" width="5.90625" style="57" bestFit="1" customWidth="1"/>
    <col min="2319" max="2319" width="8.7265625" style="57" bestFit="1" customWidth="1"/>
    <col min="2320" max="2320" width="8.453125" style="57" bestFit="1" customWidth="1"/>
    <col min="2321" max="2321" width="8.6328125" style="57" bestFit="1" customWidth="1"/>
    <col min="2322" max="2322" width="14.36328125" style="57" bestFit="1" customWidth="1"/>
    <col min="2323" max="2323" width="10" style="57" bestFit="1" customWidth="1"/>
    <col min="2324" max="2324" width="6" style="57" customWidth="1"/>
    <col min="2325" max="2325" width="25.26953125" style="57" bestFit="1" customWidth="1"/>
    <col min="2326" max="2326" width="11" style="57" bestFit="1" customWidth="1"/>
    <col min="2327" max="2328" width="8.26953125" style="57" bestFit="1" customWidth="1"/>
    <col min="2329" max="2563" width="9" style="57"/>
    <col min="2564" max="2564" width="15.90625" style="57" customWidth="1"/>
    <col min="2565" max="2565" width="3.90625" style="57" bestFit="1" customWidth="1"/>
    <col min="2566" max="2566" width="38.26953125" style="57" customWidth="1"/>
    <col min="2567" max="2567" width="13.90625" style="57" bestFit="1" customWidth="1"/>
    <col min="2568" max="2568" width="13.90625" style="57" customWidth="1"/>
    <col min="2569" max="2569" width="13.08984375" style="57" bestFit="1" customWidth="1"/>
    <col min="2570" max="2570" width="5.90625" style="57" bestFit="1" customWidth="1"/>
    <col min="2571" max="2571" width="12.08984375" style="57" bestFit="1" customWidth="1"/>
    <col min="2572" max="2572" width="10.453125" style="57" bestFit="1" customWidth="1"/>
    <col min="2573" max="2573" width="7" style="57" bestFit="1" customWidth="1"/>
    <col min="2574" max="2574" width="5.90625" style="57" bestFit="1" customWidth="1"/>
    <col min="2575" max="2575" width="8.7265625" style="57" bestFit="1" customWidth="1"/>
    <col min="2576" max="2576" width="8.453125" style="57" bestFit="1" customWidth="1"/>
    <col min="2577" max="2577" width="8.6328125" style="57" bestFit="1" customWidth="1"/>
    <col min="2578" max="2578" width="14.36328125" style="57" bestFit="1" customWidth="1"/>
    <col min="2579" max="2579" width="10" style="57" bestFit="1" customWidth="1"/>
    <col min="2580" max="2580" width="6" style="57" customWidth="1"/>
    <col min="2581" max="2581" width="25.26953125" style="57" bestFit="1" customWidth="1"/>
    <col min="2582" max="2582" width="11" style="57" bestFit="1" customWidth="1"/>
    <col min="2583" max="2584" width="8.26953125" style="57" bestFit="1" customWidth="1"/>
    <col min="2585" max="2819" width="9" style="57"/>
    <col min="2820" max="2820" width="15.90625" style="57" customWidth="1"/>
    <col min="2821" max="2821" width="3.90625" style="57" bestFit="1" customWidth="1"/>
    <col min="2822" max="2822" width="38.26953125" style="57" customWidth="1"/>
    <col min="2823" max="2823" width="13.90625" style="57" bestFit="1" customWidth="1"/>
    <col min="2824" max="2824" width="13.90625" style="57" customWidth="1"/>
    <col min="2825" max="2825" width="13.08984375" style="57" bestFit="1" customWidth="1"/>
    <col min="2826" max="2826" width="5.90625" style="57" bestFit="1" customWidth="1"/>
    <col min="2827" max="2827" width="12.08984375" style="57" bestFit="1" customWidth="1"/>
    <col min="2828" max="2828" width="10.453125" style="57" bestFit="1" customWidth="1"/>
    <col min="2829" max="2829" width="7" style="57" bestFit="1" customWidth="1"/>
    <col min="2830" max="2830" width="5.90625" style="57" bestFit="1" customWidth="1"/>
    <col min="2831" max="2831" width="8.7265625" style="57" bestFit="1" customWidth="1"/>
    <col min="2832" max="2832" width="8.453125" style="57" bestFit="1" customWidth="1"/>
    <col min="2833" max="2833" width="8.6328125" style="57" bestFit="1" customWidth="1"/>
    <col min="2834" max="2834" width="14.36328125" style="57" bestFit="1" customWidth="1"/>
    <col min="2835" max="2835" width="10" style="57" bestFit="1" customWidth="1"/>
    <col min="2836" max="2836" width="6" style="57" customWidth="1"/>
    <col min="2837" max="2837" width="25.26953125" style="57" bestFit="1" customWidth="1"/>
    <col min="2838" max="2838" width="11" style="57" bestFit="1" customWidth="1"/>
    <col min="2839" max="2840" width="8.26953125" style="57" bestFit="1" customWidth="1"/>
    <col min="2841" max="3075" width="9" style="57"/>
    <col min="3076" max="3076" width="15.90625" style="57" customWidth="1"/>
    <col min="3077" max="3077" width="3.90625" style="57" bestFit="1" customWidth="1"/>
    <col min="3078" max="3078" width="38.26953125" style="57" customWidth="1"/>
    <col min="3079" max="3079" width="13.90625" style="57" bestFit="1" customWidth="1"/>
    <col min="3080" max="3080" width="13.90625" style="57" customWidth="1"/>
    <col min="3081" max="3081" width="13.08984375" style="57" bestFit="1" customWidth="1"/>
    <col min="3082" max="3082" width="5.90625" style="57" bestFit="1" customWidth="1"/>
    <col min="3083" max="3083" width="12.08984375" style="57" bestFit="1" customWidth="1"/>
    <col min="3084" max="3084" width="10.453125" style="57" bestFit="1" customWidth="1"/>
    <col min="3085" max="3085" width="7" style="57" bestFit="1" customWidth="1"/>
    <col min="3086" max="3086" width="5.90625" style="57" bestFit="1" customWidth="1"/>
    <col min="3087" max="3087" width="8.7265625" style="57" bestFit="1" customWidth="1"/>
    <col min="3088" max="3088" width="8.453125" style="57" bestFit="1" customWidth="1"/>
    <col min="3089" max="3089" width="8.6328125" style="57" bestFit="1" customWidth="1"/>
    <col min="3090" max="3090" width="14.36328125" style="57" bestFit="1" customWidth="1"/>
    <col min="3091" max="3091" width="10" style="57" bestFit="1" customWidth="1"/>
    <col min="3092" max="3092" width="6" style="57" customWidth="1"/>
    <col min="3093" max="3093" width="25.26953125" style="57" bestFit="1" customWidth="1"/>
    <col min="3094" max="3094" width="11" style="57" bestFit="1" customWidth="1"/>
    <col min="3095" max="3096" width="8.26953125" style="57" bestFit="1" customWidth="1"/>
    <col min="3097" max="3331" width="9" style="57"/>
    <col min="3332" max="3332" width="15.90625" style="57" customWidth="1"/>
    <col min="3333" max="3333" width="3.90625" style="57" bestFit="1" customWidth="1"/>
    <col min="3334" max="3334" width="38.26953125" style="57" customWidth="1"/>
    <col min="3335" max="3335" width="13.90625" style="57" bestFit="1" customWidth="1"/>
    <col min="3336" max="3336" width="13.90625" style="57" customWidth="1"/>
    <col min="3337" max="3337" width="13.08984375" style="57" bestFit="1" customWidth="1"/>
    <col min="3338" max="3338" width="5.90625" style="57" bestFit="1" customWidth="1"/>
    <col min="3339" max="3339" width="12.08984375" style="57" bestFit="1" customWidth="1"/>
    <col min="3340" max="3340" width="10.453125" style="57" bestFit="1" customWidth="1"/>
    <col min="3341" max="3341" width="7" style="57" bestFit="1" customWidth="1"/>
    <col min="3342" max="3342" width="5.90625" style="57" bestFit="1" customWidth="1"/>
    <col min="3343" max="3343" width="8.7265625" style="57" bestFit="1" customWidth="1"/>
    <col min="3344" max="3344" width="8.453125" style="57" bestFit="1" customWidth="1"/>
    <col min="3345" max="3345" width="8.6328125" style="57" bestFit="1" customWidth="1"/>
    <col min="3346" max="3346" width="14.36328125" style="57" bestFit="1" customWidth="1"/>
    <col min="3347" max="3347" width="10" style="57" bestFit="1" customWidth="1"/>
    <col min="3348" max="3348" width="6" style="57" customWidth="1"/>
    <col min="3349" max="3349" width="25.26953125" style="57" bestFit="1" customWidth="1"/>
    <col min="3350" max="3350" width="11" style="57" bestFit="1" customWidth="1"/>
    <col min="3351" max="3352" width="8.26953125" style="57" bestFit="1" customWidth="1"/>
    <col min="3353" max="3587" width="9" style="57"/>
    <col min="3588" max="3588" width="15.90625" style="57" customWidth="1"/>
    <col min="3589" max="3589" width="3.90625" style="57" bestFit="1" customWidth="1"/>
    <col min="3590" max="3590" width="38.26953125" style="57" customWidth="1"/>
    <col min="3591" max="3591" width="13.90625" style="57" bestFit="1" customWidth="1"/>
    <col min="3592" max="3592" width="13.90625" style="57" customWidth="1"/>
    <col min="3593" max="3593" width="13.08984375" style="57" bestFit="1" customWidth="1"/>
    <col min="3594" max="3594" width="5.90625" style="57" bestFit="1" customWidth="1"/>
    <col min="3595" max="3595" width="12.08984375" style="57" bestFit="1" customWidth="1"/>
    <col min="3596" max="3596" width="10.453125" style="57" bestFit="1" customWidth="1"/>
    <col min="3597" max="3597" width="7" style="57" bestFit="1" customWidth="1"/>
    <col min="3598" max="3598" width="5.90625" style="57" bestFit="1" customWidth="1"/>
    <col min="3599" max="3599" width="8.7265625" style="57" bestFit="1" customWidth="1"/>
    <col min="3600" max="3600" width="8.453125" style="57" bestFit="1" customWidth="1"/>
    <col min="3601" max="3601" width="8.6328125" style="57" bestFit="1" customWidth="1"/>
    <col min="3602" max="3602" width="14.36328125" style="57" bestFit="1" customWidth="1"/>
    <col min="3603" max="3603" width="10" style="57" bestFit="1" customWidth="1"/>
    <col min="3604" max="3604" width="6" style="57" customWidth="1"/>
    <col min="3605" max="3605" width="25.26953125" style="57" bestFit="1" customWidth="1"/>
    <col min="3606" max="3606" width="11" style="57" bestFit="1" customWidth="1"/>
    <col min="3607" max="3608" width="8.26953125" style="57" bestFit="1" customWidth="1"/>
    <col min="3609" max="3843" width="9" style="57"/>
    <col min="3844" max="3844" width="15.90625" style="57" customWidth="1"/>
    <col min="3845" max="3845" width="3.90625" style="57" bestFit="1" customWidth="1"/>
    <col min="3846" max="3846" width="38.26953125" style="57" customWidth="1"/>
    <col min="3847" max="3847" width="13.90625" style="57" bestFit="1" customWidth="1"/>
    <col min="3848" max="3848" width="13.90625" style="57" customWidth="1"/>
    <col min="3849" max="3849" width="13.08984375" style="57" bestFit="1" customWidth="1"/>
    <col min="3850" max="3850" width="5.90625" style="57" bestFit="1" customWidth="1"/>
    <col min="3851" max="3851" width="12.08984375" style="57" bestFit="1" customWidth="1"/>
    <col min="3852" max="3852" width="10.453125" style="57" bestFit="1" customWidth="1"/>
    <col min="3853" max="3853" width="7" style="57" bestFit="1" customWidth="1"/>
    <col min="3854" max="3854" width="5.90625" style="57" bestFit="1" customWidth="1"/>
    <col min="3855" max="3855" width="8.7265625" style="57" bestFit="1" customWidth="1"/>
    <col min="3856" max="3856" width="8.453125" style="57" bestFit="1" customWidth="1"/>
    <col min="3857" max="3857" width="8.6328125" style="57" bestFit="1" customWidth="1"/>
    <col min="3858" max="3858" width="14.36328125" style="57" bestFit="1" customWidth="1"/>
    <col min="3859" max="3859" width="10" style="57" bestFit="1" customWidth="1"/>
    <col min="3860" max="3860" width="6" style="57" customWidth="1"/>
    <col min="3861" max="3861" width="25.26953125" style="57" bestFit="1" customWidth="1"/>
    <col min="3862" max="3862" width="11" style="57" bestFit="1" customWidth="1"/>
    <col min="3863" max="3864" width="8.26953125" style="57" bestFit="1" customWidth="1"/>
    <col min="3865" max="4099" width="9" style="57"/>
    <col min="4100" max="4100" width="15.90625" style="57" customWidth="1"/>
    <col min="4101" max="4101" width="3.90625" style="57" bestFit="1" customWidth="1"/>
    <col min="4102" max="4102" width="38.26953125" style="57" customWidth="1"/>
    <col min="4103" max="4103" width="13.90625" style="57" bestFit="1" customWidth="1"/>
    <col min="4104" max="4104" width="13.90625" style="57" customWidth="1"/>
    <col min="4105" max="4105" width="13.08984375" style="57" bestFit="1" customWidth="1"/>
    <col min="4106" max="4106" width="5.90625" style="57" bestFit="1" customWidth="1"/>
    <col min="4107" max="4107" width="12.08984375" style="57" bestFit="1" customWidth="1"/>
    <col min="4108" max="4108" width="10.453125" style="57" bestFit="1" customWidth="1"/>
    <col min="4109" max="4109" width="7" style="57" bestFit="1" customWidth="1"/>
    <col min="4110" max="4110" width="5.90625" style="57" bestFit="1" customWidth="1"/>
    <col min="4111" max="4111" width="8.7265625" style="57" bestFit="1" customWidth="1"/>
    <col min="4112" max="4112" width="8.453125" style="57" bestFit="1" customWidth="1"/>
    <col min="4113" max="4113" width="8.6328125" style="57" bestFit="1" customWidth="1"/>
    <col min="4114" max="4114" width="14.36328125" style="57" bestFit="1" customWidth="1"/>
    <col min="4115" max="4115" width="10" style="57" bestFit="1" customWidth="1"/>
    <col min="4116" max="4116" width="6" style="57" customWidth="1"/>
    <col min="4117" max="4117" width="25.26953125" style="57" bestFit="1" customWidth="1"/>
    <col min="4118" max="4118" width="11" style="57" bestFit="1" customWidth="1"/>
    <col min="4119" max="4120" width="8.26953125" style="57" bestFit="1" customWidth="1"/>
    <col min="4121" max="4355" width="9" style="57"/>
    <col min="4356" max="4356" width="15.90625" style="57" customWidth="1"/>
    <col min="4357" max="4357" width="3.90625" style="57" bestFit="1" customWidth="1"/>
    <col min="4358" max="4358" width="38.26953125" style="57" customWidth="1"/>
    <col min="4359" max="4359" width="13.90625" style="57" bestFit="1" customWidth="1"/>
    <col min="4360" max="4360" width="13.90625" style="57" customWidth="1"/>
    <col min="4361" max="4361" width="13.08984375" style="57" bestFit="1" customWidth="1"/>
    <col min="4362" max="4362" width="5.90625" style="57" bestFit="1" customWidth="1"/>
    <col min="4363" max="4363" width="12.08984375" style="57" bestFit="1" customWidth="1"/>
    <col min="4364" max="4364" width="10.453125" style="57" bestFit="1" customWidth="1"/>
    <col min="4365" max="4365" width="7" style="57" bestFit="1" customWidth="1"/>
    <col min="4366" max="4366" width="5.90625" style="57" bestFit="1" customWidth="1"/>
    <col min="4367" max="4367" width="8.7265625" style="57" bestFit="1" customWidth="1"/>
    <col min="4368" max="4368" width="8.453125" style="57" bestFit="1" customWidth="1"/>
    <col min="4369" max="4369" width="8.6328125" style="57" bestFit="1" customWidth="1"/>
    <col min="4370" max="4370" width="14.36328125" style="57" bestFit="1" customWidth="1"/>
    <col min="4371" max="4371" width="10" style="57" bestFit="1" customWidth="1"/>
    <col min="4372" max="4372" width="6" style="57" customWidth="1"/>
    <col min="4373" max="4373" width="25.26953125" style="57" bestFit="1" customWidth="1"/>
    <col min="4374" max="4374" width="11" style="57" bestFit="1" customWidth="1"/>
    <col min="4375" max="4376" width="8.26953125" style="57" bestFit="1" customWidth="1"/>
    <col min="4377" max="4611" width="9" style="57"/>
    <col min="4612" max="4612" width="15.90625" style="57" customWidth="1"/>
    <col min="4613" max="4613" width="3.90625" style="57" bestFit="1" customWidth="1"/>
    <col min="4614" max="4614" width="38.26953125" style="57" customWidth="1"/>
    <col min="4615" max="4615" width="13.90625" style="57" bestFit="1" customWidth="1"/>
    <col min="4616" max="4616" width="13.90625" style="57" customWidth="1"/>
    <col min="4617" max="4617" width="13.08984375" style="57" bestFit="1" customWidth="1"/>
    <col min="4618" max="4618" width="5.90625" style="57" bestFit="1" customWidth="1"/>
    <col min="4619" max="4619" width="12.08984375" style="57" bestFit="1" customWidth="1"/>
    <col min="4620" max="4620" width="10.453125" style="57" bestFit="1" customWidth="1"/>
    <col min="4621" max="4621" width="7" style="57" bestFit="1" customWidth="1"/>
    <col min="4622" max="4622" width="5.90625" style="57" bestFit="1" customWidth="1"/>
    <col min="4623" max="4623" width="8.7265625" style="57" bestFit="1" customWidth="1"/>
    <col min="4624" max="4624" width="8.453125" style="57" bestFit="1" customWidth="1"/>
    <col min="4625" max="4625" width="8.6328125" style="57" bestFit="1" customWidth="1"/>
    <col min="4626" max="4626" width="14.36328125" style="57" bestFit="1" customWidth="1"/>
    <col min="4627" max="4627" width="10" style="57" bestFit="1" customWidth="1"/>
    <col min="4628" max="4628" width="6" style="57" customWidth="1"/>
    <col min="4629" max="4629" width="25.26953125" style="57" bestFit="1" customWidth="1"/>
    <col min="4630" max="4630" width="11" style="57" bestFit="1" customWidth="1"/>
    <col min="4631" max="4632" width="8.26953125" style="57" bestFit="1" customWidth="1"/>
    <col min="4633" max="4867" width="9" style="57"/>
    <col min="4868" max="4868" width="15.90625" style="57" customWidth="1"/>
    <col min="4869" max="4869" width="3.90625" style="57" bestFit="1" customWidth="1"/>
    <col min="4870" max="4870" width="38.26953125" style="57" customWidth="1"/>
    <col min="4871" max="4871" width="13.90625" style="57" bestFit="1" customWidth="1"/>
    <col min="4872" max="4872" width="13.90625" style="57" customWidth="1"/>
    <col min="4873" max="4873" width="13.08984375" style="57" bestFit="1" customWidth="1"/>
    <col min="4874" max="4874" width="5.90625" style="57" bestFit="1" customWidth="1"/>
    <col min="4875" max="4875" width="12.08984375" style="57" bestFit="1" customWidth="1"/>
    <col min="4876" max="4876" width="10.453125" style="57" bestFit="1" customWidth="1"/>
    <col min="4877" max="4877" width="7" style="57" bestFit="1" customWidth="1"/>
    <col min="4878" max="4878" width="5.90625" style="57" bestFit="1" customWidth="1"/>
    <col min="4879" max="4879" width="8.7265625" style="57" bestFit="1" customWidth="1"/>
    <col min="4880" max="4880" width="8.453125" style="57" bestFit="1" customWidth="1"/>
    <col min="4881" max="4881" width="8.6328125" style="57" bestFit="1" customWidth="1"/>
    <col min="4882" max="4882" width="14.36328125" style="57" bestFit="1" customWidth="1"/>
    <col min="4883" max="4883" width="10" style="57" bestFit="1" customWidth="1"/>
    <col min="4884" max="4884" width="6" style="57" customWidth="1"/>
    <col min="4885" max="4885" width="25.26953125" style="57" bestFit="1" customWidth="1"/>
    <col min="4886" max="4886" width="11" style="57" bestFit="1" customWidth="1"/>
    <col min="4887" max="4888" width="8.26953125" style="57" bestFit="1" customWidth="1"/>
    <col min="4889" max="5123" width="9" style="57"/>
    <col min="5124" max="5124" width="15.90625" style="57" customWidth="1"/>
    <col min="5125" max="5125" width="3.90625" style="57" bestFit="1" customWidth="1"/>
    <col min="5126" max="5126" width="38.26953125" style="57" customWidth="1"/>
    <col min="5127" max="5127" width="13.90625" style="57" bestFit="1" customWidth="1"/>
    <col min="5128" max="5128" width="13.90625" style="57" customWidth="1"/>
    <col min="5129" max="5129" width="13.08984375" style="57" bestFit="1" customWidth="1"/>
    <col min="5130" max="5130" width="5.90625" style="57" bestFit="1" customWidth="1"/>
    <col min="5131" max="5131" width="12.08984375" style="57" bestFit="1" customWidth="1"/>
    <col min="5132" max="5132" width="10.453125" style="57" bestFit="1" customWidth="1"/>
    <col min="5133" max="5133" width="7" style="57" bestFit="1" customWidth="1"/>
    <col min="5134" max="5134" width="5.90625" style="57" bestFit="1" customWidth="1"/>
    <col min="5135" max="5135" width="8.7265625" style="57" bestFit="1" customWidth="1"/>
    <col min="5136" max="5136" width="8.453125" style="57" bestFit="1" customWidth="1"/>
    <col min="5137" max="5137" width="8.6328125" style="57" bestFit="1" customWidth="1"/>
    <col min="5138" max="5138" width="14.36328125" style="57" bestFit="1" customWidth="1"/>
    <col min="5139" max="5139" width="10" style="57" bestFit="1" customWidth="1"/>
    <col min="5140" max="5140" width="6" style="57" customWidth="1"/>
    <col min="5141" max="5141" width="25.26953125" style="57" bestFit="1" customWidth="1"/>
    <col min="5142" max="5142" width="11" style="57" bestFit="1" customWidth="1"/>
    <col min="5143" max="5144" width="8.26953125" style="57" bestFit="1" customWidth="1"/>
    <col min="5145" max="5379" width="9" style="57"/>
    <col min="5380" max="5380" width="15.90625" style="57" customWidth="1"/>
    <col min="5381" max="5381" width="3.90625" style="57" bestFit="1" customWidth="1"/>
    <col min="5382" max="5382" width="38.26953125" style="57" customWidth="1"/>
    <col min="5383" max="5383" width="13.90625" style="57" bestFit="1" customWidth="1"/>
    <col min="5384" max="5384" width="13.90625" style="57" customWidth="1"/>
    <col min="5385" max="5385" width="13.08984375" style="57" bestFit="1" customWidth="1"/>
    <col min="5386" max="5386" width="5.90625" style="57" bestFit="1" customWidth="1"/>
    <col min="5387" max="5387" width="12.08984375" style="57" bestFit="1" customWidth="1"/>
    <col min="5388" max="5388" width="10.453125" style="57" bestFit="1" customWidth="1"/>
    <col min="5389" max="5389" width="7" style="57" bestFit="1" customWidth="1"/>
    <col min="5390" max="5390" width="5.90625" style="57" bestFit="1" customWidth="1"/>
    <col min="5391" max="5391" width="8.7265625" style="57" bestFit="1" customWidth="1"/>
    <col min="5392" max="5392" width="8.453125" style="57" bestFit="1" customWidth="1"/>
    <col min="5393" max="5393" width="8.6328125" style="57" bestFit="1" customWidth="1"/>
    <col min="5394" max="5394" width="14.36328125" style="57" bestFit="1" customWidth="1"/>
    <col min="5395" max="5395" width="10" style="57" bestFit="1" customWidth="1"/>
    <col min="5396" max="5396" width="6" style="57" customWidth="1"/>
    <col min="5397" max="5397" width="25.26953125" style="57" bestFit="1" customWidth="1"/>
    <col min="5398" max="5398" width="11" style="57" bestFit="1" customWidth="1"/>
    <col min="5399" max="5400" width="8.26953125" style="57" bestFit="1" customWidth="1"/>
    <col min="5401" max="5635" width="9" style="57"/>
    <col min="5636" max="5636" width="15.90625" style="57" customWidth="1"/>
    <col min="5637" max="5637" width="3.90625" style="57" bestFit="1" customWidth="1"/>
    <col min="5638" max="5638" width="38.26953125" style="57" customWidth="1"/>
    <col min="5639" max="5639" width="13.90625" style="57" bestFit="1" customWidth="1"/>
    <col min="5640" max="5640" width="13.90625" style="57" customWidth="1"/>
    <col min="5641" max="5641" width="13.08984375" style="57" bestFit="1" customWidth="1"/>
    <col min="5642" max="5642" width="5.90625" style="57" bestFit="1" customWidth="1"/>
    <col min="5643" max="5643" width="12.08984375" style="57" bestFit="1" customWidth="1"/>
    <col min="5644" max="5644" width="10.453125" style="57" bestFit="1" customWidth="1"/>
    <col min="5645" max="5645" width="7" style="57" bestFit="1" customWidth="1"/>
    <col min="5646" max="5646" width="5.90625" style="57" bestFit="1" customWidth="1"/>
    <col min="5647" max="5647" width="8.7265625" style="57" bestFit="1" customWidth="1"/>
    <col min="5648" max="5648" width="8.453125" style="57" bestFit="1" customWidth="1"/>
    <col min="5649" max="5649" width="8.6328125" style="57" bestFit="1" customWidth="1"/>
    <col min="5650" max="5650" width="14.36328125" style="57" bestFit="1" customWidth="1"/>
    <col min="5651" max="5651" width="10" style="57" bestFit="1" customWidth="1"/>
    <col min="5652" max="5652" width="6" style="57" customWidth="1"/>
    <col min="5653" max="5653" width="25.26953125" style="57" bestFit="1" customWidth="1"/>
    <col min="5654" max="5654" width="11" style="57" bestFit="1" customWidth="1"/>
    <col min="5655" max="5656" width="8.26953125" style="57" bestFit="1" customWidth="1"/>
    <col min="5657" max="5891" width="9" style="57"/>
    <col min="5892" max="5892" width="15.90625" style="57" customWidth="1"/>
    <col min="5893" max="5893" width="3.90625" style="57" bestFit="1" customWidth="1"/>
    <col min="5894" max="5894" width="38.26953125" style="57" customWidth="1"/>
    <col min="5895" max="5895" width="13.90625" style="57" bestFit="1" customWidth="1"/>
    <col min="5896" max="5896" width="13.90625" style="57" customWidth="1"/>
    <col min="5897" max="5897" width="13.08984375" style="57" bestFit="1" customWidth="1"/>
    <col min="5898" max="5898" width="5.90625" style="57" bestFit="1" customWidth="1"/>
    <col min="5899" max="5899" width="12.08984375" style="57" bestFit="1" customWidth="1"/>
    <col min="5900" max="5900" width="10.453125" style="57" bestFit="1" customWidth="1"/>
    <col min="5901" max="5901" width="7" style="57" bestFit="1" customWidth="1"/>
    <col min="5902" max="5902" width="5.90625" style="57" bestFit="1" customWidth="1"/>
    <col min="5903" max="5903" width="8.7265625" style="57" bestFit="1" customWidth="1"/>
    <col min="5904" max="5904" width="8.453125" style="57" bestFit="1" customWidth="1"/>
    <col min="5905" max="5905" width="8.6328125" style="57" bestFit="1" customWidth="1"/>
    <col min="5906" max="5906" width="14.36328125" style="57" bestFit="1" customWidth="1"/>
    <col min="5907" max="5907" width="10" style="57" bestFit="1" customWidth="1"/>
    <col min="5908" max="5908" width="6" style="57" customWidth="1"/>
    <col min="5909" max="5909" width="25.26953125" style="57" bestFit="1" customWidth="1"/>
    <col min="5910" max="5910" width="11" style="57" bestFit="1" customWidth="1"/>
    <col min="5911" max="5912" width="8.26953125" style="57" bestFit="1" customWidth="1"/>
    <col min="5913" max="6147" width="9" style="57"/>
    <col min="6148" max="6148" width="15.90625" style="57" customWidth="1"/>
    <col min="6149" max="6149" width="3.90625" style="57" bestFit="1" customWidth="1"/>
    <col min="6150" max="6150" width="38.26953125" style="57" customWidth="1"/>
    <col min="6151" max="6151" width="13.90625" style="57" bestFit="1" customWidth="1"/>
    <col min="6152" max="6152" width="13.90625" style="57" customWidth="1"/>
    <col min="6153" max="6153" width="13.08984375" style="57" bestFit="1" customWidth="1"/>
    <col min="6154" max="6154" width="5.90625" style="57" bestFit="1" customWidth="1"/>
    <col min="6155" max="6155" width="12.08984375" style="57" bestFit="1" customWidth="1"/>
    <col min="6156" max="6156" width="10.453125" style="57" bestFit="1" customWidth="1"/>
    <col min="6157" max="6157" width="7" style="57" bestFit="1" customWidth="1"/>
    <col min="6158" max="6158" width="5.90625" style="57" bestFit="1" customWidth="1"/>
    <col min="6159" max="6159" width="8.7265625" style="57" bestFit="1" customWidth="1"/>
    <col min="6160" max="6160" width="8.453125" style="57" bestFit="1" customWidth="1"/>
    <col min="6161" max="6161" width="8.6328125" style="57" bestFit="1" customWidth="1"/>
    <col min="6162" max="6162" width="14.36328125" style="57" bestFit="1" customWidth="1"/>
    <col min="6163" max="6163" width="10" style="57" bestFit="1" customWidth="1"/>
    <col min="6164" max="6164" width="6" style="57" customWidth="1"/>
    <col min="6165" max="6165" width="25.26953125" style="57" bestFit="1" customWidth="1"/>
    <col min="6166" max="6166" width="11" style="57" bestFit="1" customWidth="1"/>
    <col min="6167" max="6168" width="8.26953125" style="57" bestFit="1" customWidth="1"/>
    <col min="6169" max="6403" width="9" style="57"/>
    <col min="6404" max="6404" width="15.90625" style="57" customWidth="1"/>
    <col min="6405" max="6405" width="3.90625" style="57" bestFit="1" customWidth="1"/>
    <col min="6406" max="6406" width="38.26953125" style="57" customWidth="1"/>
    <col min="6407" max="6407" width="13.90625" style="57" bestFit="1" customWidth="1"/>
    <col min="6408" max="6408" width="13.90625" style="57" customWidth="1"/>
    <col min="6409" max="6409" width="13.08984375" style="57" bestFit="1" customWidth="1"/>
    <col min="6410" max="6410" width="5.90625" style="57" bestFit="1" customWidth="1"/>
    <col min="6411" max="6411" width="12.08984375" style="57" bestFit="1" customWidth="1"/>
    <col min="6412" max="6412" width="10.453125" style="57" bestFit="1" customWidth="1"/>
    <col min="6413" max="6413" width="7" style="57" bestFit="1" customWidth="1"/>
    <col min="6414" max="6414" width="5.90625" style="57" bestFit="1" customWidth="1"/>
    <col min="6415" max="6415" width="8.7265625" style="57" bestFit="1" customWidth="1"/>
    <col min="6416" max="6416" width="8.453125" style="57" bestFit="1" customWidth="1"/>
    <col min="6417" max="6417" width="8.6328125" style="57" bestFit="1" customWidth="1"/>
    <col min="6418" max="6418" width="14.36328125" style="57" bestFit="1" customWidth="1"/>
    <col min="6419" max="6419" width="10" style="57" bestFit="1" customWidth="1"/>
    <col min="6420" max="6420" width="6" style="57" customWidth="1"/>
    <col min="6421" max="6421" width="25.26953125" style="57" bestFit="1" customWidth="1"/>
    <col min="6422" max="6422" width="11" style="57" bestFit="1" customWidth="1"/>
    <col min="6423" max="6424" width="8.26953125" style="57" bestFit="1" customWidth="1"/>
    <col min="6425" max="6659" width="9" style="57"/>
    <col min="6660" max="6660" width="15.90625" style="57" customWidth="1"/>
    <col min="6661" max="6661" width="3.90625" style="57" bestFit="1" customWidth="1"/>
    <col min="6662" max="6662" width="38.26953125" style="57" customWidth="1"/>
    <col min="6663" max="6663" width="13.90625" style="57" bestFit="1" customWidth="1"/>
    <col min="6664" max="6664" width="13.90625" style="57" customWidth="1"/>
    <col min="6665" max="6665" width="13.08984375" style="57" bestFit="1" customWidth="1"/>
    <col min="6666" max="6666" width="5.90625" style="57" bestFit="1" customWidth="1"/>
    <col min="6667" max="6667" width="12.08984375" style="57" bestFit="1" customWidth="1"/>
    <col min="6668" max="6668" width="10.453125" style="57" bestFit="1" customWidth="1"/>
    <col min="6669" max="6669" width="7" style="57" bestFit="1" customWidth="1"/>
    <col min="6670" max="6670" width="5.90625" style="57" bestFit="1" customWidth="1"/>
    <col min="6671" max="6671" width="8.7265625" style="57" bestFit="1" customWidth="1"/>
    <col min="6672" max="6672" width="8.453125" style="57" bestFit="1" customWidth="1"/>
    <col min="6673" max="6673" width="8.6328125" style="57" bestFit="1" customWidth="1"/>
    <col min="6674" max="6674" width="14.36328125" style="57" bestFit="1" customWidth="1"/>
    <col min="6675" max="6675" width="10" style="57" bestFit="1" customWidth="1"/>
    <col min="6676" max="6676" width="6" style="57" customWidth="1"/>
    <col min="6677" max="6677" width="25.26953125" style="57" bestFit="1" customWidth="1"/>
    <col min="6678" max="6678" width="11" style="57" bestFit="1" customWidth="1"/>
    <col min="6679" max="6680" width="8.26953125" style="57" bestFit="1" customWidth="1"/>
    <col min="6681" max="6915" width="9" style="57"/>
    <col min="6916" max="6916" width="15.90625" style="57" customWidth="1"/>
    <col min="6917" max="6917" width="3.90625" style="57" bestFit="1" customWidth="1"/>
    <col min="6918" max="6918" width="38.26953125" style="57" customWidth="1"/>
    <col min="6919" max="6919" width="13.90625" style="57" bestFit="1" customWidth="1"/>
    <col min="6920" max="6920" width="13.90625" style="57" customWidth="1"/>
    <col min="6921" max="6921" width="13.08984375" style="57" bestFit="1" customWidth="1"/>
    <col min="6922" max="6922" width="5.90625" style="57" bestFit="1" customWidth="1"/>
    <col min="6923" max="6923" width="12.08984375" style="57" bestFit="1" customWidth="1"/>
    <col min="6924" max="6924" width="10.453125" style="57" bestFit="1" customWidth="1"/>
    <col min="6925" max="6925" width="7" style="57" bestFit="1" customWidth="1"/>
    <col min="6926" max="6926" width="5.90625" style="57" bestFit="1" customWidth="1"/>
    <col min="6927" max="6927" width="8.7265625" style="57" bestFit="1" customWidth="1"/>
    <col min="6928" max="6928" width="8.453125" style="57" bestFit="1" customWidth="1"/>
    <col min="6929" max="6929" width="8.6328125" style="57" bestFit="1" customWidth="1"/>
    <col min="6930" max="6930" width="14.36328125" style="57" bestFit="1" customWidth="1"/>
    <col min="6931" max="6931" width="10" style="57" bestFit="1" customWidth="1"/>
    <col min="6932" max="6932" width="6" style="57" customWidth="1"/>
    <col min="6933" max="6933" width="25.26953125" style="57" bestFit="1" customWidth="1"/>
    <col min="6934" max="6934" width="11" style="57" bestFit="1" customWidth="1"/>
    <col min="6935" max="6936" width="8.26953125" style="57" bestFit="1" customWidth="1"/>
    <col min="6937" max="7171" width="9" style="57"/>
    <col min="7172" max="7172" width="15.90625" style="57" customWidth="1"/>
    <col min="7173" max="7173" width="3.90625" style="57" bestFit="1" customWidth="1"/>
    <col min="7174" max="7174" width="38.26953125" style="57" customWidth="1"/>
    <col min="7175" max="7175" width="13.90625" style="57" bestFit="1" customWidth="1"/>
    <col min="7176" max="7176" width="13.90625" style="57" customWidth="1"/>
    <col min="7177" max="7177" width="13.08984375" style="57" bestFit="1" customWidth="1"/>
    <col min="7178" max="7178" width="5.90625" style="57" bestFit="1" customWidth="1"/>
    <col min="7179" max="7179" width="12.08984375" style="57" bestFit="1" customWidth="1"/>
    <col min="7180" max="7180" width="10.453125" style="57" bestFit="1" customWidth="1"/>
    <col min="7181" max="7181" width="7" style="57" bestFit="1" customWidth="1"/>
    <col min="7182" max="7182" width="5.90625" style="57" bestFit="1" customWidth="1"/>
    <col min="7183" max="7183" width="8.7265625" style="57" bestFit="1" customWidth="1"/>
    <col min="7184" max="7184" width="8.453125" style="57" bestFit="1" customWidth="1"/>
    <col min="7185" max="7185" width="8.6328125" style="57" bestFit="1" customWidth="1"/>
    <col min="7186" max="7186" width="14.36328125" style="57" bestFit="1" customWidth="1"/>
    <col min="7187" max="7187" width="10" style="57" bestFit="1" customWidth="1"/>
    <col min="7188" max="7188" width="6" style="57" customWidth="1"/>
    <col min="7189" max="7189" width="25.26953125" style="57" bestFit="1" customWidth="1"/>
    <col min="7190" max="7190" width="11" style="57" bestFit="1" customWidth="1"/>
    <col min="7191" max="7192" width="8.26953125" style="57" bestFit="1" customWidth="1"/>
    <col min="7193" max="7427" width="9" style="57"/>
    <col min="7428" max="7428" width="15.90625" style="57" customWidth="1"/>
    <col min="7429" max="7429" width="3.90625" style="57" bestFit="1" customWidth="1"/>
    <col min="7430" max="7430" width="38.26953125" style="57" customWidth="1"/>
    <col min="7431" max="7431" width="13.90625" style="57" bestFit="1" customWidth="1"/>
    <col min="7432" max="7432" width="13.90625" style="57" customWidth="1"/>
    <col min="7433" max="7433" width="13.08984375" style="57" bestFit="1" customWidth="1"/>
    <col min="7434" max="7434" width="5.90625" style="57" bestFit="1" customWidth="1"/>
    <col min="7435" max="7435" width="12.08984375" style="57" bestFit="1" customWidth="1"/>
    <col min="7436" max="7436" width="10.453125" style="57" bestFit="1" customWidth="1"/>
    <col min="7437" max="7437" width="7" style="57" bestFit="1" customWidth="1"/>
    <col min="7438" max="7438" width="5.90625" style="57" bestFit="1" customWidth="1"/>
    <col min="7439" max="7439" width="8.7265625" style="57" bestFit="1" customWidth="1"/>
    <col min="7440" max="7440" width="8.453125" style="57" bestFit="1" customWidth="1"/>
    <col min="7441" max="7441" width="8.6328125" style="57" bestFit="1" customWidth="1"/>
    <col min="7442" max="7442" width="14.36328125" style="57" bestFit="1" customWidth="1"/>
    <col min="7443" max="7443" width="10" style="57" bestFit="1" customWidth="1"/>
    <col min="7444" max="7444" width="6" style="57" customWidth="1"/>
    <col min="7445" max="7445" width="25.26953125" style="57" bestFit="1" customWidth="1"/>
    <col min="7446" max="7446" width="11" style="57" bestFit="1" customWidth="1"/>
    <col min="7447" max="7448" width="8.26953125" style="57" bestFit="1" customWidth="1"/>
    <col min="7449" max="7683" width="9" style="57"/>
    <col min="7684" max="7684" width="15.90625" style="57" customWidth="1"/>
    <col min="7685" max="7685" width="3.90625" style="57" bestFit="1" customWidth="1"/>
    <col min="7686" max="7686" width="38.26953125" style="57" customWidth="1"/>
    <col min="7687" max="7687" width="13.90625" style="57" bestFit="1" customWidth="1"/>
    <col min="7688" max="7688" width="13.90625" style="57" customWidth="1"/>
    <col min="7689" max="7689" width="13.08984375" style="57" bestFit="1" customWidth="1"/>
    <col min="7690" max="7690" width="5.90625" style="57" bestFit="1" customWidth="1"/>
    <col min="7691" max="7691" width="12.08984375" style="57" bestFit="1" customWidth="1"/>
    <col min="7692" max="7692" width="10.453125" style="57" bestFit="1" customWidth="1"/>
    <col min="7693" max="7693" width="7" style="57" bestFit="1" customWidth="1"/>
    <col min="7694" max="7694" width="5.90625" style="57" bestFit="1" customWidth="1"/>
    <col min="7695" max="7695" width="8.7265625" style="57" bestFit="1" customWidth="1"/>
    <col min="7696" max="7696" width="8.453125" style="57" bestFit="1" customWidth="1"/>
    <col min="7697" max="7697" width="8.6328125" style="57" bestFit="1" customWidth="1"/>
    <col min="7698" max="7698" width="14.36328125" style="57" bestFit="1" customWidth="1"/>
    <col min="7699" max="7699" width="10" style="57" bestFit="1" customWidth="1"/>
    <col min="7700" max="7700" width="6" style="57" customWidth="1"/>
    <col min="7701" max="7701" width="25.26953125" style="57" bestFit="1" customWidth="1"/>
    <col min="7702" max="7702" width="11" style="57" bestFit="1" customWidth="1"/>
    <col min="7703" max="7704" width="8.26953125" style="57" bestFit="1" customWidth="1"/>
    <col min="7705" max="7939" width="9" style="57"/>
    <col min="7940" max="7940" width="15.90625" style="57" customWidth="1"/>
    <col min="7941" max="7941" width="3.90625" style="57" bestFit="1" customWidth="1"/>
    <col min="7942" max="7942" width="38.26953125" style="57" customWidth="1"/>
    <col min="7943" max="7943" width="13.90625" style="57" bestFit="1" customWidth="1"/>
    <col min="7944" max="7944" width="13.90625" style="57" customWidth="1"/>
    <col min="7945" max="7945" width="13.08984375" style="57" bestFit="1" customWidth="1"/>
    <col min="7946" max="7946" width="5.90625" style="57" bestFit="1" customWidth="1"/>
    <col min="7947" max="7947" width="12.08984375" style="57" bestFit="1" customWidth="1"/>
    <col min="7948" max="7948" width="10.453125" style="57" bestFit="1" customWidth="1"/>
    <col min="7949" max="7949" width="7" style="57" bestFit="1" customWidth="1"/>
    <col min="7950" max="7950" width="5.90625" style="57" bestFit="1" customWidth="1"/>
    <col min="7951" max="7951" width="8.7265625" style="57" bestFit="1" customWidth="1"/>
    <col min="7952" max="7952" width="8.453125" style="57" bestFit="1" customWidth="1"/>
    <col min="7953" max="7953" width="8.6328125" style="57" bestFit="1" customWidth="1"/>
    <col min="7954" max="7954" width="14.36328125" style="57" bestFit="1" customWidth="1"/>
    <col min="7955" max="7955" width="10" style="57" bestFit="1" customWidth="1"/>
    <col min="7956" max="7956" width="6" style="57" customWidth="1"/>
    <col min="7957" max="7957" width="25.26953125" style="57" bestFit="1" customWidth="1"/>
    <col min="7958" max="7958" width="11" style="57" bestFit="1" customWidth="1"/>
    <col min="7959" max="7960" width="8.26953125" style="57" bestFit="1" customWidth="1"/>
    <col min="7961" max="8195" width="9" style="57"/>
    <col min="8196" max="8196" width="15.90625" style="57" customWidth="1"/>
    <col min="8197" max="8197" width="3.90625" style="57" bestFit="1" customWidth="1"/>
    <col min="8198" max="8198" width="38.26953125" style="57" customWidth="1"/>
    <col min="8199" max="8199" width="13.90625" style="57" bestFit="1" customWidth="1"/>
    <col min="8200" max="8200" width="13.90625" style="57" customWidth="1"/>
    <col min="8201" max="8201" width="13.08984375" style="57" bestFit="1" customWidth="1"/>
    <col min="8202" max="8202" width="5.90625" style="57" bestFit="1" customWidth="1"/>
    <col min="8203" max="8203" width="12.08984375" style="57" bestFit="1" customWidth="1"/>
    <col min="8204" max="8204" width="10.453125" style="57" bestFit="1" customWidth="1"/>
    <col min="8205" max="8205" width="7" style="57" bestFit="1" customWidth="1"/>
    <col min="8206" max="8206" width="5.90625" style="57" bestFit="1" customWidth="1"/>
    <col min="8207" max="8207" width="8.7265625" style="57" bestFit="1" customWidth="1"/>
    <col min="8208" max="8208" width="8.453125" style="57" bestFit="1" customWidth="1"/>
    <col min="8209" max="8209" width="8.6328125" style="57" bestFit="1" customWidth="1"/>
    <col min="8210" max="8210" width="14.36328125" style="57" bestFit="1" customWidth="1"/>
    <col min="8211" max="8211" width="10" style="57" bestFit="1" customWidth="1"/>
    <col min="8212" max="8212" width="6" style="57" customWidth="1"/>
    <col min="8213" max="8213" width="25.26953125" style="57" bestFit="1" customWidth="1"/>
    <col min="8214" max="8214" width="11" style="57" bestFit="1" customWidth="1"/>
    <col min="8215" max="8216" width="8.26953125" style="57" bestFit="1" customWidth="1"/>
    <col min="8217" max="8451" width="9" style="57"/>
    <col min="8452" max="8452" width="15.90625" style="57" customWidth="1"/>
    <col min="8453" max="8453" width="3.90625" style="57" bestFit="1" customWidth="1"/>
    <col min="8454" max="8454" width="38.26953125" style="57" customWidth="1"/>
    <col min="8455" max="8455" width="13.90625" style="57" bestFit="1" customWidth="1"/>
    <col min="8456" max="8456" width="13.90625" style="57" customWidth="1"/>
    <col min="8457" max="8457" width="13.08984375" style="57" bestFit="1" customWidth="1"/>
    <col min="8458" max="8458" width="5.90625" style="57" bestFit="1" customWidth="1"/>
    <col min="8459" max="8459" width="12.08984375" style="57" bestFit="1" customWidth="1"/>
    <col min="8460" max="8460" width="10.453125" style="57" bestFit="1" customWidth="1"/>
    <col min="8461" max="8461" width="7" style="57" bestFit="1" customWidth="1"/>
    <col min="8462" max="8462" width="5.90625" style="57" bestFit="1" customWidth="1"/>
    <col min="8463" max="8463" width="8.7265625" style="57" bestFit="1" customWidth="1"/>
    <col min="8464" max="8464" width="8.453125" style="57" bestFit="1" customWidth="1"/>
    <col min="8465" max="8465" width="8.6328125" style="57" bestFit="1" customWidth="1"/>
    <col min="8466" max="8466" width="14.36328125" style="57" bestFit="1" customWidth="1"/>
    <col min="8467" max="8467" width="10" style="57" bestFit="1" customWidth="1"/>
    <col min="8468" max="8468" width="6" style="57" customWidth="1"/>
    <col min="8469" max="8469" width="25.26953125" style="57" bestFit="1" customWidth="1"/>
    <col min="8470" max="8470" width="11" style="57" bestFit="1" customWidth="1"/>
    <col min="8471" max="8472" width="8.26953125" style="57" bestFit="1" customWidth="1"/>
    <col min="8473" max="8707" width="9" style="57"/>
    <col min="8708" max="8708" width="15.90625" style="57" customWidth="1"/>
    <col min="8709" max="8709" width="3.90625" style="57" bestFit="1" customWidth="1"/>
    <col min="8710" max="8710" width="38.26953125" style="57" customWidth="1"/>
    <col min="8711" max="8711" width="13.90625" style="57" bestFit="1" customWidth="1"/>
    <col min="8712" max="8712" width="13.90625" style="57" customWidth="1"/>
    <col min="8713" max="8713" width="13.08984375" style="57" bestFit="1" customWidth="1"/>
    <col min="8714" max="8714" width="5.90625" style="57" bestFit="1" customWidth="1"/>
    <col min="8715" max="8715" width="12.08984375" style="57" bestFit="1" customWidth="1"/>
    <col min="8716" max="8716" width="10.453125" style="57" bestFit="1" customWidth="1"/>
    <col min="8717" max="8717" width="7" style="57" bestFit="1" customWidth="1"/>
    <col min="8718" max="8718" width="5.90625" style="57" bestFit="1" customWidth="1"/>
    <col min="8719" max="8719" width="8.7265625" style="57" bestFit="1" customWidth="1"/>
    <col min="8720" max="8720" width="8.453125" style="57" bestFit="1" customWidth="1"/>
    <col min="8721" max="8721" width="8.6328125" style="57" bestFit="1" customWidth="1"/>
    <col min="8722" max="8722" width="14.36328125" style="57" bestFit="1" customWidth="1"/>
    <col min="8723" max="8723" width="10" style="57" bestFit="1" customWidth="1"/>
    <col min="8724" max="8724" width="6" style="57" customWidth="1"/>
    <col min="8725" max="8725" width="25.26953125" style="57" bestFit="1" customWidth="1"/>
    <col min="8726" max="8726" width="11" style="57" bestFit="1" customWidth="1"/>
    <col min="8727" max="8728" width="8.26953125" style="57" bestFit="1" customWidth="1"/>
    <col min="8729" max="8963" width="9" style="57"/>
    <col min="8964" max="8964" width="15.90625" style="57" customWidth="1"/>
    <col min="8965" max="8965" width="3.90625" style="57" bestFit="1" customWidth="1"/>
    <col min="8966" max="8966" width="38.26953125" style="57" customWidth="1"/>
    <col min="8967" max="8967" width="13.90625" style="57" bestFit="1" customWidth="1"/>
    <col min="8968" max="8968" width="13.90625" style="57" customWidth="1"/>
    <col min="8969" max="8969" width="13.08984375" style="57" bestFit="1" customWidth="1"/>
    <col min="8970" max="8970" width="5.90625" style="57" bestFit="1" customWidth="1"/>
    <col min="8971" max="8971" width="12.08984375" style="57" bestFit="1" customWidth="1"/>
    <col min="8972" max="8972" width="10.453125" style="57" bestFit="1" customWidth="1"/>
    <col min="8973" max="8973" width="7" style="57" bestFit="1" customWidth="1"/>
    <col min="8974" max="8974" width="5.90625" style="57" bestFit="1" customWidth="1"/>
    <col min="8975" max="8975" width="8.7265625" style="57" bestFit="1" customWidth="1"/>
    <col min="8976" max="8976" width="8.453125" style="57" bestFit="1" customWidth="1"/>
    <col min="8977" max="8977" width="8.6328125" style="57" bestFit="1" customWidth="1"/>
    <col min="8978" max="8978" width="14.36328125" style="57" bestFit="1" customWidth="1"/>
    <col min="8979" max="8979" width="10" style="57" bestFit="1" customWidth="1"/>
    <col min="8980" max="8980" width="6" style="57" customWidth="1"/>
    <col min="8981" max="8981" width="25.26953125" style="57" bestFit="1" customWidth="1"/>
    <col min="8982" max="8982" width="11" style="57" bestFit="1" customWidth="1"/>
    <col min="8983" max="8984" width="8.26953125" style="57" bestFit="1" customWidth="1"/>
    <col min="8985" max="9219" width="9" style="57"/>
    <col min="9220" max="9220" width="15.90625" style="57" customWidth="1"/>
    <col min="9221" max="9221" width="3.90625" style="57" bestFit="1" customWidth="1"/>
    <col min="9222" max="9222" width="38.26953125" style="57" customWidth="1"/>
    <col min="9223" max="9223" width="13.90625" style="57" bestFit="1" customWidth="1"/>
    <col min="9224" max="9224" width="13.90625" style="57" customWidth="1"/>
    <col min="9225" max="9225" width="13.08984375" style="57" bestFit="1" customWidth="1"/>
    <col min="9226" max="9226" width="5.90625" style="57" bestFit="1" customWidth="1"/>
    <col min="9227" max="9227" width="12.08984375" style="57" bestFit="1" customWidth="1"/>
    <col min="9228" max="9228" width="10.453125" style="57" bestFit="1" customWidth="1"/>
    <col min="9229" max="9229" width="7" style="57" bestFit="1" customWidth="1"/>
    <col min="9230" max="9230" width="5.90625" style="57" bestFit="1" customWidth="1"/>
    <col min="9231" max="9231" width="8.7265625" style="57" bestFit="1" customWidth="1"/>
    <col min="9232" max="9232" width="8.453125" style="57" bestFit="1" customWidth="1"/>
    <col min="9233" max="9233" width="8.6328125" style="57" bestFit="1" customWidth="1"/>
    <col min="9234" max="9234" width="14.36328125" style="57" bestFit="1" customWidth="1"/>
    <col min="9235" max="9235" width="10" style="57" bestFit="1" customWidth="1"/>
    <col min="9236" max="9236" width="6" style="57" customWidth="1"/>
    <col min="9237" max="9237" width="25.26953125" style="57" bestFit="1" customWidth="1"/>
    <col min="9238" max="9238" width="11" style="57" bestFit="1" customWidth="1"/>
    <col min="9239" max="9240" width="8.26953125" style="57" bestFit="1" customWidth="1"/>
    <col min="9241" max="9475" width="9" style="57"/>
    <col min="9476" max="9476" width="15.90625" style="57" customWidth="1"/>
    <col min="9477" max="9477" width="3.90625" style="57" bestFit="1" customWidth="1"/>
    <col min="9478" max="9478" width="38.26953125" style="57" customWidth="1"/>
    <col min="9479" max="9479" width="13.90625" style="57" bestFit="1" customWidth="1"/>
    <col min="9480" max="9480" width="13.90625" style="57" customWidth="1"/>
    <col min="9481" max="9481" width="13.08984375" style="57" bestFit="1" customWidth="1"/>
    <col min="9482" max="9482" width="5.90625" style="57" bestFit="1" customWidth="1"/>
    <col min="9483" max="9483" width="12.08984375" style="57" bestFit="1" customWidth="1"/>
    <col min="9484" max="9484" width="10.453125" style="57" bestFit="1" customWidth="1"/>
    <col min="9485" max="9485" width="7" style="57" bestFit="1" customWidth="1"/>
    <col min="9486" max="9486" width="5.90625" style="57" bestFit="1" customWidth="1"/>
    <col min="9487" max="9487" width="8.7265625" style="57" bestFit="1" customWidth="1"/>
    <col min="9488" max="9488" width="8.453125" style="57" bestFit="1" customWidth="1"/>
    <col min="9489" max="9489" width="8.6328125" style="57" bestFit="1" customWidth="1"/>
    <col min="9490" max="9490" width="14.36328125" style="57" bestFit="1" customWidth="1"/>
    <col min="9491" max="9491" width="10" style="57" bestFit="1" customWidth="1"/>
    <col min="9492" max="9492" width="6" style="57" customWidth="1"/>
    <col min="9493" max="9493" width="25.26953125" style="57" bestFit="1" customWidth="1"/>
    <col min="9494" max="9494" width="11" style="57" bestFit="1" customWidth="1"/>
    <col min="9495" max="9496" width="8.26953125" style="57" bestFit="1" customWidth="1"/>
    <col min="9497" max="9731" width="9" style="57"/>
    <col min="9732" max="9732" width="15.90625" style="57" customWidth="1"/>
    <col min="9733" max="9733" width="3.90625" style="57" bestFit="1" customWidth="1"/>
    <col min="9734" max="9734" width="38.26953125" style="57" customWidth="1"/>
    <col min="9735" max="9735" width="13.90625" style="57" bestFit="1" customWidth="1"/>
    <col min="9736" max="9736" width="13.90625" style="57" customWidth="1"/>
    <col min="9737" max="9737" width="13.08984375" style="57" bestFit="1" customWidth="1"/>
    <col min="9738" max="9738" width="5.90625" style="57" bestFit="1" customWidth="1"/>
    <col min="9739" max="9739" width="12.08984375" style="57" bestFit="1" customWidth="1"/>
    <col min="9740" max="9740" width="10.453125" style="57" bestFit="1" customWidth="1"/>
    <col min="9741" max="9741" width="7" style="57" bestFit="1" customWidth="1"/>
    <col min="9742" max="9742" width="5.90625" style="57" bestFit="1" customWidth="1"/>
    <col min="9743" max="9743" width="8.7265625" style="57" bestFit="1" customWidth="1"/>
    <col min="9744" max="9744" width="8.453125" style="57" bestFit="1" customWidth="1"/>
    <col min="9745" max="9745" width="8.6328125" style="57" bestFit="1" customWidth="1"/>
    <col min="9746" max="9746" width="14.36328125" style="57" bestFit="1" customWidth="1"/>
    <col min="9747" max="9747" width="10" style="57" bestFit="1" customWidth="1"/>
    <col min="9748" max="9748" width="6" style="57" customWidth="1"/>
    <col min="9749" max="9749" width="25.26953125" style="57" bestFit="1" customWidth="1"/>
    <col min="9750" max="9750" width="11" style="57" bestFit="1" customWidth="1"/>
    <col min="9751" max="9752" width="8.26953125" style="57" bestFit="1" customWidth="1"/>
    <col min="9753" max="9987" width="9" style="57"/>
    <col min="9988" max="9988" width="15.90625" style="57" customWidth="1"/>
    <col min="9989" max="9989" width="3.90625" style="57" bestFit="1" customWidth="1"/>
    <col min="9990" max="9990" width="38.26953125" style="57" customWidth="1"/>
    <col min="9991" max="9991" width="13.90625" style="57" bestFit="1" customWidth="1"/>
    <col min="9992" max="9992" width="13.90625" style="57" customWidth="1"/>
    <col min="9993" max="9993" width="13.08984375" style="57" bestFit="1" customWidth="1"/>
    <col min="9994" max="9994" width="5.90625" style="57" bestFit="1" customWidth="1"/>
    <col min="9995" max="9995" width="12.08984375" style="57" bestFit="1" customWidth="1"/>
    <col min="9996" max="9996" width="10.453125" style="57" bestFit="1" customWidth="1"/>
    <col min="9997" max="9997" width="7" style="57" bestFit="1" customWidth="1"/>
    <col min="9998" max="9998" width="5.90625" style="57" bestFit="1" customWidth="1"/>
    <col min="9999" max="9999" width="8.7265625" style="57" bestFit="1" customWidth="1"/>
    <col min="10000" max="10000" width="8.453125" style="57" bestFit="1" customWidth="1"/>
    <col min="10001" max="10001" width="8.6328125" style="57" bestFit="1" customWidth="1"/>
    <col min="10002" max="10002" width="14.36328125" style="57" bestFit="1" customWidth="1"/>
    <col min="10003" max="10003" width="10" style="57" bestFit="1" customWidth="1"/>
    <col min="10004" max="10004" width="6" style="57" customWidth="1"/>
    <col min="10005" max="10005" width="25.26953125" style="57" bestFit="1" customWidth="1"/>
    <col min="10006" max="10006" width="11" style="57" bestFit="1" customWidth="1"/>
    <col min="10007" max="10008" width="8.26953125" style="57" bestFit="1" customWidth="1"/>
    <col min="10009" max="10243" width="9" style="57"/>
    <col min="10244" max="10244" width="15.90625" style="57" customWidth="1"/>
    <col min="10245" max="10245" width="3.90625" style="57" bestFit="1" customWidth="1"/>
    <col min="10246" max="10246" width="38.26953125" style="57" customWidth="1"/>
    <col min="10247" max="10247" width="13.90625" style="57" bestFit="1" customWidth="1"/>
    <col min="10248" max="10248" width="13.90625" style="57" customWidth="1"/>
    <col min="10249" max="10249" width="13.08984375" style="57" bestFit="1" customWidth="1"/>
    <col min="10250" max="10250" width="5.90625" style="57" bestFit="1" customWidth="1"/>
    <col min="10251" max="10251" width="12.08984375" style="57" bestFit="1" customWidth="1"/>
    <col min="10252" max="10252" width="10.453125" style="57" bestFit="1" customWidth="1"/>
    <col min="10253" max="10253" width="7" style="57" bestFit="1" customWidth="1"/>
    <col min="10254" max="10254" width="5.90625" style="57" bestFit="1" customWidth="1"/>
    <col min="10255" max="10255" width="8.7265625" style="57" bestFit="1" customWidth="1"/>
    <col min="10256" max="10256" width="8.453125" style="57" bestFit="1" customWidth="1"/>
    <col min="10257" max="10257" width="8.6328125" style="57" bestFit="1" customWidth="1"/>
    <col min="10258" max="10258" width="14.36328125" style="57" bestFit="1" customWidth="1"/>
    <col min="10259" max="10259" width="10" style="57" bestFit="1" customWidth="1"/>
    <col min="10260" max="10260" width="6" style="57" customWidth="1"/>
    <col min="10261" max="10261" width="25.26953125" style="57" bestFit="1" customWidth="1"/>
    <col min="10262" max="10262" width="11" style="57" bestFit="1" customWidth="1"/>
    <col min="10263" max="10264" width="8.26953125" style="57" bestFit="1" customWidth="1"/>
    <col min="10265" max="10499" width="9" style="57"/>
    <col min="10500" max="10500" width="15.90625" style="57" customWidth="1"/>
    <col min="10501" max="10501" width="3.90625" style="57" bestFit="1" customWidth="1"/>
    <col min="10502" max="10502" width="38.26953125" style="57" customWidth="1"/>
    <col min="10503" max="10503" width="13.90625" style="57" bestFit="1" customWidth="1"/>
    <col min="10504" max="10504" width="13.90625" style="57" customWidth="1"/>
    <col min="10505" max="10505" width="13.08984375" style="57" bestFit="1" customWidth="1"/>
    <col min="10506" max="10506" width="5.90625" style="57" bestFit="1" customWidth="1"/>
    <col min="10507" max="10507" width="12.08984375" style="57" bestFit="1" customWidth="1"/>
    <col min="10508" max="10508" width="10.453125" style="57" bestFit="1" customWidth="1"/>
    <col min="10509" max="10509" width="7" style="57" bestFit="1" customWidth="1"/>
    <col min="10510" max="10510" width="5.90625" style="57" bestFit="1" customWidth="1"/>
    <col min="10511" max="10511" width="8.7265625" style="57" bestFit="1" customWidth="1"/>
    <col min="10512" max="10512" width="8.453125" style="57" bestFit="1" customWidth="1"/>
    <col min="10513" max="10513" width="8.6328125" style="57" bestFit="1" customWidth="1"/>
    <col min="10514" max="10514" width="14.36328125" style="57" bestFit="1" customWidth="1"/>
    <col min="10515" max="10515" width="10" style="57" bestFit="1" customWidth="1"/>
    <col min="10516" max="10516" width="6" style="57" customWidth="1"/>
    <col min="10517" max="10517" width="25.26953125" style="57" bestFit="1" customWidth="1"/>
    <col min="10518" max="10518" width="11" style="57" bestFit="1" customWidth="1"/>
    <col min="10519" max="10520" width="8.26953125" style="57" bestFit="1" customWidth="1"/>
    <col min="10521" max="10755" width="9" style="57"/>
    <col min="10756" max="10756" width="15.90625" style="57" customWidth="1"/>
    <col min="10757" max="10757" width="3.90625" style="57" bestFit="1" customWidth="1"/>
    <col min="10758" max="10758" width="38.26953125" style="57" customWidth="1"/>
    <col min="10759" max="10759" width="13.90625" style="57" bestFit="1" customWidth="1"/>
    <col min="10760" max="10760" width="13.90625" style="57" customWidth="1"/>
    <col min="10761" max="10761" width="13.08984375" style="57" bestFit="1" customWidth="1"/>
    <col min="10762" max="10762" width="5.90625" style="57" bestFit="1" customWidth="1"/>
    <col min="10763" max="10763" width="12.08984375" style="57" bestFit="1" customWidth="1"/>
    <col min="10764" max="10764" width="10.453125" style="57" bestFit="1" customWidth="1"/>
    <col min="10765" max="10765" width="7" style="57" bestFit="1" customWidth="1"/>
    <col min="10766" max="10766" width="5.90625" style="57" bestFit="1" customWidth="1"/>
    <col min="10767" max="10767" width="8.7265625" style="57" bestFit="1" customWidth="1"/>
    <col min="10768" max="10768" width="8.453125" style="57" bestFit="1" customWidth="1"/>
    <col min="10769" max="10769" width="8.6328125" style="57" bestFit="1" customWidth="1"/>
    <col min="10770" max="10770" width="14.36328125" style="57" bestFit="1" customWidth="1"/>
    <col min="10771" max="10771" width="10" style="57" bestFit="1" customWidth="1"/>
    <col min="10772" max="10772" width="6" style="57" customWidth="1"/>
    <col min="10773" max="10773" width="25.26953125" style="57" bestFit="1" customWidth="1"/>
    <col min="10774" max="10774" width="11" style="57" bestFit="1" customWidth="1"/>
    <col min="10775" max="10776" width="8.26953125" style="57" bestFit="1" customWidth="1"/>
    <col min="10777" max="11011" width="9" style="57"/>
    <col min="11012" max="11012" width="15.90625" style="57" customWidth="1"/>
    <col min="11013" max="11013" width="3.90625" style="57" bestFit="1" customWidth="1"/>
    <col min="11014" max="11014" width="38.26953125" style="57" customWidth="1"/>
    <col min="11015" max="11015" width="13.90625" style="57" bestFit="1" customWidth="1"/>
    <col min="11016" max="11016" width="13.90625" style="57" customWidth="1"/>
    <col min="11017" max="11017" width="13.08984375" style="57" bestFit="1" customWidth="1"/>
    <col min="11018" max="11018" width="5.90625" style="57" bestFit="1" customWidth="1"/>
    <col min="11019" max="11019" width="12.08984375" style="57" bestFit="1" customWidth="1"/>
    <col min="11020" max="11020" width="10.453125" style="57" bestFit="1" customWidth="1"/>
    <col min="11021" max="11021" width="7" style="57" bestFit="1" customWidth="1"/>
    <col min="11022" max="11022" width="5.90625" style="57" bestFit="1" customWidth="1"/>
    <col min="11023" max="11023" width="8.7265625" style="57" bestFit="1" customWidth="1"/>
    <col min="11024" max="11024" width="8.453125" style="57" bestFit="1" customWidth="1"/>
    <col min="11025" max="11025" width="8.6328125" style="57" bestFit="1" customWidth="1"/>
    <col min="11026" max="11026" width="14.36328125" style="57" bestFit="1" customWidth="1"/>
    <col min="11027" max="11027" width="10" style="57" bestFit="1" customWidth="1"/>
    <col min="11028" max="11028" width="6" style="57" customWidth="1"/>
    <col min="11029" max="11029" width="25.26953125" style="57" bestFit="1" customWidth="1"/>
    <col min="11030" max="11030" width="11" style="57" bestFit="1" customWidth="1"/>
    <col min="11031" max="11032" width="8.26953125" style="57" bestFit="1" customWidth="1"/>
    <col min="11033" max="11267" width="9" style="57"/>
    <col min="11268" max="11268" width="15.90625" style="57" customWidth="1"/>
    <col min="11269" max="11269" width="3.90625" style="57" bestFit="1" customWidth="1"/>
    <col min="11270" max="11270" width="38.26953125" style="57" customWidth="1"/>
    <col min="11271" max="11271" width="13.90625" style="57" bestFit="1" customWidth="1"/>
    <col min="11272" max="11272" width="13.90625" style="57" customWidth="1"/>
    <col min="11273" max="11273" width="13.08984375" style="57" bestFit="1" customWidth="1"/>
    <col min="11274" max="11274" width="5.90625" style="57" bestFit="1" customWidth="1"/>
    <col min="11275" max="11275" width="12.08984375" style="57" bestFit="1" customWidth="1"/>
    <col min="11276" max="11276" width="10.453125" style="57" bestFit="1" customWidth="1"/>
    <col min="11277" max="11277" width="7" style="57" bestFit="1" customWidth="1"/>
    <col min="11278" max="11278" width="5.90625" style="57" bestFit="1" customWidth="1"/>
    <col min="11279" max="11279" width="8.7265625" style="57" bestFit="1" customWidth="1"/>
    <col min="11280" max="11280" width="8.453125" style="57" bestFit="1" customWidth="1"/>
    <col min="11281" max="11281" width="8.6328125" style="57" bestFit="1" customWidth="1"/>
    <col min="11282" max="11282" width="14.36328125" style="57" bestFit="1" customWidth="1"/>
    <col min="11283" max="11283" width="10" style="57" bestFit="1" customWidth="1"/>
    <col min="11284" max="11284" width="6" style="57" customWidth="1"/>
    <col min="11285" max="11285" width="25.26953125" style="57" bestFit="1" customWidth="1"/>
    <col min="11286" max="11286" width="11" style="57" bestFit="1" customWidth="1"/>
    <col min="11287" max="11288" width="8.26953125" style="57" bestFit="1" customWidth="1"/>
    <col min="11289" max="11523" width="9" style="57"/>
    <col min="11524" max="11524" width="15.90625" style="57" customWidth="1"/>
    <col min="11525" max="11525" width="3.90625" style="57" bestFit="1" customWidth="1"/>
    <col min="11526" max="11526" width="38.26953125" style="57" customWidth="1"/>
    <col min="11527" max="11527" width="13.90625" style="57" bestFit="1" customWidth="1"/>
    <col min="11528" max="11528" width="13.90625" style="57" customWidth="1"/>
    <col min="11529" max="11529" width="13.08984375" style="57" bestFit="1" customWidth="1"/>
    <col min="11530" max="11530" width="5.90625" style="57" bestFit="1" customWidth="1"/>
    <col min="11531" max="11531" width="12.08984375" style="57" bestFit="1" customWidth="1"/>
    <col min="11532" max="11532" width="10.453125" style="57" bestFit="1" customWidth="1"/>
    <col min="11533" max="11533" width="7" style="57" bestFit="1" customWidth="1"/>
    <col min="11534" max="11534" width="5.90625" style="57" bestFit="1" customWidth="1"/>
    <col min="11535" max="11535" width="8.7265625" style="57" bestFit="1" customWidth="1"/>
    <col min="11536" max="11536" width="8.453125" style="57" bestFit="1" customWidth="1"/>
    <col min="11537" max="11537" width="8.6328125" style="57" bestFit="1" customWidth="1"/>
    <col min="11538" max="11538" width="14.36328125" style="57" bestFit="1" customWidth="1"/>
    <col min="11539" max="11539" width="10" style="57" bestFit="1" customWidth="1"/>
    <col min="11540" max="11540" width="6" style="57" customWidth="1"/>
    <col min="11541" max="11541" width="25.26953125" style="57" bestFit="1" customWidth="1"/>
    <col min="11542" max="11542" width="11" style="57" bestFit="1" customWidth="1"/>
    <col min="11543" max="11544" width="8.26953125" style="57" bestFit="1" customWidth="1"/>
    <col min="11545" max="11779" width="9" style="57"/>
    <col min="11780" max="11780" width="15.90625" style="57" customWidth="1"/>
    <col min="11781" max="11781" width="3.90625" style="57" bestFit="1" customWidth="1"/>
    <col min="11782" max="11782" width="38.26953125" style="57" customWidth="1"/>
    <col min="11783" max="11783" width="13.90625" style="57" bestFit="1" customWidth="1"/>
    <col min="11784" max="11784" width="13.90625" style="57" customWidth="1"/>
    <col min="11785" max="11785" width="13.08984375" style="57" bestFit="1" customWidth="1"/>
    <col min="11786" max="11786" width="5.90625" style="57" bestFit="1" customWidth="1"/>
    <col min="11787" max="11787" width="12.08984375" style="57" bestFit="1" customWidth="1"/>
    <col min="11788" max="11788" width="10.453125" style="57" bestFit="1" customWidth="1"/>
    <col min="11789" max="11789" width="7" style="57" bestFit="1" customWidth="1"/>
    <col min="11790" max="11790" width="5.90625" style="57" bestFit="1" customWidth="1"/>
    <col min="11791" max="11791" width="8.7265625" style="57" bestFit="1" customWidth="1"/>
    <col min="11792" max="11792" width="8.453125" style="57" bestFit="1" customWidth="1"/>
    <col min="11793" max="11793" width="8.6328125" style="57" bestFit="1" customWidth="1"/>
    <col min="11794" max="11794" width="14.36328125" style="57" bestFit="1" customWidth="1"/>
    <col min="11795" max="11795" width="10" style="57" bestFit="1" customWidth="1"/>
    <col min="11796" max="11796" width="6" style="57" customWidth="1"/>
    <col min="11797" max="11797" width="25.26953125" style="57" bestFit="1" customWidth="1"/>
    <col min="11798" max="11798" width="11" style="57" bestFit="1" customWidth="1"/>
    <col min="11799" max="11800" width="8.26953125" style="57" bestFit="1" customWidth="1"/>
    <col min="11801" max="12035" width="9" style="57"/>
    <col min="12036" max="12036" width="15.90625" style="57" customWidth="1"/>
    <col min="12037" max="12037" width="3.90625" style="57" bestFit="1" customWidth="1"/>
    <col min="12038" max="12038" width="38.26953125" style="57" customWidth="1"/>
    <col min="12039" max="12039" width="13.90625" style="57" bestFit="1" customWidth="1"/>
    <col min="12040" max="12040" width="13.90625" style="57" customWidth="1"/>
    <col min="12041" max="12041" width="13.08984375" style="57" bestFit="1" customWidth="1"/>
    <col min="12042" max="12042" width="5.90625" style="57" bestFit="1" customWidth="1"/>
    <col min="12043" max="12043" width="12.08984375" style="57" bestFit="1" customWidth="1"/>
    <col min="12044" max="12044" width="10.453125" style="57" bestFit="1" customWidth="1"/>
    <col min="12045" max="12045" width="7" style="57" bestFit="1" customWidth="1"/>
    <col min="12046" max="12046" width="5.90625" style="57" bestFit="1" customWidth="1"/>
    <col min="12047" max="12047" width="8.7265625" style="57" bestFit="1" customWidth="1"/>
    <col min="12048" max="12048" width="8.453125" style="57" bestFit="1" customWidth="1"/>
    <col min="12049" max="12049" width="8.6328125" style="57" bestFit="1" customWidth="1"/>
    <col min="12050" max="12050" width="14.36328125" style="57" bestFit="1" customWidth="1"/>
    <col min="12051" max="12051" width="10" style="57" bestFit="1" customWidth="1"/>
    <col min="12052" max="12052" width="6" style="57" customWidth="1"/>
    <col min="12053" max="12053" width="25.26953125" style="57" bestFit="1" customWidth="1"/>
    <col min="12054" max="12054" width="11" style="57" bestFit="1" customWidth="1"/>
    <col min="12055" max="12056" width="8.26953125" style="57" bestFit="1" customWidth="1"/>
    <col min="12057" max="12291" width="9" style="57"/>
    <col min="12292" max="12292" width="15.90625" style="57" customWidth="1"/>
    <col min="12293" max="12293" width="3.90625" style="57" bestFit="1" customWidth="1"/>
    <col min="12294" max="12294" width="38.26953125" style="57" customWidth="1"/>
    <col min="12295" max="12295" width="13.90625" style="57" bestFit="1" customWidth="1"/>
    <col min="12296" max="12296" width="13.90625" style="57" customWidth="1"/>
    <col min="12297" max="12297" width="13.08984375" style="57" bestFit="1" customWidth="1"/>
    <col min="12298" max="12298" width="5.90625" style="57" bestFit="1" customWidth="1"/>
    <col min="12299" max="12299" width="12.08984375" style="57" bestFit="1" customWidth="1"/>
    <col min="12300" max="12300" width="10.453125" style="57" bestFit="1" customWidth="1"/>
    <col min="12301" max="12301" width="7" style="57" bestFit="1" customWidth="1"/>
    <col min="12302" max="12302" width="5.90625" style="57" bestFit="1" customWidth="1"/>
    <col min="12303" max="12303" width="8.7265625" style="57" bestFit="1" customWidth="1"/>
    <col min="12304" max="12304" width="8.453125" style="57" bestFit="1" customWidth="1"/>
    <col min="12305" max="12305" width="8.6328125" style="57" bestFit="1" customWidth="1"/>
    <col min="12306" max="12306" width="14.36328125" style="57" bestFit="1" customWidth="1"/>
    <col min="12307" max="12307" width="10" style="57" bestFit="1" customWidth="1"/>
    <col min="12308" max="12308" width="6" style="57" customWidth="1"/>
    <col min="12309" max="12309" width="25.26953125" style="57" bestFit="1" customWidth="1"/>
    <col min="12310" max="12310" width="11" style="57" bestFit="1" customWidth="1"/>
    <col min="12311" max="12312" width="8.26953125" style="57" bestFit="1" customWidth="1"/>
    <col min="12313" max="12547" width="9" style="57"/>
    <col min="12548" max="12548" width="15.90625" style="57" customWidth="1"/>
    <col min="12549" max="12549" width="3.90625" style="57" bestFit="1" customWidth="1"/>
    <col min="12550" max="12550" width="38.26953125" style="57" customWidth="1"/>
    <col min="12551" max="12551" width="13.90625" style="57" bestFit="1" customWidth="1"/>
    <col min="12552" max="12552" width="13.90625" style="57" customWidth="1"/>
    <col min="12553" max="12553" width="13.08984375" style="57" bestFit="1" customWidth="1"/>
    <col min="12554" max="12554" width="5.90625" style="57" bestFit="1" customWidth="1"/>
    <col min="12555" max="12555" width="12.08984375" style="57" bestFit="1" customWidth="1"/>
    <col min="12556" max="12556" width="10.453125" style="57" bestFit="1" customWidth="1"/>
    <col min="12557" max="12557" width="7" style="57" bestFit="1" customWidth="1"/>
    <col min="12558" max="12558" width="5.90625" style="57" bestFit="1" customWidth="1"/>
    <col min="12559" max="12559" width="8.7265625" style="57" bestFit="1" customWidth="1"/>
    <col min="12560" max="12560" width="8.453125" style="57" bestFit="1" customWidth="1"/>
    <col min="12561" max="12561" width="8.6328125" style="57" bestFit="1" customWidth="1"/>
    <col min="12562" max="12562" width="14.36328125" style="57" bestFit="1" customWidth="1"/>
    <col min="12563" max="12563" width="10" style="57" bestFit="1" customWidth="1"/>
    <col min="12564" max="12564" width="6" style="57" customWidth="1"/>
    <col min="12565" max="12565" width="25.26953125" style="57" bestFit="1" customWidth="1"/>
    <col min="12566" max="12566" width="11" style="57" bestFit="1" customWidth="1"/>
    <col min="12567" max="12568" width="8.26953125" style="57" bestFit="1" customWidth="1"/>
    <col min="12569" max="12803" width="9" style="57"/>
    <col min="12804" max="12804" width="15.90625" style="57" customWidth="1"/>
    <col min="12805" max="12805" width="3.90625" style="57" bestFit="1" customWidth="1"/>
    <col min="12806" max="12806" width="38.26953125" style="57" customWidth="1"/>
    <col min="12807" max="12807" width="13.90625" style="57" bestFit="1" customWidth="1"/>
    <col min="12808" max="12808" width="13.90625" style="57" customWidth="1"/>
    <col min="12809" max="12809" width="13.08984375" style="57" bestFit="1" customWidth="1"/>
    <col min="12810" max="12810" width="5.90625" style="57" bestFit="1" customWidth="1"/>
    <col min="12811" max="12811" width="12.08984375" style="57" bestFit="1" customWidth="1"/>
    <col min="12812" max="12812" width="10.453125" style="57" bestFit="1" customWidth="1"/>
    <col min="12813" max="12813" width="7" style="57" bestFit="1" customWidth="1"/>
    <col min="12814" max="12814" width="5.90625" style="57" bestFit="1" customWidth="1"/>
    <col min="12815" max="12815" width="8.7265625" style="57" bestFit="1" customWidth="1"/>
    <col min="12816" max="12816" width="8.453125" style="57" bestFit="1" customWidth="1"/>
    <col min="12817" max="12817" width="8.6328125" style="57" bestFit="1" customWidth="1"/>
    <col min="12818" max="12818" width="14.36328125" style="57" bestFit="1" customWidth="1"/>
    <col min="12819" max="12819" width="10" style="57" bestFit="1" customWidth="1"/>
    <col min="12820" max="12820" width="6" style="57" customWidth="1"/>
    <col min="12821" max="12821" width="25.26953125" style="57" bestFit="1" customWidth="1"/>
    <col min="12822" max="12822" width="11" style="57" bestFit="1" customWidth="1"/>
    <col min="12823" max="12824" width="8.26953125" style="57" bestFit="1" customWidth="1"/>
    <col min="12825" max="13059" width="9" style="57"/>
    <col min="13060" max="13060" width="15.90625" style="57" customWidth="1"/>
    <col min="13061" max="13061" width="3.90625" style="57" bestFit="1" customWidth="1"/>
    <col min="13062" max="13062" width="38.26953125" style="57" customWidth="1"/>
    <col min="13063" max="13063" width="13.90625" style="57" bestFit="1" customWidth="1"/>
    <col min="13064" max="13064" width="13.90625" style="57" customWidth="1"/>
    <col min="13065" max="13065" width="13.08984375" style="57" bestFit="1" customWidth="1"/>
    <col min="13066" max="13066" width="5.90625" style="57" bestFit="1" customWidth="1"/>
    <col min="13067" max="13067" width="12.08984375" style="57" bestFit="1" customWidth="1"/>
    <col min="13068" max="13068" width="10.453125" style="57" bestFit="1" customWidth="1"/>
    <col min="13069" max="13069" width="7" style="57" bestFit="1" customWidth="1"/>
    <col min="13070" max="13070" width="5.90625" style="57" bestFit="1" customWidth="1"/>
    <col min="13071" max="13071" width="8.7265625" style="57" bestFit="1" customWidth="1"/>
    <col min="13072" max="13072" width="8.453125" style="57" bestFit="1" customWidth="1"/>
    <col min="13073" max="13073" width="8.6328125" style="57" bestFit="1" customWidth="1"/>
    <col min="13074" max="13074" width="14.36328125" style="57" bestFit="1" customWidth="1"/>
    <col min="13075" max="13075" width="10" style="57" bestFit="1" customWidth="1"/>
    <col min="13076" max="13076" width="6" style="57" customWidth="1"/>
    <col min="13077" max="13077" width="25.26953125" style="57" bestFit="1" customWidth="1"/>
    <col min="13078" max="13078" width="11" style="57" bestFit="1" customWidth="1"/>
    <col min="13079" max="13080" width="8.26953125" style="57" bestFit="1" customWidth="1"/>
    <col min="13081" max="13315" width="9" style="57"/>
    <col min="13316" max="13316" width="15.90625" style="57" customWidth="1"/>
    <col min="13317" max="13317" width="3.90625" style="57" bestFit="1" customWidth="1"/>
    <col min="13318" max="13318" width="38.26953125" style="57" customWidth="1"/>
    <col min="13319" max="13319" width="13.90625" style="57" bestFit="1" customWidth="1"/>
    <col min="13320" max="13320" width="13.90625" style="57" customWidth="1"/>
    <col min="13321" max="13321" width="13.08984375" style="57" bestFit="1" customWidth="1"/>
    <col min="13322" max="13322" width="5.90625" style="57" bestFit="1" customWidth="1"/>
    <col min="13323" max="13323" width="12.08984375" style="57" bestFit="1" customWidth="1"/>
    <col min="13324" max="13324" width="10.453125" style="57" bestFit="1" customWidth="1"/>
    <col min="13325" max="13325" width="7" style="57" bestFit="1" customWidth="1"/>
    <col min="13326" max="13326" width="5.90625" style="57" bestFit="1" customWidth="1"/>
    <col min="13327" max="13327" width="8.7265625" style="57" bestFit="1" customWidth="1"/>
    <col min="13328" max="13328" width="8.453125" style="57" bestFit="1" customWidth="1"/>
    <col min="13329" max="13329" width="8.6328125" style="57" bestFit="1" customWidth="1"/>
    <col min="13330" max="13330" width="14.36328125" style="57" bestFit="1" customWidth="1"/>
    <col min="13331" max="13331" width="10" style="57" bestFit="1" customWidth="1"/>
    <col min="13332" max="13332" width="6" style="57" customWidth="1"/>
    <col min="13333" max="13333" width="25.26953125" style="57" bestFit="1" customWidth="1"/>
    <col min="13334" max="13334" width="11" style="57" bestFit="1" customWidth="1"/>
    <col min="13335" max="13336" width="8.26953125" style="57" bestFit="1" customWidth="1"/>
    <col min="13337" max="13571" width="9" style="57"/>
    <col min="13572" max="13572" width="15.90625" style="57" customWidth="1"/>
    <col min="13573" max="13573" width="3.90625" style="57" bestFit="1" customWidth="1"/>
    <col min="13574" max="13574" width="38.26953125" style="57" customWidth="1"/>
    <col min="13575" max="13575" width="13.90625" style="57" bestFit="1" customWidth="1"/>
    <col min="13576" max="13576" width="13.90625" style="57" customWidth="1"/>
    <col min="13577" max="13577" width="13.08984375" style="57" bestFit="1" customWidth="1"/>
    <col min="13578" max="13578" width="5.90625" style="57" bestFit="1" customWidth="1"/>
    <col min="13579" max="13579" width="12.08984375" style="57" bestFit="1" customWidth="1"/>
    <col min="13580" max="13580" width="10.453125" style="57" bestFit="1" customWidth="1"/>
    <col min="13581" max="13581" width="7" style="57" bestFit="1" customWidth="1"/>
    <col min="13582" max="13582" width="5.90625" style="57" bestFit="1" customWidth="1"/>
    <col min="13583" max="13583" width="8.7265625" style="57" bestFit="1" customWidth="1"/>
    <col min="13584" max="13584" width="8.453125" style="57" bestFit="1" customWidth="1"/>
    <col min="13585" max="13585" width="8.6328125" style="57" bestFit="1" customWidth="1"/>
    <col min="13586" max="13586" width="14.36328125" style="57" bestFit="1" customWidth="1"/>
    <col min="13587" max="13587" width="10" style="57" bestFit="1" customWidth="1"/>
    <col min="13588" max="13588" width="6" style="57" customWidth="1"/>
    <col min="13589" max="13589" width="25.26953125" style="57" bestFit="1" customWidth="1"/>
    <col min="13590" max="13590" width="11" style="57" bestFit="1" customWidth="1"/>
    <col min="13591" max="13592" width="8.26953125" style="57" bestFit="1" customWidth="1"/>
    <col min="13593" max="13827" width="9" style="57"/>
    <col min="13828" max="13828" width="15.90625" style="57" customWidth="1"/>
    <col min="13829" max="13829" width="3.90625" style="57" bestFit="1" customWidth="1"/>
    <col min="13830" max="13830" width="38.26953125" style="57" customWidth="1"/>
    <col min="13831" max="13831" width="13.90625" style="57" bestFit="1" customWidth="1"/>
    <col min="13832" max="13832" width="13.90625" style="57" customWidth="1"/>
    <col min="13833" max="13833" width="13.08984375" style="57" bestFit="1" customWidth="1"/>
    <col min="13834" max="13834" width="5.90625" style="57" bestFit="1" customWidth="1"/>
    <col min="13835" max="13835" width="12.08984375" style="57" bestFit="1" customWidth="1"/>
    <col min="13836" max="13836" width="10.453125" style="57" bestFit="1" customWidth="1"/>
    <col min="13837" max="13837" width="7" style="57" bestFit="1" customWidth="1"/>
    <col min="13838" max="13838" width="5.90625" style="57" bestFit="1" customWidth="1"/>
    <col min="13839" max="13839" width="8.7265625" style="57" bestFit="1" customWidth="1"/>
    <col min="13840" max="13840" width="8.453125" style="57" bestFit="1" customWidth="1"/>
    <col min="13841" max="13841" width="8.6328125" style="57" bestFit="1" customWidth="1"/>
    <col min="13842" max="13842" width="14.36328125" style="57" bestFit="1" customWidth="1"/>
    <col min="13843" max="13843" width="10" style="57" bestFit="1" customWidth="1"/>
    <col min="13844" max="13844" width="6" style="57" customWidth="1"/>
    <col min="13845" max="13845" width="25.26953125" style="57" bestFit="1" customWidth="1"/>
    <col min="13846" max="13846" width="11" style="57" bestFit="1" customWidth="1"/>
    <col min="13847" max="13848" width="8.26953125" style="57" bestFit="1" customWidth="1"/>
    <col min="13849" max="14083" width="9" style="57"/>
    <col min="14084" max="14084" width="15.90625" style="57" customWidth="1"/>
    <col min="14085" max="14085" width="3.90625" style="57" bestFit="1" customWidth="1"/>
    <col min="14086" max="14086" width="38.26953125" style="57" customWidth="1"/>
    <col min="14087" max="14087" width="13.90625" style="57" bestFit="1" customWidth="1"/>
    <col min="14088" max="14088" width="13.90625" style="57" customWidth="1"/>
    <col min="14089" max="14089" width="13.08984375" style="57" bestFit="1" customWidth="1"/>
    <col min="14090" max="14090" width="5.90625" style="57" bestFit="1" customWidth="1"/>
    <col min="14091" max="14091" width="12.08984375" style="57" bestFit="1" customWidth="1"/>
    <col min="14092" max="14092" width="10.453125" style="57" bestFit="1" customWidth="1"/>
    <col min="14093" max="14093" width="7" style="57" bestFit="1" customWidth="1"/>
    <col min="14094" max="14094" width="5.90625" style="57" bestFit="1" customWidth="1"/>
    <col min="14095" max="14095" width="8.7265625" style="57" bestFit="1" customWidth="1"/>
    <col min="14096" max="14096" width="8.453125" style="57" bestFit="1" customWidth="1"/>
    <col min="14097" max="14097" width="8.6328125" style="57" bestFit="1" customWidth="1"/>
    <col min="14098" max="14098" width="14.36328125" style="57" bestFit="1" customWidth="1"/>
    <col min="14099" max="14099" width="10" style="57" bestFit="1" customWidth="1"/>
    <col min="14100" max="14100" width="6" style="57" customWidth="1"/>
    <col min="14101" max="14101" width="25.26953125" style="57" bestFit="1" customWidth="1"/>
    <col min="14102" max="14102" width="11" style="57" bestFit="1" customWidth="1"/>
    <col min="14103" max="14104" width="8.26953125" style="57" bestFit="1" customWidth="1"/>
    <col min="14105" max="14339" width="9" style="57"/>
    <col min="14340" max="14340" width="15.90625" style="57" customWidth="1"/>
    <col min="14341" max="14341" width="3.90625" style="57" bestFit="1" customWidth="1"/>
    <col min="14342" max="14342" width="38.26953125" style="57" customWidth="1"/>
    <col min="14343" max="14343" width="13.90625" style="57" bestFit="1" customWidth="1"/>
    <col min="14344" max="14344" width="13.90625" style="57" customWidth="1"/>
    <col min="14345" max="14345" width="13.08984375" style="57" bestFit="1" customWidth="1"/>
    <col min="14346" max="14346" width="5.90625" style="57" bestFit="1" customWidth="1"/>
    <col min="14347" max="14347" width="12.08984375" style="57" bestFit="1" customWidth="1"/>
    <col min="14348" max="14348" width="10.453125" style="57" bestFit="1" customWidth="1"/>
    <col min="14349" max="14349" width="7" style="57" bestFit="1" customWidth="1"/>
    <col min="14350" max="14350" width="5.90625" style="57" bestFit="1" customWidth="1"/>
    <col min="14351" max="14351" width="8.7265625" style="57" bestFit="1" customWidth="1"/>
    <col min="14352" max="14352" width="8.453125" style="57" bestFit="1" customWidth="1"/>
    <col min="14353" max="14353" width="8.6328125" style="57" bestFit="1" customWidth="1"/>
    <col min="14354" max="14354" width="14.36328125" style="57" bestFit="1" customWidth="1"/>
    <col min="14355" max="14355" width="10" style="57" bestFit="1" customWidth="1"/>
    <col min="14356" max="14356" width="6" style="57" customWidth="1"/>
    <col min="14357" max="14357" width="25.26953125" style="57" bestFit="1" customWidth="1"/>
    <col min="14358" max="14358" width="11" style="57" bestFit="1" customWidth="1"/>
    <col min="14359" max="14360" width="8.26953125" style="57" bestFit="1" customWidth="1"/>
    <col min="14361" max="14595" width="9" style="57"/>
    <col min="14596" max="14596" width="15.90625" style="57" customWidth="1"/>
    <col min="14597" max="14597" width="3.90625" style="57" bestFit="1" customWidth="1"/>
    <col min="14598" max="14598" width="38.26953125" style="57" customWidth="1"/>
    <col min="14599" max="14599" width="13.90625" style="57" bestFit="1" customWidth="1"/>
    <col min="14600" max="14600" width="13.90625" style="57" customWidth="1"/>
    <col min="14601" max="14601" width="13.08984375" style="57" bestFit="1" customWidth="1"/>
    <col min="14602" max="14602" width="5.90625" style="57" bestFit="1" customWidth="1"/>
    <col min="14603" max="14603" width="12.08984375" style="57" bestFit="1" customWidth="1"/>
    <col min="14604" max="14604" width="10.453125" style="57" bestFit="1" customWidth="1"/>
    <col min="14605" max="14605" width="7" style="57" bestFit="1" customWidth="1"/>
    <col min="14606" max="14606" width="5.90625" style="57" bestFit="1" customWidth="1"/>
    <col min="14607" max="14607" width="8.7265625" style="57" bestFit="1" customWidth="1"/>
    <col min="14608" max="14608" width="8.453125" style="57" bestFit="1" customWidth="1"/>
    <col min="14609" max="14609" width="8.6328125" style="57" bestFit="1" customWidth="1"/>
    <col min="14610" max="14610" width="14.36328125" style="57" bestFit="1" customWidth="1"/>
    <col min="14611" max="14611" width="10" style="57" bestFit="1" customWidth="1"/>
    <col min="14612" max="14612" width="6" style="57" customWidth="1"/>
    <col min="14613" max="14613" width="25.26953125" style="57" bestFit="1" customWidth="1"/>
    <col min="14614" max="14614" width="11" style="57" bestFit="1" customWidth="1"/>
    <col min="14615" max="14616" width="8.26953125" style="57" bestFit="1" customWidth="1"/>
    <col min="14617" max="14851" width="9" style="57"/>
    <col min="14852" max="14852" width="15.90625" style="57" customWidth="1"/>
    <col min="14853" max="14853" width="3.90625" style="57" bestFit="1" customWidth="1"/>
    <col min="14854" max="14854" width="38.26953125" style="57" customWidth="1"/>
    <col min="14855" max="14855" width="13.90625" style="57" bestFit="1" customWidth="1"/>
    <col min="14856" max="14856" width="13.90625" style="57" customWidth="1"/>
    <col min="14857" max="14857" width="13.08984375" style="57" bestFit="1" customWidth="1"/>
    <col min="14858" max="14858" width="5.90625" style="57" bestFit="1" customWidth="1"/>
    <col min="14859" max="14859" width="12.08984375" style="57" bestFit="1" customWidth="1"/>
    <col min="14860" max="14860" width="10.453125" style="57" bestFit="1" customWidth="1"/>
    <col min="14861" max="14861" width="7" style="57" bestFit="1" customWidth="1"/>
    <col min="14862" max="14862" width="5.90625" style="57" bestFit="1" customWidth="1"/>
    <col min="14863" max="14863" width="8.7265625" style="57" bestFit="1" customWidth="1"/>
    <col min="14864" max="14864" width="8.453125" style="57" bestFit="1" customWidth="1"/>
    <col min="14865" max="14865" width="8.6328125" style="57" bestFit="1" customWidth="1"/>
    <col min="14866" max="14866" width="14.36328125" style="57" bestFit="1" customWidth="1"/>
    <col min="14867" max="14867" width="10" style="57" bestFit="1" customWidth="1"/>
    <col min="14868" max="14868" width="6" style="57" customWidth="1"/>
    <col min="14869" max="14869" width="25.26953125" style="57" bestFit="1" customWidth="1"/>
    <col min="14870" max="14870" width="11" style="57" bestFit="1" customWidth="1"/>
    <col min="14871" max="14872" width="8.26953125" style="57" bestFit="1" customWidth="1"/>
    <col min="14873" max="15107" width="9" style="57"/>
    <col min="15108" max="15108" width="15.90625" style="57" customWidth="1"/>
    <col min="15109" max="15109" width="3.90625" style="57" bestFit="1" customWidth="1"/>
    <col min="15110" max="15110" width="38.26953125" style="57" customWidth="1"/>
    <col min="15111" max="15111" width="13.90625" style="57" bestFit="1" customWidth="1"/>
    <col min="15112" max="15112" width="13.90625" style="57" customWidth="1"/>
    <col min="15113" max="15113" width="13.08984375" style="57" bestFit="1" customWidth="1"/>
    <col min="15114" max="15114" width="5.90625" style="57" bestFit="1" customWidth="1"/>
    <col min="15115" max="15115" width="12.08984375" style="57" bestFit="1" customWidth="1"/>
    <col min="15116" max="15116" width="10.453125" style="57" bestFit="1" customWidth="1"/>
    <col min="15117" max="15117" width="7" style="57" bestFit="1" customWidth="1"/>
    <col min="15118" max="15118" width="5.90625" style="57" bestFit="1" customWidth="1"/>
    <col min="15119" max="15119" width="8.7265625" style="57" bestFit="1" customWidth="1"/>
    <col min="15120" max="15120" width="8.453125" style="57" bestFit="1" customWidth="1"/>
    <col min="15121" max="15121" width="8.6328125" style="57" bestFit="1" customWidth="1"/>
    <col min="15122" max="15122" width="14.36328125" style="57" bestFit="1" customWidth="1"/>
    <col min="15123" max="15123" width="10" style="57" bestFit="1" customWidth="1"/>
    <col min="15124" max="15124" width="6" style="57" customWidth="1"/>
    <col min="15125" max="15125" width="25.26953125" style="57" bestFit="1" customWidth="1"/>
    <col min="15126" max="15126" width="11" style="57" bestFit="1" customWidth="1"/>
    <col min="15127" max="15128" width="8.26953125" style="57" bestFit="1" customWidth="1"/>
    <col min="15129" max="15363" width="9" style="57"/>
    <col min="15364" max="15364" width="15.90625" style="57" customWidth="1"/>
    <col min="15365" max="15365" width="3.90625" style="57" bestFit="1" customWidth="1"/>
    <col min="15366" max="15366" width="38.26953125" style="57" customWidth="1"/>
    <col min="15367" max="15367" width="13.90625" style="57" bestFit="1" customWidth="1"/>
    <col min="15368" max="15368" width="13.90625" style="57" customWidth="1"/>
    <col min="15369" max="15369" width="13.08984375" style="57" bestFit="1" customWidth="1"/>
    <col min="15370" max="15370" width="5.90625" style="57" bestFit="1" customWidth="1"/>
    <col min="15371" max="15371" width="12.08984375" style="57" bestFit="1" customWidth="1"/>
    <col min="15372" max="15372" width="10.453125" style="57" bestFit="1" customWidth="1"/>
    <col min="15373" max="15373" width="7" style="57" bestFit="1" customWidth="1"/>
    <col min="15374" max="15374" width="5.90625" style="57" bestFit="1" customWidth="1"/>
    <col min="15375" max="15375" width="8.7265625" style="57" bestFit="1" customWidth="1"/>
    <col min="15376" max="15376" width="8.453125" style="57" bestFit="1" customWidth="1"/>
    <col min="15377" max="15377" width="8.6328125" style="57" bestFit="1" customWidth="1"/>
    <col min="15378" max="15378" width="14.36328125" style="57" bestFit="1" customWidth="1"/>
    <col min="15379" max="15379" width="10" style="57" bestFit="1" customWidth="1"/>
    <col min="15380" max="15380" width="6" style="57" customWidth="1"/>
    <col min="15381" max="15381" width="25.26953125" style="57" bestFit="1" customWidth="1"/>
    <col min="15382" max="15382" width="11" style="57" bestFit="1" customWidth="1"/>
    <col min="15383" max="15384" width="8.26953125" style="57" bestFit="1" customWidth="1"/>
    <col min="15385" max="15619" width="9" style="57"/>
    <col min="15620" max="15620" width="15.90625" style="57" customWidth="1"/>
    <col min="15621" max="15621" width="3.90625" style="57" bestFit="1" customWidth="1"/>
    <col min="15622" max="15622" width="38.26953125" style="57" customWidth="1"/>
    <col min="15623" max="15623" width="13.90625" style="57" bestFit="1" customWidth="1"/>
    <col min="15624" max="15624" width="13.90625" style="57" customWidth="1"/>
    <col min="15625" max="15625" width="13.08984375" style="57" bestFit="1" customWidth="1"/>
    <col min="15626" max="15626" width="5.90625" style="57" bestFit="1" customWidth="1"/>
    <col min="15627" max="15627" width="12.08984375" style="57" bestFit="1" customWidth="1"/>
    <col min="15628" max="15628" width="10.453125" style="57" bestFit="1" customWidth="1"/>
    <col min="15629" max="15629" width="7" style="57" bestFit="1" customWidth="1"/>
    <col min="15630" max="15630" width="5.90625" style="57" bestFit="1" customWidth="1"/>
    <col min="15631" max="15631" width="8.7265625" style="57" bestFit="1" customWidth="1"/>
    <col min="15632" max="15632" width="8.453125" style="57" bestFit="1" customWidth="1"/>
    <col min="15633" max="15633" width="8.6328125" style="57" bestFit="1" customWidth="1"/>
    <col min="15634" max="15634" width="14.36328125" style="57" bestFit="1" customWidth="1"/>
    <col min="15635" max="15635" width="10" style="57" bestFit="1" customWidth="1"/>
    <col min="15636" max="15636" width="6" style="57" customWidth="1"/>
    <col min="15637" max="15637" width="25.26953125" style="57" bestFit="1" customWidth="1"/>
    <col min="15638" max="15638" width="11" style="57" bestFit="1" customWidth="1"/>
    <col min="15639" max="15640" width="8.26953125" style="57" bestFit="1" customWidth="1"/>
    <col min="15641" max="15875" width="9" style="57"/>
    <col min="15876" max="15876" width="15.90625" style="57" customWidth="1"/>
    <col min="15877" max="15877" width="3.90625" style="57" bestFit="1" customWidth="1"/>
    <col min="15878" max="15878" width="38.26953125" style="57" customWidth="1"/>
    <col min="15879" max="15879" width="13.90625" style="57" bestFit="1" customWidth="1"/>
    <col min="15880" max="15880" width="13.90625" style="57" customWidth="1"/>
    <col min="15881" max="15881" width="13.08984375" style="57" bestFit="1" customWidth="1"/>
    <col min="15882" max="15882" width="5.90625" style="57" bestFit="1" customWidth="1"/>
    <col min="15883" max="15883" width="12.08984375" style="57" bestFit="1" customWidth="1"/>
    <col min="15884" max="15884" width="10.453125" style="57" bestFit="1" customWidth="1"/>
    <col min="15885" max="15885" width="7" style="57" bestFit="1" customWidth="1"/>
    <col min="15886" max="15886" width="5.90625" style="57" bestFit="1" customWidth="1"/>
    <col min="15887" max="15887" width="8.7265625" style="57" bestFit="1" customWidth="1"/>
    <col min="15888" max="15888" width="8.453125" style="57" bestFit="1" customWidth="1"/>
    <col min="15889" max="15889" width="8.6328125" style="57" bestFit="1" customWidth="1"/>
    <col min="15890" max="15890" width="14.36328125" style="57" bestFit="1" customWidth="1"/>
    <col min="15891" max="15891" width="10" style="57" bestFit="1" customWidth="1"/>
    <col min="15892" max="15892" width="6" style="57" customWidth="1"/>
    <col min="15893" max="15893" width="25.26953125" style="57" bestFit="1" customWidth="1"/>
    <col min="15894" max="15894" width="11" style="57" bestFit="1" customWidth="1"/>
    <col min="15895" max="15896" width="8.26953125" style="57" bestFit="1" customWidth="1"/>
    <col min="15897" max="16131" width="9" style="57"/>
    <col min="16132" max="16132" width="15.90625" style="57" customWidth="1"/>
    <col min="16133" max="16133" width="3.90625" style="57" bestFit="1" customWidth="1"/>
    <col min="16134" max="16134" width="38.26953125" style="57" customWidth="1"/>
    <col min="16135" max="16135" width="13.90625" style="57" bestFit="1" customWidth="1"/>
    <col min="16136" max="16136" width="13.90625" style="57" customWidth="1"/>
    <col min="16137" max="16137" width="13.08984375" style="57" bestFit="1" customWidth="1"/>
    <col min="16138" max="16138" width="5.90625" style="57" bestFit="1" customWidth="1"/>
    <col min="16139" max="16139" width="12.08984375" style="57" bestFit="1" customWidth="1"/>
    <col min="16140" max="16140" width="10.453125" style="57" bestFit="1" customWidth="1"/>
    <col min="16141" max="16141" width="7" style="57" bestFit="1" customWidth="1"/>
    <col min="16142" max="16142" width="5.90625" style="57" bestFit="1" customWidth="1"/>
    <col min="16143" max="16143" width="8.7265625" style="57" bestFit="1" customWidth="1"/>
    <col min="16144" max="16144" width="8.453125" style="57" bestFit="1" customWidth="1"/>
    <col min="16145" max="16145" width="8.6328125" style="57" bestFit="1" customWidth="1"/>
    <col min="16146" max="16146" width="14.36328125" style="57" bestFit="1" customWidth="1"/>
    <col min="16147" max="16147" width="10" style="57" bestFit="1" customWidth="1"/>
    <col min="16148" max="16148" width="6" style="57" customWidth="1"/>
    <col min="16149" max="16149" width="25.26953125" style="57" bestFit="1" customWidth="1"/>
    <col min="16150" max="16150" width="11" style="57" bestFit="1" customWidth="1"/>
    <col min="16151" max="16152" width="8.26953125" style="57" bestFit="1" customWidth="1"/>
    <col min="16153" max="16384" width="9" style="57"/>
  </cols>
  <sheetData>
    <row r="1" spans="1:33" ht="15.5">
      <c r="A1" s="265"/>
      <c r="B1" s="265"/>
      <c r="R1" s="264"/>
    </row>
    <row r="2" spans="1:33" ht="15.5">
      <c r="A2" s="257"/>
      <c r="B2" s="257"/>
      <c r="C2" s="257"/>
      <c r="D2" s="257"/>
      <c r="E2" s="257"/>
      <c r="F2" s="263"/>
      <c r="G2" s="257"/>
      <c r="H2" s="257"/>
      <c r="I2" s="257"/>
      <c r="J2" s="683" t="s">
        <v>938</v>
      </c>
      <c r="K2" s="683"/>
      <c r="L2" s="683"/>
      <c r="M2" s="683"/>
      <c r="N2" s="683"/>
      <c r="O2" s="683"/>
      <c r="P2" s="683"/>
      <c r="Q2" s="262"/>
      <c r="R2" s="684" t="s">
        <v>937</v>
      </c>
      <c r="S2" s="685"/>
      <c r="T2" s="685"/>
      <c r="U2" s="685"/>
      <c r="V2" s="685"/>
      <c r="W2" s="685"/>
      <c r="X2" s="685"/>
    </row>
    <row r="3" spans="1:33" ht="15.5">
      <c r="A3" s="261" t="s">
        <v>936</v>
      </c>
      <c r="B3" s="261"/>
      <c r="C3" s="257"/>
      <c r="D3" s="257"/>
      <c r="E3" s="257"/>
      <c r="F3" s="257"/>
      <c r="G3" s="257"/>
      <c r="H3" s="257"/>
      <c r="I3" s="257"/>
      <c r="J3" s="262"/>
      <c r="K3" s="257"/>
      <c r="L3" s="257"/>
      <c r="M3" s="257"/>
      <c r="N3" s="257"/>
      <c r="O3" s="257"/>
      <c r="P3" s="257"/>
      <c r="Q3" s="257"/>
      <c r="R3" s="256"/>
      <c r="S3" s="686" t="s">
        <v>935</v>
      </c>
      <c r="T3" s="686"/>
      <c r="U3" s="686"/>
      <c r="V3" s="686"/>
      <c r="W3" s="686"/>
      <c r="X3" s="686"/>
      <c r="Z3" s="197" t="s">
        <v>629</v>
      </c>
      <c r="AA3" s="12"/>
      <c r="AB3" s="349" t="s">
        <v>628</v>
      </c>
      <c r="AC3" s="348"/>
      <c r="AD3" s="348"/>
      <c r="AE3" s="197" t="s">
        <v>627</v>
      </c>
      <c r="AF3" s="348"/>
      <c r="AG3" s="12"/>
    </row>
    <row r="4" spans="1:33" ht="12" customHeight="1" thickBot="1">
      <c r="A4" s="666" t="s">
        <v>934</v>
      </c>
      <c r="B4" s="669" t="s">
        <v>933</v>
      </c>
      <c r="C4" s="670"/>
      <c r="D4" s="675"/>
      <c r="E4" s="255"/>
      <c r="F4" s="669" t="s">
        <v>932</v>
      </c>
      <c r="G4" s="677"/>
      <c r="H4" s="680" t="s">
        <v>931</v>
      </c>
      <c r="I4" s="680" t="s">
        <v>930</v>
      </c>
      <c r="J4" s="687" t="s">
        <v>929</v>
      </c>
      <c r="K4" s="643" t="s">
        <v>625</v>
      </c>
      <c r="L4" s="644"/>
      <c r="M4" s="644"/>
      <c r="N4" s="644"/>
      <c r="O4" s="645"/>
      <c r="P4" s="648" t="s">
        <v>624</v>
      </c>
      <c r="Q4" s="703" t="s">
        <v>14</v>
      </c>
      <c r="R4" s="704"/>
      <c r="S4" s="705"/>
      <c r="T4" s="706" t="s">
        <v>15</v>
      </c>
      <c r="U4" s="708" t="s">
        <v>584</v>
      </c>
      <c r="V4" s="648" t="s">
        <v>583</v>
      </c>
      <c r="W4" s="650" t="s">
        <v>582</v>
      </c>
      <c r="X4" s="651"/>
      <c r="Z4" s="711" t="s">
        <v>19</v>
      </c>
      <c r="AA4" s="711" t="s">
        <v>623</v>
      </c>
      <c r="AB4" s="691" t="s">
        <v>21</v>
      </c>
      <c r="AC4" s="648" t="s">
        <v>571</v>
      </c>
      <c r="AD4" s="648" t="s">
        <v>570</v>
      </c>
      <c r="AE4" s="691" t="s">
        <v>21</v>
      </c>
      <c r="AF4" s="648" t="s">
        <v>571</v>
      </c>
      <c r="AG4" s="648" t="s">
        <v>622</v>
      </c>
    </row>
    <row r="5" spans="1:33" ht="11.25" customHeight="1">
      <c r="A5" s="667"/>
      <c r="B5" s="671"/>
      <c r="C5" s="672"/>
      <c r="D5" s="676"/>
      <c r="E5" s="250"/>
      <c r="F5" s="678"/>
      <c r="G5" s="679"/>
      <c r="H5" s="667"/>
      <c r="I5" s="667"/>
      <c r="J5" s="688"/>
      <c r="K5" s="694" t="s">
        <v>928</v>
      </c>
      <c r="L5" s="697" t="s">
        <v>927</v>
      </c>
      <c r="M5" s="700" t="s">
        <v>926</v>
      </c>
      <c r="N5" s="701" t="s">
        <v>925</v>
      </c>
      <c r="O5" s="701" t="s">
        <v>924</v>
      </c>
      <c r="P5" s="689"/>
      <c r="Q5" s="661"/>
      <c r="R5" s="662"/>
      <c r="S5" s="663"/>
      <c r="T5" s="707"/>
      <c r="U5" s="709"/>
      <c r="V5" s="636"/>
      <c r="W5" s="648" t="s">
        <v>571</v>
      </c>
      <c r="X5" s="648" t="s">
        <v>570</v>
      </c>
      <c r="Z5" s="711"/>
      <c r="AA5" s="711"/>
      <c r="AB5" s="653"/>
      <c r="AC5" s="649"/>
      <c r="AD5" s="649"/>
      <c r="AE5" s="653"/>
      <c r="AF5" s="649"/>
      <c r="AG5" s="649"/>
    </row>
    <row r="6" spans="1:33">
      <c r="A6" s="667"/>
      <c r="B6" s="671"/>
      <c r="C6" s="672"/>
      <c r="D6" s="666" t="s">
        <v>923</v>
      </c>
      <c r="E6" s="681" t="s">
        <v>563</v>
      </c>
      <c r="F6" s="666" t="s">
        <v>923</v>
      </c>
      <c r="G6" s="680" t="s">
        <v>922</v>
      </c>
      <c r="H6" s="667"/>
      <c r="I6" s="667"/>
      <c r="J6" s="688"/>
      <c r="K6" s="695"/>
      <c r="L6" s="698"/>
      <c r="M6" s="695"/>
      <c r="N6" s="702"/>
      <c r="O6" s="702"/>
      <c r="P6" s="689"/>
      <c r="Q6" s="648" t="s">
        <v>619</v>
      </c>
      <c r="R6" s="648" t="s">
        <v>618</v>
      </c>
      <c r="S6" s="635" t="s">
        <v>34</v>
      </c>
      <c r="T6" s="713" t="s">
        <v>617</v>
      </c>
      <c r="U6" s="709"/>
      <c r="V6" s="636"/>
      <c r="W6" s="649"/>
      <c r="X6" s="649"/>
      <c r="Z6" s="711"/>
      <c r="AA6" s="711"/>
      <c r="AB6" s="653"/>
      <c r="AC6" s="649"/>
      <c r="AD6" s="649"/>
      <c r="AE6" s="653"/>
      <c r="AF6" s="649"/>
      <c r="AG6" s="649"/>
    </row>
    <row r="7" spans="1:33">
      <c r="A7" s="667"/>
      <c r="B7" s="671"/>
      <c r="C7" s="672"/>
      <c r="D7" s="667"/>
      <c r="E7" s="636"/>
      <c r="F7" s="667"/>
      <c r="G7" s="667"/>
      <c r="H7" s="667"/>
      <c r="I7" s="667"/>
      <c r="J7" s="688"/>
      <c r="K7" s="695"/>
      <c r="L7" s="698"/>
      <c r="M7" s="695"/>
      <c r="N7" s="702"/>
      <c r="O7" s="702"/>
      <c r="P7" s="689"/>
      <c r="Q7" s="689"/>
      <c r="R7" s="689"/>
      <c r="S7" s="636"/>
      <c r="T7" s="714"/>
      <c r="U7" s="709"/>
      <c r="V7" s="636"/>
      <c r="W7" s="649"/>
      <c r="X7" s="649"/>
      <c r="Z7" s="711"/>
      <c r="AA7" s="711"/>
      <c r="AB7" s="653"/>
      <c r="AC7" s="649"/>
      <c r="AD7" s="649"/>
      <c r="AE7" s="653"/>
      <c r="AF7" s="649"/>
      <c r="AG7" s="649"/>
    </row>
    <row r="8" spans="1:33">
      <c r="A8" s="668"/>
      <c r="B8" s="673"/>
      <c r="C8" s="674"/>
      <c r="D8" s="668"/>
      <c r="E8" s="682"/>
      <c r="F8" s="668"/>
      <c r="G8" s="668"/>
      <c r="H8" s="668"/>
      <c r="I8" s="668"/>
      <c r="J8" s="678"/>
      <c r="K8" s="696"/>
      <c r="L8" s="699"/>
      <c r="M8" s="696"/>
      <c r="N8" s="679"/>
      <c r="O8" s="679"/>
      <c r="P8" s="690"/>
      <c r="Q8" s="690"/>
      <c r="R8" s="690"/>
      <c r="S8" s="682"/>
      <c r="T8" s="715"/>
      <c r="U8" s="710"/>
      <c r="V8" s="682"/>
      <c r="W8" s="693"/>
      <c r="X8" s="693"/>
      <c r="Z8" s="712"/>
      <c r="AA8" s="712"/>
      <c r="AB8" s="692"/>
      <c r="AC8" s="693"/>
      <c r="AD8" s="693"/>
      <c r="AE8" s="692"/>
      <c r="AF8" s="693"/>
      <c r="AG8" s="693"/>
    </row>
    <row r="9" spans="1:33" s="542" customFormat="1" ht="13">
      <c r="A9" s="635" t="s">
        <v>1558</v>
      </c>
      <c r="B9" s="721" t="s">
        <v>1557</v>
      </c>
      <c r="C9" s="722"/>
      <c r="D9" s="635" t="s">
        <v>1556</v>
      </c>
      <c r="E9" s="77" t="s">
        <v>1553</v>
      </c>
      <c r="F9" s="635">
        <v>55282328</v>
      </c>
      <c r="G9" s="635">
        <v>1.331</v>
      </c>
      <c r="H9" s="691" t="s">
        <v>1073</v>
      </c>
      <c r="I9" s="100" t="str">
        <f t="shared" ref="I9:I47" si="0">IF(Z9="","",(IF(AA9-Z9&gt;0,CONCATENATE(TEXT(Z9,"#,##0"),"~",TEXT(AA9,"#,##0")),TEXT(Z9,"#,##0"))))</f>
        <v>1,410</v>
      </c>
      <c r="J9" s="740">
        <v>5</v>
      </c>
      <c r="K9" s="472">
        <v>14.3</v>
      </c>
      <c r="L9" s="340">
        <f t="shared" ref="L9:L47" si="1">IF(K9&gt;0,1/K9*34.6*67.1,"")</f>
        <v>162.35384615384615</v>
      </c>
      <c r="M9" s="336">
        <f t="shared" ref="M9:M47" si="2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15.8</v>
      </c>
      <c r="N9" s="335">
        <f t="shared" ref="N9:N47" si="3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19</v>
      </c>
      <c r="O9" s="334" t="str">
        <f t="shared" ref="O9:O47" si="4">IF(Z9="","",IF(AE9="",TEXT(AB9,"#,##0.0"),IF(AB9-AE9&gt;0,CONCATENATE(TEXT(AE9,"#,##0.0"),"~",TEXT(AB9,"#,##0.0")),TEXT(AB9,"#,##0.0"))))</f>
        <v>24.5</v>
      </c>
      <c r="P9" s="549" t="s">
        <v>1548</v>
      </c>
      <c r="Q9" s="333" t="s">
        <v>60</v>
      </c>
      <c r="R9" s="105" t="s">
        <v>42</v>
      </c>
      <c r="S9" s="550"/>
      <c r="T9" s="331" t="str">
        <f t="shared" ref="T9:T47" si="5">IF((LEFT(D9,1)="6"),"☆☆☆☆☆",IF((LEFT(D9,1)="5"),"☆☆☆☆",IF((LEFT(D9,1)="4"),"☆☆☆"," ")))</f>
        <v xml:space="preserve"> </v>
      </c>
      <c r="U9" s="330" t="str">
        <f t="shared" ref="U9:U47" si="6">IFERROR(IF(K9&lt;M9,"",(ROUNDDOWN(K9/M9*100,0))),"")</f>
        <v/>
      </c>
      <c r="V9" s="329" t="str">
        <f t="shared" ref="V9:V47" si="7">IFERROR(IF(K9&lt;N9,"",(ROUNDDOWN(K9/N9*100,0))),"")</f>
        <v/>
      </c>
      <c r="W9" s="329">
        <f t="shared" ref="W9:W47" si="8">IF(AC9&lt;55,"",IF(AA9="",AC9,IF(AF9-AC9&gt;0,CONCATENATE(AC9,"~",AF9),AC9)))</f>
        <v>58</v>
      </c>
      <c r="X9" s="328" t="str">
        <f t="shared" ref="X9:X47" si="9">IF(AC9&lt;55,"",AD9)</f>
        <v>★0.5</v>
      </c>
      <c r="Z9" s="327">
        <v>1410</v>
      </c>
      <c r="AA9" s="347"/>
      <c r="AB9" s="325">
        <f t="shared" ref="AB9:AB47" si="10">IF(Z9="","",(ROUND(IF(Z9&gt;=2759,9.5,IF(Z9&lt;2759,(-2.47/1000000*Z9*Z9)-(8.52/10000*Z9)+30.65)),1)))</f>
        <v>24.5</v>
      </c>
      <c r="AC9" s="99">
        <f t="shared" ref="AC9:AC47" si="11">IF(K9="","",ROUNDDOWN(K9/AB9*100,0))</f>
        <v>58</v>
      </c>
      <c r="AD9" s="99" t="str">
        <f t="shared" ref="AD9:AD47" si="12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★0.5</v>
      </c>
      <c r="AE9" s="325" t="str">
        <f t="shared" ref="AE9:AE47" si="13">IF(AA9="","",(ROUND(IF(AA9&gt;=2759,9.5,IF(AA9&lt;2759,(-2.47/1000000*AA9*AA9)-(8.52/10000*AA9)+30.65)),1)))</f>
        <v/>
      </c>
      <c r="AF9" s="99" t="str">
        <f t="shared" ref="AF9:AF47" si="14">IF(AE9="","",IF(K9="","",ROUNDDOWN(K9/AE9*100,0)))</f>
        <v/>
      </c>
      <c r="AG9" s="99" t="str">
        <f t="shared" ref="AG9:AG47" si="15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</row>
    <row r="10" spans="1:33" s="542" customFormat="1" ht="13">
      <c r="A10" s="636"/>
      <c r="B10" s="723"/>
      <c r="C10" s="724"/>
      <c r="D10" s="636"/>
      <c r="E10" s="77" t="s">
        <v>1418</v>
      </c>
      <c r="F10" s="636"/>
      <c r="G10" s="636"/>
      <c r="H10" s="653"/>
      <c r="I10" s="100" t="str">
        <f t="shared" si="0"/>
        <v>1,440</v>
      </c>
      <c r="J10" s="741"/>
      <c r="K10" s="472">
        <v>14.3</v>
      </c>
      <c r="L10" s="340">
        <f t="shared" si="1"/>
        <v>162.35384615384615</v>
      </c>
      <c r="M10" s="336">
        <f t="shared" si="2"/>
        <v>14.4</v>
      </c>
      <c r="N10" s="335">
        <f t="shared" si="3"/>
        <v>17.600000000000001</v>
      </c>
      <c r="O10" s="334" t="str">
        <f t="shared" si="4"/>
        <v>24.3</v>
      </c>
      <c r="P10" s="549" t="s">
        <v>1548</v>
      </c>
      <c r="Q10" s="333" t="s">
        <v>60</v>
      </c>
      <c r="R10" s="105" t="s">
        <v>42</v>
      </c>
      <c r="S10" s="550"/>
      <c r="T10" s="331" t="str">
        <f t="shared" si="5"/>
        <v xml:space="preserve"> </v>
      </c>
      <c r="U10" s="330" t="str">
        <f t="shared" si="6"/>
        <v/>
      </c>
      <c r="V10" s="329" t="str">
        <f t="shared" si="7"/>
        <v/>
      </c>
      <c r="W10" s="329">
        <f t="shared" si="8"/>
        <v>58</v>
      </c>
      <c r="X10" s="328" t="str">
        <f t="shared" si="9"/>
        <v>★0.5</v>
      </c>
      <c r="Z10" s="327">
        <v>1440</v>
      </c>
      <c r="AA10" s="543"/>
      <c r="AB10" s="325">
        <f t="shared" si="10"/>
        <v>24.3</v>
      </c>
      <c r="AC10" s="99">
        <f t="shared" si="11"/>
        <v>58</v>
      </c>
      <c r="AD10" s="99" t="str">
        <f t="shared" si="12"/>
        <v>★0.5</v>
      </c>
      <c r="AE10" s="325" t="str">
        <f t="shared" si="13"/>
        <v/>
      </c>
      <c r="AF10" s="99" t="str">
        <f t="shared" si="14"/>
        <v/>
      </c>
      <c r="AG10" s="99" t="str">
        <f t="shared" si="15"/>
        <v/>
      </c>
    </row>
    <row r="11" spans="1:33" s="542" customFormat="1" ht="13">
      <c r="A11" s="636"/>
      <c r="B11" s="723"/>
      <c r="C11" s="724"/>
      <c r="D11" s="636"/>
      <c r="E11" s="77" t="s">
        <v>1550</v>
      </c>
      <c r="F11" s="636"/>
      <c r="G11" s="636"/>
      <c r="H11" s="653"/>
      <c r="I11" s="100" t="str">
        <f t="shared" si="0"/>
        <v>1,490</v>
      </c>
      <c r="J11" s="741"/>
      <c r="K11" s="472">
        <v>14.3</v>
      </c>
      <c r="L11" s="340">
        <f t="shared" si="1"/>
        <v>162.35384615384615</v>
      </c>
      <c r="M11" s="336">
        <f t="shared" si="2"/>
        <v>14.4</v>
      </c>
      <c r="N11" s="335">
        <f t="shared" si="3"/>
        <v>17.600000000000001</v>
      </c>
      <c r="O11" s="334" t="str">
        <f t="shared" si="4"/>
        <v>23.9</v>
      </c>
      <c r="P11" s="549" t="s">
        <v>1548</v>
      </c>
      <c r="Q11" s="333" t="s">
        <v>60</v>
      </c>
      <c r="R11" s="105" t="s">
        <v>42</v>
      </c>
      <c r="S11" s="550"/>
      <c r="T11" s="331" t="str">
        <f t="shared" si="5"/>
        <v xml:space="preserve"> </v>
      </c>
      <c r="U11" s="330" t="str">
        <f t="shared" si="6"/>
        <v/>
      </c>
      <c r="V11" s="329" t="str">
        <f t="shared" si="7"/>
        <v/>
      </c>
      <c r="W11" s="329">
        <f t="shared" si="8"/>
        <v>59</v>
      </c>
      <c r="X11" s="328" t="str">
        <f t="shared" si="9"/>
        <v>★0.5</v>
      </c>
      <c r="Z11" s="327">
        <v>1490</v>
      </c>
      <c r="AA11" s="543"/>
      <c r="AB11" s="325">
        <f t="shared" si="10"/>
        <v>23.9</v>
      </c>
      <c r="AC11" s="99">
        <f t="shared" si="11"/>
        <v>59</v>
      </c>
      <c r="AD11" s="99" t="str">
        <f t="shared" si="12"/>
        <v>★0.5</v>
      </c>
      <c r="AE11" s="325" t="str">
        <f t="shared" si="13"/>
        <v/>
      </c>
      <c r="AF11" s="99" t="str">
        <f t="shared" si="14"/>
        <v/>
      </c>
      <c r="AG11" s="99" t="str">
        <f t="shared" si="15"/>
        <v/>
      </c>
    </row>
    <row r="12" spans="1:33" s="542" customFormat="1" ht="13">
      <c r="A12" s="636"/>
      <c r="B12" s="723"/>
      <c r="C12" s="724"/>
      <c r="D12" s="636"/>
      <c r="E12" s="73" t="s">
        <v>1522</v>
      </c>
      <c r="F12" s="636"/>
      <c r="G12" s="636"/>
      <c r="H12" s="691" t="s">
        <v>942</v>
      </c>
      <c r="I12" s="100" t="str">
        <f t="shared" si="0"/>
        <v>1,570</v>
      </c>
      <c r="J12" s="741"/>
      <c r="K12" s="472">
        <v>12.1</v>
      </c>
      <c r="L12" s="340">
        <f t="shared" si="1"/>
        <v>191.87272727272727</v>
      </c>
      <c r="M12" s="336">
        <f t="shared" si="2"/>
        <v>13.2</v>
      </c>
      <c r="N12" s="335">
        <f t="shared" si="3"/>
        <v>16.5</v>
      </c>
      <c r="O12" s="334" t="str">
        <f t="shared" si="4"/>
        <v>23.2</v>
      </c>
      <c r="P12" s="549" t="s">
        <v>1548</v>
      </c>
      <c r="Q12" s="333" t="s">
        <v>60</v>
      </c>
      <c r="R12" s="105" t="s">
        <v>45</v>
      </c>
      <c r="S12" s="550"/>
      <c r="T12" s="331" t="str">
        <f t="shared" si="5"/>
        <v xml:space="preserve"> </v>
      </c>
      <c r="U12" s="330" t="str">
        <f t="shared" si="6"/>
        <v/>
      </c>
      <c r="V12" s="329" t="str">
        <f t="shared" si="7"/>
        <v/>
      </c>
      <c r="W12" s="329" t="str">
        <f t="shared" si="8"/>
        <v/>
      </c>
      <c r="X12" s="328" t="str">
        <f t="shared" si="9"/>
        <v/>
      </c>
      <c r="Z12" s="327">
        <v>1570</v>
      </c>
      <c r="AA12" s="543"/>
      <c r="AB12" s="325">
        <f t="shared" si="10"/>
        <v>23.2</v>
      </c>
      <c r="AC12" s="99">
        <f t="shared" si="11"/>
        <v>52</v>
      </c>
      <c r="AD12" s="99" t="str">
        <f t="shared" si="12"/>
        <v xml:space="preserve"> </v>
      </c>
      <c r="AE12" s="325" t="str">
        <f t="shared" si="13"/>
        <v/>
      </c>
      <c r="AF12" s="99" t="str">
        <f t="shared" si="14"/>
        <v/>
      </c>
      <c r="AG12" s="99" t="str">
        <f t="shared" si="15"/>
        <v/>
      </c>
    </row>
    <row r="13" spans="1:33" s="542" customFormat="1" ht="13">
      <c r="A13" s="636"/>
      <c r="B13" s="725"/>
      <c r="C13" s="726"/>
      <c r="D13" s="682"/>
      <c r="E13" s="73" t="s">
        <v>1521</v>
      </c>
      <c r="F13" s="682"/>
      <c r="G13" s="682"/>
      <c r="H13" s="692"/>
      <c r="I13" s="100" t="str">
        <f t="shared" si="0"/>
        <v>1,620</v>
      </c>
      <c r="J13" s="742"/>
      <c r="K13" s="472">
        <v>12.1</v>
      </c>
      <c r="L13" s="340">
        <f t="shared" si="1"/>
        <v>191.87272727272727</v>
      </c>
      <c r="M13" s="336">
        <f t="shared" si="2"/>
        <v>13.2</v>
      </c>
      <c r="N13" s="335">
        <f t="shared" si="3"/>
        <v>16.5</v>
      </c>
      <c r="O13" s="334" t="str">
        <f t="shared" si="4"/>
        <v>22.8</v>
      </c>
      <c r="P13" s="549" t="s">
        <v>1548</v>
      </c>
      <c r="Q13" s="333" t="s">
        <v>60</v>
      </c>
      <c r="R13" s="105" t="s">
        <v>45</v>
      </c>
      <c r="S13" s="215"/>
      <c r="T13" s="331" t="str">
        <f t="shared" si="5"/>
        <v xml:space="preserve"> </v>
      </c>
      <c r="U13" s="330" t="str">
        <f t="shared" si="6"/>
        <v/>
      </c>
      <c r="V13" s="329" t="str">
        <f t="shared" si="7"/>
        <v/>
      </c>
      <c r="W13" s="329" t="str">
        <f t="shared" si="8"/>
        <v/>
      </c>
      <c r="X13" s="328" t="str">
        <f t="shared" si="9"/>
        <v/>
      </c>
      <c r="Z13" s="216">
        <v>1620</v>
      </c>
      <c r="AA13" s="543"/>
      <c r="AB13" s="325">
        <f t="shared" si="10"/>
        <v>22.8</v>
      </c>
      <c r="AC13" s="99">
        <f t="shared" si="11"/>
        <v>53</v>
      </c>
      <c r="AD13" s="99" t="str">
        <f t="shared" si="12"/>
        <v xml:space="preserve"> </v>
      </c>
      <c r="AE13" s="325" t="str">
        <f t="shared" si="13"/>
        <v/>
      </c>
      <c r="AF13" s="99" t="str">
        <f t="shared" si="14"/>
        <v/>
      </c>
      <c r="AG13" s="99" t="str">
        <f t="shared" si="15"/>
        <v/>
      </c>
    </row>
    <row r="14" spans="1:33" s="542" customFormat="1" ht="13">
      <c r="A14" s="636"/>
      <c r="B14" s="721" t="s">
        <v>1555</v>
      </c>
      <c r="C14" s="722"/>
      <c r="D14" s="731" t="s">
        <v>1554</v>
      </c>
      <c r="E14" s="77" t="s">
        <v>1553</v>
      </c>
      <c r="F14" s="731" t="s">
        <v>1552</v>
      </c>
      <c r="G14" s="743">
        <v>2.359</v>
      </c>
      <c r="H14" s="718" t="s">
        <v>1551</v>
      </c>
      <c r="I14" s="100" t="str">
        <f t="shared" si="0"/>
        <v>1,490</v>
      </c>
      <c r="J14" s="716">
        <v>5</v>
      </c>
      <c r="K14" s="69">
        <v>11.8</v>
      </c>
      <c r="L14" s="340">
        <f t="shared" si="1"/>
        <v>196.75084745762712</v>
      </c>
      <c r="M14" s="336">
        <f t="shared" si="2"/>
        <v>14.4</v>
      </c>
      <c r="N14" s="335">
        <f t="shared" si="3"/>
        <v>17.600000000000001</v>
      </c>
      <c r="O14" s="334" t="str">
        <f t="shared" si="4"/>
        <v>23.9</v>
      </c>
      <c r="P14" s="549" t="s">
        <v>1548</v>
      </c>
      <c r="Q14" s="333" t="s">
        <v>60</v>
      </c>
      <c r="R14" s="216" t="s">
        <v>42</v>
      </c>
      <c r="S14" s="215"/>
      <c r="T14" s="331" t="str">
        <f t="shared" si="5"/>
        <v xml:space="preserve"> </v>
      </c>
      <c r="U14" s="330" t="str">
        <f t="shared" si="6"/>
        <v/>
      </c>
      <c r="V14" s="329" t="str">
        <f t="shared" si="7"/>
        <v/>
      </c>
      <c r="W14" s="329" t="str">
        <f t="shared" si="8"/>
        <v/>
      </c>
      <c r="X14" s="328" t="str">
        <f t="shared" si="9"/>
        <v/>
      </c>
      <c r="Z14" s="216">
        <v>1490</v>
      </c>
      <c r="AA14" s="543"/>
      <c r="AB14" s="325">
        <f t="shared" si="10"/>
        <v>23.9</v>
      </c>
      <c r="AC14" s="99">
        <f t="shared" si="11"/>
        <v>49</v>
      </c>
      <c r="AD14" s="99" t="str">
        <f t="shared" si="12"/>
        <v xml:space="preserve"> </v>
      </c>
      <c r="AE14" s="325" t="str">
        <f t="shared" si="13"/>
        <v/>
      </c>
      <c r="AF14" s="99" t="str">
        <f t="shared" si="14"/>
        <v/>
      </c>
      <c r="AG14" s="99" t="str">
        <f t="shared" si="15"/>
        <v/>
      </c>
    </row>
    <row r="15" spans="1:33" s="542" customFormat="1" ht="13">
      <c r="A15" s="636"/>
      <c r="B15" s="723"/>
      <c r="C15" s="724"/>
      <c r="D15" s="732"/>
      <c r="E15" s="77" t="s">
        <v>1418</v>
      </c>
      <c r="F15" s="732"/>
      <c r="G15" s="744"/>
      <c r="H15" s="720"/>
      <c r="I15" s="100" t="str">
        <f t="shared" si="0"/>
        <v>1,520</v>
      </c>
      <c r="J15" s="717"/>
      <c r="K15" s="69">
        <v>11.8</v>
      </c>
      <c r="L15" s="340">
        <f t="shared" si="1"/>
        <v>196.75084745762712</v>
      </c>
      <c r="M15" s="336">
        <f t="shared" si="2"/>
        <v>14.4</v>
      </c>
      <c r="N15" s="335">
        <f t="shared" si="3"/>
        <v>17.600000000000001</v>
      </c>
      <c r="O15" s="334" t="str">
        <f t="shared" si="4"/>
        <v>23.6</v>
      </c>
      <c r="P15" s="549" t="s">
        <v>1548</v>
      </c>
      <c r="Q15" s="333" t="s">
        <v>60</v>
      </c>
      <c r="R15" s="216" t="s">
        <v>42</v>
      </c>
      <c r="S15" s="215"/>
      <c r="T15" s="331" t="str">
        <f t="shared" si="5"/>
        <v xml:space="preserve"> </v>
      </c>
      <c r="U15" s="330" t="str">
        <f t="shared" si="6"/>
        <v/>
      </c>
      <c r="V15" s="329" t="str">
        <f t="shared" si="7"/>
        <v/>
      </c>
      <c r="W15" s="329" t="str">
        <f t="shared" si="8"/>
        <v/>
      </c>
      <c r="X15" s="328" t="str">
        <f t="shared" si="9"/>
        <v/>
      </c>
      <c r="Z15" s="216">
        <v>1520</v>
      </c>
      <c r="AA15" s="543"/>
      <c r="AB15" s="325">
        <f t="shared" si="10"/>
        <v>23.6</v>
      </c>
      <c r="AC15" s="99">
        <f t="shared" si="11"/>
        <v>50</v>
      </c>
      <c r="AD15" s="99" t="str">
        <f t="shared" si="12"/>
        <v xml:space="preserve"> </v>
      </c>
      <c r="AE15" s="325" t="str">
        <f t="shared" si="13"/>
        <v/>
      </c>
      <c r="AF15" s="99" t="str">
        <f t="shared" si="14"/>
        <v/>
      </c>
      <c r="AG15" s="99" t="str">
        <f t="shared" si="15"/>
        <v/>
      </c>
    </row>
    <row r="16" spans="1:33" s="542" customFormat="1" ht="13">
      <c r="A16" s="636"/>
      <c r="B16" s="723"/>
      <c r="C16" s="724"/>
      <c r="D16" s="732"/>
      <c r="E16" s="77" t="s">
        <v>1550</v>
      </c>
      <c r="F16" s="732"/>
      <c r="G16" s="744"/>
      <c r="H16" s="718" t="s">
        <v>1549</v>
      </c>
      <c r="I16" s="100" t="str">
        <f t="shared" si="0"/>
        <v>1,600</v>
      </c>
      <c r="J16" s="717"/>
      <c r="K16" s="69">
        <v>11.5</v>
      </c>
      <c r="L16" s="340">
        <f t="shared" si="1"/>
        <v>201.88347826086954</v>
      </c>
      <c r="M16" s="336">
        <f t="shared" si="2"/>
        <v>13.2</v>
      </c>
      <c r="N16" s="335">
        <f t="shared" si="3"/>
        <v>16.5</v>
      </c>
      <c r="O16" s="334" t="str">
        <f t="shared" si="4"/>
        <v>23.0</v>
      </c>
      <c r="P16" s="549" t="s">
        <v>1548</v>
      </c>
      <c r="Q16" s="333" t="s">
        <v>60</v>
      </c>
      <c r="R16" s="216" t="s">
        <v>45</v>
      </c>
      <c r="S16" s="215"/>
      <c r="T16" s="331" t="str">
        <f t="shared" si="5"/>
        <v xml:space="preserve"> </v>
      </c>
      <c r="U16" s="330" t="str">
        <f t="shared" si="6"/>
        <v/>
      </c>
      <c r="V16" s="329" t="str">
        <f t="shared" si="7"/>
        <v/>
      </c>
      <c r="W16" s="329" t="str">
        <f t="shared" si="8"/>
        <v/>
      </c>
      <c r="X16" s="328" t="str">
        <f t="shared" si="9"/>
        <v/>
      </c>
      <c r="Z16" s="216">
        <v>1600</v>
      </c>
      <c r="AA16" s="543"/>
      <c r="AB16" s="325">
        <f t="shared" si="10"/>
        <v>23</v>
      </c>
      <c r="AC16" s="99">
        <f t="shared" si="11"/>
        <v>50</v>
      </c>
      <c r="AD16" s="99" t="str">
        <f t="shared" si="12"/>
        <v xml:space="preserve"> </v>
      </c>
      <c r="AE16" s="325" t="str">
        <f t="shared" si="13"/>
        <v/>
      </c>
      <c r="AF16" s="99" t="str">
        <f t="shared" si="14"/>
        <v/>
      </c>
      <c r="AG16" s="99" t="str">
        <f t="shared" si="15"/>
        <v/>
      </c>
    </row>
    <row r="17" spans="1:33" s="542" customFormat="1" ht="13">
      <c r="A17" s="636"/>
      <c r="B17" s="723"/>
      <c r="C17" s="724"/>
      <c r="D17" s="732"/>
      <c r="E17" s="77" t="s">
        <v>1416</v>
      </c>
      <c r="F17" s="732"/>
      <c r="G17" s="744"/>
      <c r="H17" s="719"/>
      <c r="I17" s="100" t="str">
        <f t="shared" si="0"/>
        <v>1,630</v>
      </c>
      <c r="J17" s="717"/>
      <c r="K17" s="69">
        <v>11.5</v>
      </c>
      <c r="L17" s="340">
        <f t="shared" si="1"/>
        <v>201.88347826086954</v>
      </c>
      <c r="M17" s="336">
        <f t="shared" si="2"/>
        <v>13.2</v>
      </c>
      <c r="N17" s="335">
        <f t="shared" si="3"/>
        <v>16.5</v>
      </c>
      <c r="O17" s="334" t="str">
        <f t="shared" si="4"/>
        <v>22.7</v>
      </c>
      <c r="P17" s="549" t="s">
        <v>1548</v>
      </c>
      <c r="Q17" s="333" t="s">
        <v>60</v>
      </c>
      <c r="R17" s="216" t="s">
        <v>45</v>
      </c>
      <c r="S17" s="215"/>
      <c r="T17" s="331" t="str">
        <f t="shared" si="5"/>
        <v xml:space="preserve"> </v>
      </c>
      <c r="U17" s="330" t="str">
        <f t="shared" si="6"/>
        <v/>
      </c>
      <c r="V17" s="329" t="str">
        <f t="shared" si="7"/>
        <v/>
      </c>
      <c r="W17" s="329" t="str">
        <f t="shared" si="8"/>
        <v/>
      </c>
      <c r="X17" s="328" t="str">
        <f t="shared" si="9"/>
        <v/>
      </c>
      <c r="Z17" s="216">
        <v>1630</v>
      </c>
      <c r="AA17" s="543"/>
      <c r="AB17" s="325">
        <f t="shared" si="10"/>
        <v>22.7</v>
      </c>
      <c r="AC17" s="99">
        <f t="shared" si="11"/>
        <v>50</v>
      </c>
      <c r="AD17" s="99" t="str">
        <f t="shared" si="12"/>
        <v xml:space="preserve"> </v>
      </c>
      <c r="AE17" s="325" t="str">
        <f t="shared" si="13"/>
        <v/>
      </c>
      <c r="AF17" s="99" t="str">
        <f t="shared" si="14"/>
        <v/>
      </c>
      <c r="AG17" s="99" t="str">
        <f t="shared" si="15"/>
        <v/>
      </c>
    </row>
    <row r="18" spans="1:33" s="542" customFormat="1" ht="13">
      <c r="A18" s="636"/>
      <c r="B18" s="723"/>
      <c r="C18" s="724"/>
      <c r="D18" s="732"/>
      <c r="E18" s="77" t="s">
        <v>901</v>
      </c>
      <c r="F18" s="732"/>
      <c r="G18" s="744"/>
      <c r="H18" s="719"/>
      <c r="I18" s="100" t="str">
        <f t="shared" si="0"/>
        <v>1,630</v>
      </c>
      <c r="J18" s="717"/>
      <c r="K18" s="69">
        <v>10.6</v>
      </c>
      <c r="L18" s="340">
        <f t="shared" si="1"/>
        <v>219.02452830188679</v>
      </c>
      <c r="M18" s="336">
        <f t="shared" si="2"/>
        <v>13.2</v>
      </c>
      <c r="N18" s="335">
        <f t="shared" si="3"/>
        <v>16.5</v>
      </c>
      <c r="O18" s="334" t="str">
        <f t="shared" si="4"/>
        <v>22.7</v>
      </c>
      <c r="P18" s="549" t="s">
        <v>1149</v>
      </c>
      <c r="Q18" s="333" t="s">
        <v>60</v>
      </c>
      <c r="R18" s="216" t="s">
        <v>45</v>
      </c>
      <c r="S18" s="215"/>
      <c r="T18" s="331" t="str">
        <f t="shared" si="5"/>
        <v xml:space="preserve"> </v>
      </c>
      <c r="U18" s="330" t="str">
        <f t="shared" si="6"/>
        <v/>
      </c>
      <c r="V18" s="329" t="str">
        <f t="shared" si="7"/>
        <v/>
      </c>
      <c r="W18" s="329" t="str">
        <f t="shared" si="8"/>
        <v/>
      </c>
      <c r="X18" s="328" t="str">
        <f t="shared" si="9"/>
        <v/>
      </c>
      <c r="Z18" s="216">
        <v>1630</v>
      </c>
      <c r="AA18" s="543"/>
      <c r="AB18" s="325">
        <f t="shared" si="10"/>
        <v>22.7</v>
      </c>
      <c r="AC18" s="99">
        <f t="shared" si="11"/>
        <v>46</v>
      </c>
      <c r="AD18" s="99" t="str">
        <f t="shared" si="12"/>
        <v xml:space="preserve"> </v>
      </c>
      <c r="AE18" s="325" t="str">
        <f t="shared" si="13"/>
        <v/>
      </c>
      <c r="AF18" s="99" t="str">
        <f t="shared" si="14"/>
        <v/>
      </c>
      <c r="AG18" s="99" t="str">
        <f t="shared" si="15"/>
        <v/>
      </c>
    </row>
    <row r="19" spans="1:33" s="542" customFormat="1" ht="13">
      <c r="A19" s="636"/>
      <c r="B19" s="723"/>
      <c r="C19" s="724"/>
      <c r="D19" s="732"/>
      <c r="E19" s="77" t="s">
        <v>899</v>
      </c>
      <c r="F19" s="732"/>
      <c r="G19" s="744"/>
      <c r="H19" s="720"/>
      <c r="I19" s="100" t="str">
        <f t="shared" si="0"/>
        <v>1,660</v>
      </c>
      <c r="J19" s="717"/>
      <c r="K19" s="69">
        <v>10.6</v>
      </c>
      <c r="L19" s="340">
        <f t="shared" si="1"/>
        <v>219.02452830188679</v>
      </c>
      <c r="M19" s="336">
        <f t="shared" si="2"/>
        <v>12.2</v>
      </c>
      <c r="N19" s="335">
        <f t="shared" si="3"/>
        <v>15.4</v>
      </c>
      <c r="O19" s="334" t="str">
        <f t="shared" si="4"/>
        <v>22.4</v>
      </c>
      <c r="P19" s="549" t="s">
        <v>1149</v>
      </c>
      <c r="Q19" s="333" t="s">
        <v>60</v>
      </c>
      <c r="R19" s="216" t="s">
        <v>45</v>
      </c>
      <c r="S19" s="215"/>
      <c r="T19" s="331" t="str">
        <f t="shared" si="5"/>
        <v xml:space="preserve"> </v>
      </c>
      <c r="U19" s="330" t="str">
        <f t="shared" si="6"/>
        <v/>
      </c>
      <c r="V19" s="329" t="str">
        <f t="shared" si="7"/>
        <v/>
      </c>
      <c r="W19" s="329" t="str">
        <f t="shared" si="8"/>
        <v/>
      </c>
      <c r="X19" s="328" t="str">
        <f t="shared" si="9"/>
        <v/>
      </c>
      <c r="Z19" s="216">
        <v>1660</v>
      </c>
      <c r="AA19" s="543"/>
      <c r="AB19" s="325">
        <f t="shared" si="10"/>
        <v>22.4</v>
      </c>
      <c r="AC19" s="99">
        <f t="shared" si="11"/>
        <v>47</v>
      </c>
      <c r="AD19" s="99" t="str">
        <f t="shared" si="12"/>
        <v xml:space="preserve"> </v>
      </c>
      <c r="AE19" s="325" t="str">
        <f t="shared" si="13"/>
        <v/>
      </c>
      <c r="AF19" s="99" t="str">
        <f t="shared" si="14"/>
        <v/>
      </c>
      <c r="AG19" s="99" t="str">
        <f t="shared" si="15"/>
        <v/>
      </c>
    </row>
    <row r="20" spans="1:33" s="542" customFormat="1" ht="20">
      <c r="A20" s="636"/>
      <c r="B20" s="716" t="s">
        <v>1527</v>
      </c>
      <c r="C20" s="727"/>
      <c r="D20" s="731" t="s">
        <v>1547</v>
      </c>
      <c r="E20" s="77" t="s">
        <v>1546</v>
      </c>
      <c r="F20" s="734" t="s">
        <v>1545</v>
      </c>
      <c r="G20" s="737">
        <v>1.9950000000000001</v>
      </c>
      <c r="H20" s="746" t="s">
        <v>1544</v>
      </c>
      <c r="I20" s="100" t="str">
        <f t="shared" si="0"/>
        <v>1,950</v>
      </c>
      <c r="J20" s="749">
        <v>5</v>
      </c>
      <c r="K20" s="69">
        <v>10</v>
      </c>
      <c r="L20" s="340">
        <f t="shared" si="1"/>
        <v>232.166</v>
      </c>
      <c r="M20" s="336">
        <f t="shared" si="2"/>
        <v>10.199999999999999</v>
      </c>
      <c r="N20" s="335">
        <f t="shared" si="3"/>
        <v>13.5</v>
      </c>
      <c r="O20" s="334" t="str">
        <f t="shared" si="4"/>
        <v>19.6</v>
      </c>
      <c r="P20" s="66" t="s">
        <v>1530</v>
      </c>
      <c r="Q20" s="67" t="s">
        <v>1133</v>
      </c>
      <c r="R20" s="66" t="s">
        <v>45</v>
      </c>
      <c r="S20" s="65"/>
      <c r="T20" s="331" t="str">
        <f t="shared" si="5"/>
        <v xml:space="preserve"> </v>
      </c>
      <c r="U20" s="330" t="str">
        <f t="shared" si="6"/>
        <v/>
      </c>
      <c r="V20" s="329" t="str">
        <f t="shared" si="7"/>
        <v/>
      </c>
      <c r="W20" s="329" t="str">
        <f t="shared" si="8"/>
        <v/>
      </c>
      <c r="X20" s="328" t="str">
        <f t="shared" si="9"/>
        <v/>
      </c>
      <c r="Z20" s="428">
        <v>1950</v>
      </c>
      <c r="AA20" s="543"/>
      <c r="AB20" s="325">
        <f t="shared" si="10"/>
        <v>19.600000000000001</v>
      </c>
      <c r="AC20" s="99">
        <f t="shared" si="11"/>
        <v>51</v>
      </c>
      <c r="AD20" s="99" t="str">
        <f t="shared" si="12"/>
        <v xml:space="preserve"> </v>
      </c>
      <c r="AE20" s="325" t="str">
        <f t="shared" si="13"/>
        <v/>
      </c>
      <c r="AF20" s="99" t="str">
        <f t="shared" si="14"/>
        <v/>
      </c>
      <c r="AG20" s="99" t="str">
        <f t="shared" si="15"/>
        <v/>
      </c>
    </row>
    <row r="21" spans="1:33" s="542" customFormat="1" ht="13">
      <c r="A21" s="636"/>
      <c r="B21" s="717"/>
      <c r="C21" s="728"/>
      <c r="D21" s="732"/>
      <c r="E21" s="77" t="s">
        <v>1543</v>
      </c>
      <c r="F21" s="735"/>
      <c r="G21" s="738"/>
      <c r="H21" s="747"/>
      <c r="I21" s="100" t="str">
        <f t="shared" si="0"/>
        <v>1,960</v>
      </c>
      <c r="J21" s="750"/>
      <c r="K21" s="69">
        <v>10</v>
      </c>
      <c r="L21" s="340">
        <f t="shared" si="1"/>
        <v>232.166</v>
      </c>
      <c r="M21" s="336">
        <f t="shared" si="2"/>
        <v>10.199999999999999</v>
      </c>
      <c r="N21" s="335">
        <f t="shared" si="3"/>
        <v>13.5</v>
      </c>
      <c r="O21" s="334" t="str">
        <f t="shared" si="4"/>
        <v>19.5</v>
      </c>
      <c r="P21" s="66" t="s">
        <v>1530</v>
      </c>
      <c r="Q21" s="67" t="s">
        <v>1133</v>
      </c>
      <c r="R21" s="66" t="s">
        <v>45</v>
      </c>
      <c r="S21" s="65"/>
      <c r="T21" s="331" t="str">
        <f t="shared" si="5"/>
        <v xml:space="preserve"> </v>
      </c>
      <c r="U21" s="330" t="str">
        <f t="shared" si="6"/>
        <v/>
      </c>
      <c r="V21" s="329" t="str">
        <f t="shared" si="7"/>
        <v/>
      </c>
      <c r="W21" s="329" t="str">
        <f t="shared" si="8"/>
        <v/>
      </c>
      <c r="X21" s="328" t="str">
        <f t="shared" si="9"/>
        <v/>
      </c>
      <c r="Z21" s="428">
        <v>1960</v>
      </c>
      <c r="AA21" s="543"/>
      <c r="AB21" s="325">
        <f t="shared" si="10"/>
        <v>19.5</v>
      </c>
      <c r="AC21" s="99">
        <f t="shared" si="11"/>
        <v>51</v>
      </c>
      <c r="AD21" s="99" t="str">
        <f t="shared" si="12"/>
        <v xml:space="preserve"> </v>
      </c>
      <c r="AE21" s="325" t="str">
        <f t="shared" si="13"/>
        <v/>
      </c>
      <c r="AF21" s="99" t="str">
        <f t="shared" si="14"/>
        <v/>
      </c>
      <c r="AG21" s="99" t="str">
        <f t="shared" si="15"/>
        <v/>
      </c>
    </row>
    <row r="22" spans="1:33" s="542" customFormat="1" ht="20">
      <c r="A22" s="636"/>
      <c r="B22" s="717"/>
      <c r="C22" s="728"/>
      <c r="D22" s="732"/>
      <c r="E22" s="67" t="s">
        <v>1542</v>
      </c>
      <c r="F22" s="735"/>
      <c r="G22" s="738"/>
      <c r="H22" s="747"/>
      <c r="I22" s="100" t="str">
        <f t="shared" si="0"/>
        <v>2,030</v>
      </c>
      <c r="J22" s="750"/>
      <c r="K22" s="69">
        <v>9.1999999999999993</v>
      </c>
      <c r="L22" s="340">
        <f t="shared" si="1"/>
        <v>252.35434782608698</v>
      </c>
      <c r="M22" s="336">
        <f t="shared" si="2"/>
        <v>9.4</v>
      </c>
      <c r="N22" s="335">
        <f t="shared" si="3"/>
        <v>12.7</v>
      </c>
      <c r="O22" s="334" t="str">
        <f t="shared" si="4"/>
        <v>18.7</v>
      </c>
      <c r="P22" s="66" t="s">
        <v>1530</v>
      </c>
      <c r="Q22" s="67" t="s">
        <v>1133</v>
      </c>
      <c r="R22" s="66" t="s">
        <v>45</v>
      </c>
      <c r="S22" s="65"/>
      <c r="T22" s="331" t="str">
        <f t="shared" si="5"/>
        <v xml:space="preserve"> </v>
      </c>
      <c r="U22" s="330" t="str">
        <f t="shared" si="6"/>
        <v/>
      </c>
      <c r="V22" s="329" t="str">
        <f t="shared" si="7"/>
        <v/>
      </c>
      <c r="W22" s="329" t="str">
        <f t="shared" si="8"/>
        <v/>
      </c>
      <c r="X22" s="328" t="str">
        <f t="shared" si="9"/>
        <v/>
      </c>
      <c r="Z22" s="428">
        <v>2030</v>
      </c>
      <c r="AA22" s="543"/>
      <c r="AB22" s="325">
        <f t="shared" si="10"/>
        <v>18.7</v>
      </c>
      <c r="AC22" s="99">
        <f t="shared" si="11"/>
        <v>49</v>
      </c>
      <c r="AD22" s="99" t="str">
        <f t="shared" si="12"/>
        <v xml:space="preserve"> </v>
      </c>
      <c r="AE22" s="325" t="str">
        <f t="shared" si="13"/>
        <v/>
      </c>
      <c r="AF22" s="99" t="str">
        <f t="shared" si="14"/>
        <v/>
      </c>
      <c r="AG22" s="99" t="str">
        <f t="shared" si="15"/>
        <v/>
      </c>
    </row>
    <row r="23" spans="1:33" s="542" customFormat="1" ht="13">
      <c r="A23" s="636"/>
      <c r="B23" s="717"/>
      <c r="C23" s="728"/>
      <c r="D23" s="732"/>
      <c r="E23" s="548" t="s">
        <v>1541</v>
      </c>
      <c r="F23" s="735"/>
      <c r="G23" s="738"/>
      <c r="H23" s="747"/>
      <c r="I23" s="100" t="str">
        <f t="shared" si="0"/>
        <v>1,940</v>
      </c>
      <c r="J23" s="750"/>
      <c r="K23" s="69">
        <v>10</v>
      </c>
      <c r="L23" s="340">
        <f t="shared" si="1"/>
        <v>232.166</v>
      </c>
      <c r="M23" s="336">
        <f t="shared" si="2"/>
        <v>10.199999999999999</v>
      </c>
      <c r="N23" s="335">
        <f t="shared" si="3"/>
        <v>13.5</v>
      </c>
      <c r="O23" s="334" t="str">
        <f t="shared" si="4"/>
        <v>19.7</v>
      </c>
      <c r="P23" s="66" t="s">
        <v>1530</v>
      </c>
      <c r="Q23" s="67" t="s">
        <v>1133</v>
      </c>
      <c r="R23" s="66" t="s">
        <v>45</v>
      </c>
      <c r="S23" s="65"/>
      <c r="T23" s="331" t="str">
        <f t="shared" si="5"/>
        <v xml:space="preserve"> </v>
      </c>
      <c r="U23" s="330" t="str">
        <f t="shared" si="6"/>
        <v/>
      </c>
      <c r="V23" s="329" t="str">
        <f t="shared" si="7"/>
        <v/>
      </c>
      <c r="W23" s="329" t="str">
        <f t="shared" si="8"/>
        <v/>
      </c>
      <c r="X23" s="328" t="str">
        <f t="shared" si="9"/>
        <v/>
      </c>
      <c r="Z23" s="428">
        <v>1940</v>
      </c>
      <c r="AA23" s="543"/>
      <c r="AB23" s="325">
        <f t="shared" si="10"/>
        <v>19.7</v>
      </c>
      <c r="AC23" s="99">
        <f t="shared" si="11"/>
        <v>50</v>
      </c>
      <c r="AD23" s="99" t="str">
        <f t="shared" si="12"/>
        <v xml:space="preserve"> </v>
      </c>
      <c r="AE23" s="325" t="str">
        <f t="shared" si="13"/>
        <v/>
      </c>
      <c r="AF23" s="99" t="str">
        <f t="shared" si="14"/>
        <v/>
      </c>
      <c r="AG23" s="99" t="str">
        <f t="shared" si="15"/>
        <v/>
      </c>
    </row>
    <row r="24" spans="1:33" s="542" customFormat="1" ht="20">
      <c r="A24" s="636"/>
      <c r="B24" s="717"/>
      <c r="C24" s="728"/>
      <c r="D24" s="732"/>
      <c r="E24" s="67" t="s">
        <v>1540</v>
      </c>
      <c r="F24" s="735"/>
      <c r="G24" s="738"/>
      <c r="H24" s="747"/>
      <c r="I24" s="100" t="str">
        <f t="shared" si="0"/>
        <v>2,020</v>
      </c>
      <c r="J24" s="750"/>
      <c r="K24" s="69">
        <v>9.1999999999999993</v>
      </c>
      <c r="L24" s="340">
        <f t="shared" si="1"/>
        <v>252.35434782608698</v>
      </c>
      <c r="M24" s="336">
        <f t="shared" si="2"/>
        <v>9.4</v>
      </c>
      <c r="N24" s="335">
        <f t="shared" si="3"/>
        <v>12.7</v>
      </c>
      <c r="O24" s="334" t="str">
        <f t="shared" si="4"/>
        <v>18.9</v>
      </c>
      <c r="P24" s="66" t="s">
        <v>1530</v>
      </c>
      <c r="Q24" s="67" t="s">
        <v>1133</v>
      </c>
      <c r="R24" s="66" t="s">
        <v>45</v>
      </c>
      <c r="S24" s="65"/>
      <c r="T24" s="331" t="str">
        <f t="shared" si="5"/>
        <v xml:space="preserve"> </v>
      </c>
      <c r="U24" s="330" t="str">
        <f t="shared" si="6"/>
        <v/>
      </c>
      <c r="V24" s="329" t="str">
        <f t="shared" si="7"/>
        <v/>
      </c>
      <c r="W24" s="329" t="str">
        <f t="shared" si="8"/>
        <v/>
      </c>
      <c r="X24" s="328" t="str">
        <f t="shared" si="9"/>
        <v/>
      </c>
      <c r="Z24" s="428">
        <v>2020</v>
      </c>
      <c r="AA24" s="543"/>
      <c r="AB24" s="325">
        <f t="shared" si="10"/>
        <v>18.899999999999999</v>
      </c>
      <c r="AC24" s="99">
        <f t="shared" si="11"/>
        <v>48</v>
      </c>
      <c r="AD24" s="99" t="str">
        <f t="shared" si="12"/>
        <v xml:space="preserve"> </v>
      </c>
      <c r="AE24" s="325" t="str">
        <f t="shared" si="13"/>
        <v/>
      </c>
      <c r="AF24" s="99" t="str">
        <f t="shared" si="14"/>
        <v/>
      </c>
      <c r="AG24" s="99" t="str">
        <f t="shared" si="15"/>
        <v/>
      </c>
    </row>
    <row r="25" spans="1:33" s="542" customFormat="1" ht="13">
      <c r="A25" s="636"/>
      <c r="B25" s="717"/>
      <c r="C25" s="728"/>
      <c r="D25" s="732"/>
      <c r="E25" s="548" t="s">
        <v>1539</v>
      </c>
      <c r="F25" s="735"/>
      <c r="G25" s="738"/>
      <c r="H25" s="747"/>
      <c r="I25" s="100" t="str">
        <f t="shared" si="0"/>
        <v>1,910</v>
      </c>
      <c r="J25" s="750"/>
      <c r="K25" s="69">
        <v>10</v>
      </c>
      <c r="L25" s="340">
        <f t="shared" si="1"/>
        <v>232.166</v>
      </c>
      <c r="M25" s="336">
        <f t="shared" si="2"/>
        <v>10.199999999999999</v>
      </c>
      <c r="N25" s="335">
        <f t="shared" si="3"/>
        <v>13.5</v>
      </c>
      <c r="O25" s="334" t="str">
        <f t="shared" si="4"/>
        <v>20.0</v>
      </c>
      <c r="P25" s="66" t="s">
        <v>1530</v>
      </c>
      <c r="Q25" s="67" t="s">
        <v>1133</v>
      </c>
      <c r="R25" s="66" t="s">
        <v>45</v>
      </c>
      <c r="S25" s="65"/>
      <c r="T25" s="331" t="str">
        <f t="shared" si="5"/>
        <v xml:space="preserve"> </v>
      </c>
      <c r="U25" s="330" t="str">
        <f t="shared" si="6"/>
        <v/>
      </c>
      <c r="V25" s="329" t="str">
        <f t="shared" si="7"/>
        <v/>
      </c>
      <c r="W25" s="329" t="str">
        <f t="shared" si="8"/>
        <v/>
      </c>
      <c r="X25" s="328" t="str">
        <f t="shared" si="9"/>
        <v/>
      </c>
      <c r="Z25" s="428">
        <v>1910</v>
      </c>
      <c r="AA25" s="543"/>
      <c r="AB25" s="325">
        <f t="shared" si="10"/>
        <v>20</v>
      </c>
      <c r="AC25" s="99">
        <f t="shared" si="11"/>
        <v>50</v>
      </c>
      <c r="AD25" s="99" t="str">
        <f t="shared" si="12"/>
        <v xml:space="preserve"> </v>
      </c>
      <c r="AE25" s="325" t="str">
        <f t="shared" si="13"/>
        <v/>
      </c>
      <c r="AF25" s="99" t="str">
        <f t="shared" si="14"/>
        <v/>
      </c>
      <c r="AG25" s="99" t="str">
        <f t="shared" si="15"/>
        <v/>
      </c>
    </row>
    <row r="26" spans="1:33" s="542" customFormat="1" ht="13">
      <c r="A26" s="636"/>
      <c r="B26" s="717"/>
      <c r="C26" s="728"/>
      <c r="D26" s="732"/>
      <c r="E26" s="343" t="s">
        <v>1538</v>
      </c>
      <c r="F26" s="735"/>
      <c r="G26" s="738"/>
      <c r="H26" s="747"/>
      <c r="I26" s="100" t="str">
        <f t="shared" si="0"/>
        <v>1,920</v>
      </c>
      <c r="J26" s="750"/>
      <c r="K26" s="69">
        <v>10</v>
      </c>
      <c r="L26" s="340">
        <f t="shared" si="1"/>
        <v>232.166</v>
      </c>
      <c r="M26" s="336">
        <f t="shared" si="2"/>
        <v>10.199999999999999</v>
      </c>
      <c r="N26" s="335">
        <f t="shared" si="3"/>
        <v>13.5</v>
      </c>
      <c r="O26" s="334" t="str">
        <f t="shared" si="4"/>
        <v>19.9</v>
      </c>
      <c r="P26" s="66" t="s">
        <v>1530</v>
      </c>
      <c r="Q26" s="67" t="s">
        <v>1133</v>
      </c>
      <c r="R26" s="66" t="s">
        <v>45</v>
      </c>
      <c r="S26" s="65"/>
      <c r="T26" s="331" t="str">
        <f t="shared" si="5"/>
        <v xml:space="preserve"> </v>
      </c>
      <c r="U26" s="330" t="str">
        <f t="shared" si="6"/>
        <v/>
      </c>
      <c r="V26" s="329" t="str">
        <f t="shared" si="7"/>
        <v/>
      </c>
      <c r="W26" s="329" t="str">
        <f t="shared" si="8"/>
        <v/>
      </c>
      <c r="X26" s="328" t="str">
        <f t="shared" si="9"/>
        <v/>
      </c>
      <c r="Z26" s="428">
        <v>1920</v>
      </c>
      <c r="AA26" s="543"/>
      <c r="AB26" s="325">
        <f t="shared" si="10"/>
        <v>19.899999999999999</v>
      </c>
      <c r="AC26" s="99">
        <f t="shared" si="11"/>
        <v>50</v>
      </c>
      <c r="AD26" s="99" t="str">
        <f t="shared" si="12"/>
        <v xml:space="preserve"> </v>
      </c>
      <c r="AE26" s="325" t="str">
        <f t="shared" si="13"/>
        <v/>
      </c>
      <c r="AF26" s="99" t="str">
        <f t="shared" si="14"/>
        <v/>
      </c>
      <c r="AG26" s="99" t="str">
        <f t="shared" si="15"/>
        <v/>
      </c>
    </row>
    <row r="27" spans="1:33" s="542" customFormat="1" ht="20">
      <c r="A27" s="636"/>
      <c r="B27" s="717"/>
      <c r="C27" s="728"/>
      <c r="D27" s="732"/>
      <c r="E27" s="67" t="s">
        <v>1537</v>
      </c>
      <c r="F27" s="735"/>
      <c r="G27" s="738"/>
      <c r="H27" s="747"/>
      <c r="I27" s="100" t="str">
        <f t="shared" si="0"/>
        <v>1,990</v>
      </c>
      <c r="J27" s="750"/>
      <c r="K27" s="69">
        <v>9.1999999999999993</v>
      </c>
      <c r="L27" s="340">
        <f t="shared" si="1"/>
        <v>252.35434782608698</v>
      </c>
      <c r="M27" s="336">
        <f t="shared" si="2"/>
        <v>10.199999999999999</v>
      </c>
      <c r="N27" s="335">
        <f t="shared" si="3"/>
        <v>13.5</v>
      </c>
      <c r="O27" s="334" t="str">
        <f t="shared" si="4"/>
        <v>19.2</v>
      </c>
      <c r="P27" s="66" t="s">
        <v>1530</v>
      </c>
      <c r="Q27" s="67" t="s">
        <v>1133</v>
      </c>
      <c r="R27" s="66" t="s">
        <v>45</v>
      </c>
      <c r="S27" s="65"/>
      <c r="T27" s="331" t="str">
        <f t="shared" si="5"/>
        <v xml:space="preserve"> </v>
      </c>
      <c r="U27" s="330" t="str">
        <f t="shared" si="6"/>
        <v/>
      </c>
      <c r="V27" s="329" t="str">
        <f t="shared" si="7"/>
        <v/>
      </c>
      <c r="W27" s="329" t="str">
        <f t="shared" si="8"/>
        <v/>
      </c>
      <c r="X27" s="328" t="str">
        <f t="shared" si="9"/>
        <v/>
      </c>
      <c r="Z27" s="428">
        <v>1990</v>
      </c>
      <c r="AA27" s="543"/>
      <c r="AB27" s="325">
        <f t="shared" si="10"/>
        <v>19.2</v>
      </c>
      <c r="AC27" s="99">
        <f t="shared" si="11"/>
        <v>47</v>
      </c>
      <c r="AD27" s="99" t="str">
        <f t="shared" si="12"/>
        <v xml:space="preserve"> </v>
      </c>
      <c r="AE27" s="325" t="str">
        <f t="shared" si="13"/>
        <v/>
      </c>
      <c r="AF27" s="99" t="str">
        <f t="shared" si="14"/>
        <v/>
      </c>
      <c r="AG27" s="99" t="str">
        <f t="shared" si="15"/>
        <v/>
      </c>
    </row>
    <row r="28" spans="1:33" s="542" customFormat="1" ht="13">
      <c r="A28" s="636"/>
      <c r="B28" s="717"/>
      <c r="C28" s="728"/>
      <c r="D28" s="732"/>
      <c r="E28" s="67" t="s">
        <v>1536</v>
      </c>
      <c r="F28" s="735"/>
      <c r="G28" s="738"/>
      <c r="H28" s="747"/>
      <c r="I28" s="100" t="str">
        <f t="shared" si="0"/>
        <v>2,030</v>
      </c>
      <c r="J28" s="750"/>
      <c r="K28" s="69">
        <v>9.4</v>
      </c>
      <c r="L28" s="340">
        <f t="shared" si="1"/>
        <v>246.9851063829787</v>
      </c>
      <c r="M28" s="336">
        <f t="shared" si="2"/>
        <v>9.4</v>
      </c>
      <c r="N28" s="335">
        <f t="shared" si="3"/>
        <v>12.7</v>
      </c>
      <c r="O28" s="334" t="str">
        <f t="shared" si="4"/>
        <v>18.7</v>
      </c>
      <c r="P28" s="66" t="s">
        <v>1530</v>
      </c>
      <c r="Q28" s="67" t="s">
        <v>1133</v>
      </c>
      <c r="R28" s="66" t="s">
        <v>45</v>
      </c>
      <c r="S28" s="65"/>
      <c r="T28" s="331" t="str">
        <f t="shared" si="5"/>
        <v xml:space="preserve"> </v>
      </c>
      <c r="U28" s="330">
        <f t="shared" si="6"/>
        <v>100</v>
      </c>
      <c r="V28" s="329" t="str">
        <f t="shared" si="7"/>
        <v/>
      </c>
      <c r="W28" s="329" t="str">
        <f t="shared" si="8"/>
        <v/>
      </c>
      <c r="X28" s="547" t="str">
        <f t="shared" si="9"/>
        <v/>
      </c>
      <c r="Z28" s="428">
        <v>2030</v>
      </c>
      <c r="AA28" s="543"/>
      <c r="AB28" s="325">
        <f t="shared" si="10"/>
        <v>18.7</v>
      </c>
      <c r="AC28" s="99">
        <f t="shared" si="11"/>
        <v>50</v>
      </c>
      <c r="AD28" s="99" t="str">
        <f t="shared" si="12"/>
        <v xml:space="preserve"> </v>
      </c>
      <c r="AE28" s="325" t="str">
        <f t="shared" si="13"/>
        <v/>
      </c>
      <c r="AF28" s="99" t="str">
        <f t="shared" si="14"/>
        <v/>
      </c>
      <c r="AG28" s="99" t="str">
        <f t="shared" si="15"/>
        <v/>
      </c>
    </row>
    <row r="29" spans="1:33" s="542" customFormat="1" ht="13">
      <c r="A29" s="636"/>
      <c r="B29" s="717"/>
      <c r="C29" s="728"/>
      <c r="D29" s="732"/>
      <c r="E29" s="67" t="s">
        <v>1535</v>
      </c>
      <c r="F29" s="735"/>
      <c r="G29" s="738"/>
      <c r="H29" s="747"/>
      <c r="I29" s="100" t="str">
        <f t="shared" si="0"/>
        <v>2,020</v>
      </c>
      <c r="J29" s="750"/>
      <c r="K29" s="69">
        <v>9.4</v>
      </c>
      <c r="L29" s="340">
        <f t="shared" si="1"/>
        <v>246.9851063829787</v>
      </c>
      <c r="M29" s="336">
        <f t="shared" si="2"/>
        <v>9.4</v>
      </c>
      <c r="N29" s="335">
        <f t="shared" si="3"/>
        <v>12.7</v>
      </c>
      <c r="O29" s="334" t="str">
        <f t="shared" si="4"/>
        <v>18.9</v>
      </c>
      <c r="P29" s="66" t="s">
        <v>1530</v>
      </c>
      <c r="Q29" s="67" t="s">
        <v>1133</v>
      </c>
      <c r="R29" s="66" t="s">
        <v>45</v>
      </c>
      <c r="S29" s="65"/>
      <c r="T29" s="331" t="str">
        <f t="shared" si="5"/>
        <v xml:space="preserve"> </v>
      </c>
      <c r="U29" s="330">
        <f t="shared" si="6"/>
        <v>100</v>
      </c>
      <c r="V29" s="329" t="str">
        <f t="shared" si="7"/>
        <v/>
      </c>
      <c r="W29" s="329" t="str">
        <f t="shared" si="8"/>
        <v/>
      </c>
      <c r="X29" s="547" t="str">
        <f t="shared" si="9"/>
        <v/>
      </c>
      <c r="Z29" s="428">
        <v>2020</v>
      </c>
      <c r="AA29" s="543"/>
      <c r="AB29" s="325">
        <f t="shared" si="10"/>
        <v>18.899999999999999</v>
      </c>
      <c r="AC29" s="99">
        <f t="shared" si="11"/>
        <v>49</v>
      </c>
      <c r="AD29" s="99" t="str">
        <f t="shared" si="12"/>
        <v xml:space="preserve"> </v>
      </c>
      <c r="AE29" s="325" t="str">
        <f t="shared" si="13"/>
        <v/>
      </c>
      <c r="AF29" s="99" t="str">
        <f t="shared" si="14"/>
        <v/>
      </c>
      <c r="AG29" s="99" t="str">
        <f t="shared" si="15"/>
        <v/>
      </c>
    </row>
    <row r="30" spans="1:33" s="542" customFormat="1" ht="13">
      <c r="A30" s="636"/>
      <c r="B30" s="717"/>
      <c r="C30" s="728"/>
      <c r="D30" s="732"/>
      <c r="E30" s="67" t="s">
        <v>1534</v>
      </c>
      <c r="F30" s="735"/>
      <c r="G30" s="738"/>
      <c r="H30" s="747"/>
      <c r="I30" s="100" t="str">
        <f t="shared" si="0"/>
        <v>1,990</v>
      </c>
      <c r="J30" s="750"/>
      <c r="K30" s="69">
        <v>9.4</v>
      </c>
      <c r="L30" s="340">
        <f t="shared" si="1"/>
        <v>246.9851063829787</v>
      </c>
      <c r="M30" s="336">
        <f t="shared" si="2"/>
        <v>10.199999999999999</v>
      </c>
      <c r="N30" s="335">
        <f t="shared" si="3"/>
        <v>13.5</v>
      </c>
      <c r="O30" s="334" t="str">
        <f t="shared" si="4"/>
        <v>19.2</v>
      </c>
      <c r="P30" s="66" t="s">
        <v>1530</v>
      </c>
      <c r="Q30" s="67" t="s">
        <v>1133</v>
      </c>
      <c r="R30" s="66" t="s">
        <v>45</v>
      </c>
      <c r="S30" s="65"/>
      <c r="T30" s="331" t="str">
        <f t="shared" si="5"/>
        <v xml:space="preserve"> </v>
      </c>
      <c r="U30" s="330" t="str">
        <f t="shared" si="6"/>
        <v/>
      </c>
      <c r="V30" s="329" t="str">
        <f t="shared" si="7"/>
        <v/>
      </c>
      <c r="W30" s="329" t="str">
        <f t="shared" si="8"/>
        <v/>
      </c>
      <c r="X30" s="547" t="str">
        <f t="shared" si="9"/>
        <v/>
      </c>
      <c r="Z30" s="428">
        <v>1990</v>
      </c>
      <c r="AA30" s="543"/>
      <c r="AB30" s="325">
        <f t="shared" si="10"/>
        <v>19.2</v>
      </c>
      <c r="AC30" s="99">
        <f t="shared" si="11"/>
        <v>48</v>
      </c>
      <c r="AD30" s="99" t="str">
        <f t="shared" si="12"/>
        <v xml:space="preserve"> </v>
      </c>
      <c r="AE30" s="325" t="str">
        <f t="shared" si="13"/>
        <v/>
      </c>
      <c r="AF30" s="99" t="str">
        <f t="shared" si="14"/>
        <v/>
      </c>
      <c r="AG30" s="99" t="str">
        <f t="shared" si="15"/>
        <v/>
      </c>
    </row>
    <row r="31" spans="1:33" s="542" customFormat="1" ht="13">
      <c r="A31" s="636"/>
      <c r="B31" s="717"/>
      <c r="C31" s="728"/>
      <c r="D31" s="732"/>
      <c r="E31" s="67" t="s">
        <v>1533</v>
      </c>
      <c r="F31" s="735"/>
      <c r="G31" s="738"/>
      <c r="H31" s="747"/>
      <c r="I31" s="100" t="str">
        <f t="shared" si="0"/>
        <v>1,990</v>
      </c>
      <c r="J31" s="750"/>
      <c r="K31" s="69">
        <v>9.8000000000000007</v>
      </c>
      <c r="L31" s="340">
        <f t="shared" si="1"/>
        <v>236.90408163265303</v>
      </c>
      <c r="M31" s="336">
        <f t="shared" si="2"/>
        <v>10.199999999999999</v>
      </c>
      <c r="N31" s="335">
        <f t="shared" si="3"/>
        <v>13.5</v>
      </c>
      <c r="O31" s="334" t="str">
        <f t="shared" si="4"/>
        <v>19.2</v>
      </c>
      <c r="P31" s="66" t="s">
        <v>1530</v>
      </c>
      <c r="Q31" s="67" t="s">
        <v>1133</v>
      </c>
      <c r="R31" s="66" t="s">
        <v>45</v>
      </c>
      <c r="S31" s="65"/>
      <c r="T31" s="331" t="str">
        <f t="shared" si="5"/>
        <v xml:space="preserve"> </v>
      </c>
      <c r="U31" s="330" t="str">
        <f t="shared" si="6"/>
        <v/>
      </c>
      <c r="V31" s="329" t="str">
        <f t="shared" si="7"/>
        <v/>
      </c>
      <c r="W31" s="329" t="str">
        <f t="shared" si="8"/>
        <v/>
      </c>
      <c r="X31" s="547" t="str">
        <f t="shared" si="9"/>
        <v/>
      </c>
      <c r="Z31" s="428">
        <v>1990</v>
      </c>
      <c r="AA31" s="543"/>
      <c r="AB31" s="325">
        <f t="shared" si="10"/>
        <v>19.2</v>
      </c>
      <c r="AC31" s="99">
        <f t="shared" si="11"/>
        <v>51</v>
      </c>
      <c r="AD31" s="99" t="str">
        <f t="shared" si="12"/>
        <v xml:space="preserve"> </v>
      </c>
      <c r="AE31" s="325" t="str">
        <f t="shared" si="13"/>
        <v/>
      </c>
      <c r="AF31" s="99" t="str">
        <f t="shared" si="14"/>
        <v/>
      </c>
      <c r="AG31" s="99" t="str">
        <f t="shared" si="15"/>
        <v/>
      </c>
    </row>
    <row r="32" spans="1:33" s="542" customFormat="1" ht="13">
      <c r="A32" s="636"/>
      <c r="B32" s="717"/>
      <c r="C32" s="728"/>
      <c r="D32" s="732"/>
      <c r="E32" s="67" t="s">
        <v>1532</v>
      </c>
      <c r="F32" s="735"/>
      <c r="G32" s="738"/>
      <c r="H32" s="747"/>
      <c r="I32" s="100" t="str">
        <f t="shared" si="0"/>
        <v>2,000</v>
      </c>
      <c r="J32" s="750"/>
      <c r="K32" s="69">
        <v>9.8000000000000007</v>
      </c>
      <c r="L32" s="340">
        <f t="shared" si="1"/>
        <v>236.90408163265303</v>
      </c>
      <c r="M32" s="336">
        <f t="shared" si="2"/>
        <v>9.4</v>
      </c>
      <c r="N32" s="335">
        <f t="shared" si="3"/>
        <v>12.7</v>
      </c>
      <c r="O32" s="334" t="str">
        <f t="shared" si="4"/>
        <v>19.1</v>
      </c>
      <c r="P32" s="66" t="s">
        <v>1530</v>
      </c>
      <c r="Q32" s="67" t="s">
        <v>1133</v>
      </c>
      <c r="R32" s="66" t="s">
        <v>45</v>
      </c>
      <c r="S32" s="65"/>
      <c r="T32" s="331" t="str">
        <f t="shared" si="5"/>
        <v xml:space="preserve"> </v>
      </c>
      <c r="U32" s="330">
        <f t="shared" si="6"/>
        <v>104</v>
      </c>
      <c r="V32" s="329" t="str">
        <f t="shared" si="7"/>
        <v/>
      </c>
      <c r="W32" s="329" t="str">
        <f t="shared" si="8"/>
        <v/>
      </c>
      <c r="X32" s="547" t="str">
        <f t="shared" si="9"/>
        <v/>
      </c>
      <c r="Z32" s="428">
        <v>2000</v>
      </c>
      <c r="AA32" s="543"/>
      <c r="AB32" s="325">
        <f t="shared" si="10"/>
        <v>19.100000000000001</v>
      </c>
      <c r="AC32" s="99">
        <f t="shared" si="11"/>
        <v>51</v>
      </c>
      <c r="AD32" s="99" t="str">
        <f t="shared" si="12"/>
        <v xml:space="preserve"> </v>
      </c>
      <c r="AE32" s="325" t="str">
        <f t="shared" si="13"/>
        <v/>
      </c>
      <c r="AF32" s="99" t="str">
        <f t="shared" si="14"/>
        <v/>
      </c>
      <c r="AG32" s="99" t="str">
        <f t="shared" si="15"/>
        <v/>
      </c>
    </row>
    <row r="33" spans="1:33" s="542" customFormat="1" ht="13">
      <c r="A33" s="636"/>
      <c r="B33" s="729"/>
      <c r="C33" s="730"/>
      <c r="D33" s="733"/>
      <c r="E33" s="67" t="s">
        <v>1531</v>
      </c>
      <c r="F33" s="736"/>
      <c r="G33" s="739"/>
      <c r="H33" s="748"/>
      <c r="I33" s="100" t="str">
        <f t="shared" si="0"/>
        <v>2,110</v>
      </c>
      <c r="J33" s="751"/>
      <c r="K33" s="69">
        <v>9.1999999999999993</v>
      </c>
      <c r="L33" s="340">
        <f t="shared" si="1"/>
        <v>252.35434782608698</v>
      </c>
      <c r="M33" s="336">
        <f t="shared" si="2"/>
        <v>8.6999999999999993</v>
      </c>
      <c r="N33" s="335">
        <f t="shared" si="3"/>
        <v>11.9</v>
      </c>
      <c r="O33" s="334" t="str">
        <f t="shared" si="4"/>
        <v>17.9</v>
      </c>
      <c r="P33" s="66" t="s">
        <v>1530</v>
      </c>
      <c r="Q33" s="67" t="s">
        <v>1133</v>
      </c>
      <c r="R33" s="66" t="s">
        <v>45</v>
      </c>
      <c r="S33" s="65"/>
      <c r="T33" s="331" t="str">
        <f t="shared" si="5"/>
        <v xml:space="preserve"> </v>
      </c>
      <c r="U33" s="330">
        <f t="shared" si="6"/>
        <v>105</v>
      </c>
      <c r="V33" s="329" t="str">
        <f t="shared" si="7"/>
        <v/>
      </c>
      <c r="W33" s="329" t="str">
        <f t="shared" si="8"/>
        <v/>
      </c>
      <c r="X33" s="547" t="str">
        <f t="shared" si="9"/>
        <v/>
      </c>
      <c r="Z33" s="428">
        <v>2110</v>
      </c>
      <c r="AA33" s="543"/>
      <c r="AB33" s="325">
        <f t="shared" si="10"/>
        <v>17.899999999999999</v>
      </c>
      <c r="AC33" s="99">
        <f t="shared" si="11"/>
        <v>51</v>
      </c>
      <c r="AD33" s="99" t="str">
        <f t="shared" si="12"/>
        <v xml:space="preserve"> </v>
      </c>
      <c r="AE33" s="325" t="str">
        <f t="shared" si="13"/>
        <v/>
      </c>
      <c r="AF33" s="99" t="str">
        <f t="shared" si="14"/>
        <v/>
      </c>
      <c r="AG33" s="99" t="str">
        <f t="shared" si="15"/>
        <v/>
      </c>
    </row>
    <row r="34" spans="1:33" s="542" customFormat="1" ht="13">
      <c r="A34" s="636"/>
      <c r="B34" s="716" t="s">
        <v>1529</v>
      </c>
      <c r="C34" s="727"/>
      <c r="D34" s="731" t="s">
        <v>1528</v>
      </c>
      <c r="E34" s="216" t="s">
        <v>93</v>
      </c>
      <c r="F34" s="731" t="s">
        <v>1525</v>
      </c>
      <c r="G34" s="743">
        <v>3.6040000000000001</v>
      </c>
      <c r="H34" s="718" t="s">
        <v>1524</v>
      </c>
      <c r="I34" s="100" t="str">
        <f t="shared" si="0"/>
        <v>1,790</v>
      </c>
      <c r="J34" s="716">
        <v>4</v>
      </c>
      <c r="K34" s="69">
        <v>9.1</v>
      </c>
      <c r="L34" s="340">
        <f t="shared" si="1"/>
        <v>255.12747252747252</v>
      </c>
      <c r="M34" s="336">
        <f t="shared" si="2"/>
        <v>11.1</v>
      </c>
      <c r="N34" s="335">
        <f t="shared" si="3"/>
        <v>14.4</v>
      </c>
      <c r="O34" s="334" t="str">
        <f t="shared" si="4"/>
        <v>21.2</v>
      </c>
      <c r="P34" s="216" t="s">
        <v>1516</v>
      </c>
      <c r="Q34" s="217" t="s">
        <v>1133</v>
      </c>
      <c r="R34" s="216" t="s">
        <v>45</v>
      </c>
      <c r="S34" s="215"/>
      <c r="T34" s="331" t="str">
        <f t="shared" si="5"/>
        <v xml:space="preserve"> </v>
      </c>
      <c r="U34" s="330" t="str">
        <f t="shared" si="6"/>
        <v/>
      </c>
      <c r="V34" s="329" t="str">
        <f t="shared" si="7"/>
        <v/>
      </c>
      <c r="W34" s="329" t="str">
        <f t="shared" si="8"/>
        <v/>
      </c>
      <c r="X34" s="328" t="str">
        <f t="shared" si="9"/>
        <v/>
      </c>
      <c r="Z34" s="216">
        <v>1790</v>
      </c>
      <c r="AA34" s="543"/>
      <c r="AB34" s="325">
        <f t="shared" si="10"/>
        <v>21.2</v>
      </c>
      <c r="AC34" s="99">
        <f t="shared" si="11"/>
        <v>42</v>
      </c>
      <c r="AD34" s="99" t="str">
        <f t="shared" si="12"/>
        <v xml:space="preserve"> </v>
      </c>
      <c r="AE34" s="325" t="str">
        <f t="shared" si="13"/>
        <v/>
      </c>
      <c r="AF34" s="99" t="str">
        <f t="shared" si="14"/>
        <v/>
      </c>
      <c r="AG34" s="99" t="str">
        <f t="shared" si="15"/>
        <v/>
      </c>
    </row>
    <row r="35" spans="1:33" s="542" customFormat="1" ht="13">
      <c r="A35" s="636"/>
      <c r="B35" s="717"/>
      <c r="C35" s="728"/>
      <c r="D35" s="732"/>
      <c r="E35" s="216" t="s">
        <v>92</v>
      </c>
      <c r="F35" s="732"/>
      <c r="G35" s="744"/>
      <c r="H35" s="719"/>
      <c r="I35" s="100" t="str">
        <f t="shared" si="0"/>
        <v>1,830</v>
      </c>
      <c r="J35" s="717"/>
      <c r="K35" s="69">
        <v>9.1</v>
      </c>
      <c r="L35" s="340">
        <f t="shared" si="1"/>
        <v>255.12747252747252</v>
      </c>
      <c r="M35" s="336">
        <f t="shared" si="2"/>
        <v>11.1</v>
      </c>
      <c r="N35" s="335">
        <f t="shared" si="3"/>
        <v>14.4</v>
      </c>
      <c r="O35" s="334" t="str">
        <f t="shared" si="4"/>
        <v>20.8</v>
      </c>
      <c r="P35" s="216" t="s">
        <v>1516</v>
      </c>
      <c r="Q35" s="217" t="s">
        <v>1133</v>
      </c>
      <c r="R35" s="216" t="s">
        <v>45</v>
      </c>
      <c r="S35" s="215"/>
      <c r="T35" s="331" t="str">
        <f t="shared" si="5"/>
        <v xml:space="preserve"> </v>
      </c>
      <c r="U35" s="330" t="str">
        <f t="shared" si="6"/>
        <v/>
      </c>
      <c r="V35" s="329" t="str">
        <f t="shared" si="7"/>
        <v/>
      </c>
      <c r="W35" s="329" t="str">
        <f t="shared" si="8"/>
        <v/>
      </c>
      <c r="X35" s="328" t="str">
        <f t="shared" si="9"/>
        <v/>
      </c>
      <c r="Z35" s="216">
        <v>1830</v>
      </c>
      <c r="AA35" s="543"/>
      <c r="AB35" s="325">
        <f t="shared" si="10"/>
        <v>20.8</v>
      </c>
      <c r="AC35" s="99">
        <f t="shared" si="11"/>
        <v>43</v>
      </c>
      <c r="AD35" s="99" t="str">
        <f t="shared" si="12"/>
        <v xml:space="preserve"> </v>
      </c>
      <c r="AE35" s="325" t="str">
        <f t="shared" si="13"/>
        <v/>
      </c>
      <c r="AF35" s="99" t="str">
        <f t="shared" si="14"/>
        <v/>
      </c>
      <c r="AG35" s="99" t="str">
        <f t="shared" si="15"/>
        <v/>
      </c>
    </row>
    <row r="36" spans="1:33" s="542" customFormat="1" ht="13">
      <c r="A36" s="636"/>
      <c r="B36" s="717"/>
      <c r="C36" s="728"/>
      <c r="D36" s="732"/>
      <c r="E36" s="216" t="s">
        <v>91</v>
      </c>
      <c r="F36" s="732"/>
      <c r="G36" s="744"/>
      <c r="H36" s="719"/>
      <c r="I36" s="100" t="str">
        <f t="shared" si="0"/>
        <v>1,800</v>
      </c>
      <c r="J36" s="717"/>
      <c r="K36" s="69">
        <v>9.1</v>
      </c>
      <c r="L36" s="340">
        <f t="shared" si="1"/>
        <v>255.12747252747252</v>
      </c>
      <c r="M36" s="336">
        <f t="shared" si="2"/>
        <v>11.1</v>
      </c>
      <c r="N36" s="335">
        <f t="shared" si="3"/>
        <v>14.4</v>
      </c>
      <c r="O36" s="334" t="str">
        <f t="shared" si="4"/>
        <v>21.1</v>
      </c>
      <c r="P36" s="216" t="s">
        <v>1516</v>
      </c>
      <c r="Q36" s="217" t="s">
        <v>1133</v>
      </c>
      <c r="R36" s="216" t="s">
        <v>45</v>
      </c>
      <c r="S36" s="215"/>
      <c r="T36" s="331" t="str">
        <f t="shared" si="5"/>
        <v xml:space="preserve"> </v>
      </c>
      <c r="U36" s="330" t="str">
        <f t="shared" si="6"/>
        <v/>
      </c>
      <c r="V36" s="329" t="str">
        <f t="shared" si="7"/>
        <v/>
      </c>
      <c r="W36" s="329" t="str">
        <f t="shared" si="8"/>
        <v/>
      </c>
      <c r="X36" s="328" t="str">
        <f t="shared" si="9"/>
        <v/>
      </c>
      <c r="Z36" s="216">
        <v>1800</v>
      </c>
      <c r="AA36" s="543"/>
      <c r="AB36" s="325">
        <f t="shared" si="10"/>
        <v>21.1</v>
      </c>
      <c r="AC36" s="99">
        <f t="shared" si="11"/>
        <v>43</v>
      </c>
      <c r="AD36" s="99" t="str">
        <f t="shared" si="12"/>
        <v xml:space="preserve"> </v>
      </c>
      <c r="AE36" s="325" t="str">
        <f t="shared" si="13"/>
        <v/>
      </c>
      <c r="AF36" s="99" t="str">
        <f t="shared" si="14"/>
        <v/>
      </c>
      <c r="AG36" s="99" t="str">
        <f t="shared" si="15"/>
        <v/>
      </c>
    </row>
    <row r="37" spans="1:33" s="542" customFormat="1" ht="13">
      <c r="A37" s="636"/>
      <c r="B37" s="717"/>
      <c r="C37" s="728"/>
      <c r="D37" s="732"/>
      <c r="E37" s="216" t="s">
        <v>88</v>
      </c>
      <c r="F37" s="732"/>
      <c r="G37" s="744"/>
      <c r="H37" s="719"/>
      <c r="I37" s="100" t="str">
        <f t="shared" si="0"/>
        <v>1,840</v>
      </c>
      <c r="J37" s="717"/>
      <c r="K37" s="69">
        <v>9.1</v>
      </c>
      <c r="L37" s="340">
        <f t="shared" si="1"/>
        <v>255.12747252747252</v>
      </c>
      <c r="M37" s="336">
        <f t="shared" si="2"/>
        <v>11.1</v>
      </c>
      <c r="N37" s="335">
        <f t="shared" si="3"/>
        <v>14.4</v>
      </c>
      <c r="O37" s="334" t="str">
        <f t="shared" si="4"/>
        <v>20.7</v>
      </c>
      <c r="P37" s="216" t="s">
        <v>1516</v>
      </c>
      <c r="Q37" s="217" t="s">
        <v>1133</v>
      </c>
      <c r="R37" s="216" t="s">
        <v>45</v>
      </c>
      <c r="S37" s="215"/>
      <c r="T37" s="331" t="str">
        <f t="shared" si="5"/>
        <v xml:space="preserve"> </v>
      </c>
      <c r="U37" s="330" t="str">
        <f t="shared" si="6"/>
        <v/>
      </c>
      <c r="V37" s="329" t="str">
        <f t="shared" si="7"/>
        <v/>
      </c>
      <c r="W37" s="329" t="str">
        <f t="shared" si="8"/>
        <v/>
      </c>
      <c r="X37" s="328" t="str">
        <f t="shared" si="9"/>
        <v/>
      </c>
      <c r="Z37" s="216">
        <v>1840</v>
      </c>
      <c r="AA37" s="543"/>
      <c r="AB37" s="325">
        <f t="shared" si="10"/>
        <v>20.7</v>
      </c>
      <c r="AC37" s="99">
        <f t="shared" si="11"/>
        <v>43</v>
      </c>
      <c r="AD37" s="99" t="str">
        <f t="shared" si="12"/>
        <v xml:space="preserve"> </v>
      </c>
      <c r="AE37" s="325" t="str">
        <f t="shared" si="13"/>
        <v/>
      </c>
      <c r="AF37" s="99" t="str">
        <f t="shared" si="14"/>
        <v/>
      </c>
      <c r="AG37" s="99" t="str">
        <f t="shared" si="15"/>
        <v/>
      </c>
    </row>
    <row r="38" spans="1:33" s="542" customFormat="1" ht="13">
      <c r="A38" s="636"/>
      <c r="B38" s="729"/>
      <c r="C38" s="730"/>
      <c r="D38" s="733"/>
      <c r="E38" s="546" t="s">
        <v>114</v>
      </c>
      <c r="F38" s="733"/>
      <c r="G38" s="745"/>
      <c r="H38" s="720"/>
      <c r="I38" s="100" t="str">
        <f t="shared" si="0"/>
        <v>1,920</v>
      </c>
      <c r="J38" s="729"/>
      <c r="K38" s="69">
        <v>8.6</v>
      </c>
      <c r="L38" s="340">
        <f t="shared" si="1"/>
        <v>269.96046511627907</v>
      </c>
      <c r="M38" s="336">
        <f t="shared" si="2"/>
        <v>10.199999999999999</v>
      </c>
      <c r="N38" s="335">
        <f t="shared" si="3"/>
        <v>13.5</v>
      </c>
      <c r="O38" s="334" t="str">
        <f t="shared" si="4"/>
        <v>19.9</v>
      </c>
      <c r="P38" s="216" t="s">
        <v>1516</v>
      </c>
      <c r="Q38" s="217" t="s">
        <v>1133</v>
      </c>
      <c r="R38" s="216" t="s">
        <v>45</v>
      </c>
      <c r="S38" s="215"/>
      <c r="T38" s="331" t="str">
        <f t="shared" si="5"/>
        <v xml:space="preserve"> </v>
      </c>
      <c r="U38" s="330" t="str">
        <f t="shared" si="6"/>
        <v/>
      </c>
      <c r="V38" s="329" t="str">
        <f t="shared" si="7"/>
        <v/>
      </c>
      <c r="W38" s="329" t="str">
        <f t="shared" si="8"/>
        <v/>
      </c>
      <c r="X38" s="328" t="str">
        <f t="shared" si="9"/>
        <v/>
      </c>
      <c r="Z38" s="428">
        <v>1920</v>
      </c>
      <c r="AA38" s="543"/>
      <c r="AB38" s="325">
        <f t="shared" si="10"/>
        <v>19.899999999999999</v>
      </c>
      <c r="AC38" s="99">
        <f t="shared" si="11"/>
        <v>43</v>
      </c>
      <c r="AD38" s="99" t="str">
        <f t="shared" si="12"/>
        <v xml:space="preserve"> </v>
      </c>
      <c r="AE38" s="325" t="str">
        <f t="shared" si="13"/>
        <v/>
      </c>
      <c r="AF38" s="99" t="str">
        <f t="shared" si="14"/>
        <v/>
      </c>
      <c r="AG38" s="99" t="str">
        <f t="shared" si="15"/>
        <v/>
      </c>
    </row>
    <row r="39" spans="1:33" s="542" customFormat="1" ht="13">
      <c r="A39" s="636"/>
      <c r="B39" s="716" t="s">
        <v>1527</v>
      </c>
      <c r="C39" s="727"/>
      <c r="D39" s="731" t="s">
        <v>1526</v>
      </c>
      <c r="E39" s="545" t="s">
        <v>1184</v>
      </c>
      <c r="F39" s="731" t="s">
        <v>1525</v>
      </c>
      <c r="G39" s="743">
        <v>3.6040000000000001</v>
      </c>
      <c r="H39" s="718" t="s">
        <v>1524</v>
      </c>
      <c r="I39" s="100" t="str">
        <f t="shared" si="0"/>
        <v>1,970</v>
      </c>
      <c r="J39" s="716">
        <v>5</v>
      </c>
      <c r="K39" s="69">
        <v>9</v>
      </c>
      <c r="L39" s="340">
        <f t="shared" si="1"/>
        <v>257.96222222222218</v>
      </c>
      <c r="M39" s="336">
        <f t="shared" si="2"/>
        <v>10.199999999999999</v>
      </c>
      <c r="N39" s="335">
        <f t="shared" si="3"/>
        <v>13.5</v>
      </c>
      <c r="O39" s="334" t="str">
        <f t="shared" si="4"/>
        <v>19.4</v>
      </c>
      <c r="P39" s="216" t="s">
        <v>1516</v>
      </c>
      <c r="Q39" s="333" t="s">
        <v>1133</v>
      </c>
      <c r="R39" s="216" t="s">
        <v>45</v>
      </c>
      <c r="S39" s="215"/>
      <c r="T39" s="331" t="str">
        <f t="shared" si="5"/>
        <v xml:space="preserve"> </v>
      </c>
      <c r="U39" s="330" t="str">
        <f t="shared" si="6"/>
        <v/>
      </c>
      <c r="V39" s="329" t="str">
        <f t="shared" si="7"/>
        <v/>
      </c>
      <c r="W39" s="329" t="str">
        <f t="shared" si="8"/>
        <v/>
      </c>
      <c r="X39" s="328" t="str">
        <f t="shared" si="9"/>
        <v/>
      </c>
      <c r="Z39" s="428">
        <v>1970</v>
      </c>
      <c r="AA39" s="543"/>
      <c r="AB39" s="325">
        <f t="shared" si="10"/>
        <v>19.399999999999999</v>
      </c>
      <c r="AC39" s="99">
        <f t="shared" si="11"/>
        <v>46</v>
      </c>
      <c r="AD39" s="99" t="str">
        <f t="shared" si="12"/>
        <v xml:space="preserve"> </v>
      </c>
      <c r="AE39" s="325" t="str">
        <f t="shared" si="13"/>
        <v/>
      </c>
      <c r="AF39" s="99" t="str">
        <f t="shared" si="14"/>
        <v/>
      </c>
      <c r="AG39" s="99" t="str">
        <f t="shared" si="15"/>
        <v/>
      </c>
    </row>
    <row r="40" spans="1:33" s="542" customFormat="1" ht="13">
      <c r="A40" s="636"/>
      <c r="B40" s="717"/>
      <c r="C40" s="728"/>
      <c r="D40" s="732"/>
      <c r="E40" s="545" t="s">
        <v>1180</v>
      </c>
      <c r="F40" s="732"/>
      <c r="G40" s="744"/>
      <c r="H40" s="719"/>
      <c r="I40" s="100" t="str">
        <f t="shared" si="0"/>
        <v>1,980</v>
      </c>
      <c r="J40" s="717"/>
      <c r="K40" s="69">
        <v>9</v>
      </c>
      <c r="L40" s="340">
        <f t="shared" si="1"/>
        <v>257.96222222222218</v>
      </c>
      <c r="M40" s="336">
        <f t="shared" si="2"/>
        <v>10.199999999999999</v>
      </c>
      <c r="N40" s="335">
        <f t="shared" si="3"/>
        <v>13.5</v>
      </c>
      <c r="O40" s="334" t="str">
        <f t="shared" si="4"/>
        <v>19.3</v>
      </c>
      <c r="P40" s="216" t="s">
        <v>1516</v>
      </c>
      <c r="Q40" s="333" t="s">
        <v>1133</v>
      </c>
      <c r="R40" s="216" t="s">
        <v>45</v>
      </c>
      <c r="S40" s="215"/>
      <c r="T40" s="331" t="str">
        <f t="shared" si="5"/>
        <v xml:space="preserve"> </v>
      </c>
      <c r="U40" s="330" t="str">
        <f t="shared" si="6"/>
        <v/>
      </c>
      <c r="V40" s="329" t="str">
        <f t="shared" si="7"/>
        <v/>
      </c>
      <c r="W40" s="329" t="str">
        <f t="shared" si="8"/>
        <v/>
      </c>
      <c r="X40" s="328" t="str">
        <f t="shared" si="9"/>
        <v/>
      </c>
      <c r="Z40" s="428">
        <v>1980</v>
      </c>
      <c r="AA40" s="543"/>
      <c r="AB40" s="325">
        <f t="shared" si="10"/>
        <v>19.3</v>
      </c>
      <c r="AC40" s="99">
        <f t="shared" si="11"/>
        <v>46</v>
      </c>
      <c r="AD40" s="99" t="str">
        <f t="shared" si="12"/>
        <v xml:space="preserve"> </v>
      </c>
      <c r="AE40" s="325" t="str">
        <f t="shared" si="13"/>
        <v/>
      </c>
      <c r="AF40" s="99" t="str">
        <f t="shared" si="14"/>
        <v/>
      </c>
      <c r="AG40" s="99" t="str">
        <f t="shared" si="15"/>
        <v/>
      </c>
    </row>
    <row r="41" spans="1:33" s="542" customFormat="1" ht="13">
      <c r="A41" s="636"/>
      <c r="B41" s="717"/>
      <c r="C41" s="728"/>
      <c r="D41" s="732"/>
      <c r="E41" s="545" t="s">
        <v>1523</v>
      </c>
      <c r="F41" s="732"/>
      <c r="G41" s="744"/>
      <c r="H41" s="719"/>
      <c r="I41" s="100" t="str">
        <f t="shared" si="0"/>
        <v>2,050</v>
      </c>
      <c r="J41" s="717"/>
      <c r="K41" s="69">
        <v>8</v>
      </c>
      <c r="L41" s="340">
        <f t="shared" si="1"/>
        <v>290.20749999999998</v>
      </c>
      <c r="M41" s="336">
        <f t="shared" si="2"/>
        <v>9.4</v>
      </c>
      <c r="N41" s="335">
        <f t="shared" si="3"/>
        <v>12.7</v>
      </c>
      <c r="O41" s="334" t="str">
        <f t="shared" si="4"/>
        <v>18.5</v>
      </c>
      <c r="P41" s="216" t="s">
        <v>1516</v>
      </c>
      <c r="Q41" s="333" t="s">
        <v>1133</v>
      </c>
      <c r="R41" s="216" t="s">
        <v>45</v>
      </c>
      <c r="S41" s="215"/>
      <c r="T41" s="331" t="str">
        <f t="shared" si="5"/>
        <v xml:space="preserve"> </v>
      </c>
      <c r="U41" s="330" t="str">
        <f t="shared" si="6"/>
        <v/>
      </c>
      <c r="V41" s="329" t="str">
        <f t="shared" si="7"/>
        <v/>
      </c>
      <c r="W41" s="329" t="str">
        <f t="shared" si="8"/>
        <v/>
      </c>
      <c r="X41" s="328" t="str">
        <f t="shared" si="9"/>
        <v/>
      </c>
      <c r="Z41" s="428">
        <v>2050</v>
      </c>
      <c r="AA41" s="543"/>
      <c r="AB41" s="325">
        <f t="shared" si="10"/>
        <v>18.5</v>
      </c>
      <c r="AC41" s="99">
        <f t="shared" si="11"/>
        <v>43</v>
      </c>
      <c r="AD41" s="99" t="str">
        <f t="shared" si="12"/>
        <v xml:space="preserve"> </v>
      </c>
      <c r="AE41" s="325" t="str">
        <f t="shared" si="13"/>
        <v/>
      </c>
      <c r="AF41" s="99" t="str">
        <f t="shared" si="14"/>
        <v/>
      </c>
      <c r="AG41" s="99" t="str">
        <f t="shared" si="15"/>
        <v/>
      </c>
    </row>
    <row r="42" spans="1:33" s="542" customFormat="1" ht="13">
      <c r="A42" s="636"/>
      <c r="B42" s="717"/>
      <c r="C42" s="728"/>
      <c r="D42" s="732"/>
      <c r="E42" s="545" t="s">
        <v>1522</v>
      </c>
      <c r="F42" s="732"/>
      <c r="G42" s="744"/>
      <c r="H42" s="719"/>
      <c r="I42" s="100" t="str">
        <f t="shared" si="0"/>
        <v>1,960</v>
      </c>
      <c r="J42" s="717"/>
      <c r="K42" s="69">
        <v>9</v>
      </c>
      <c r="L42" s="340">
        <f t="shared" si="1"/>
        <v>257.96222222222218</v>
      </c>
      <c r="M42" s="336">
        <f t="shared" si="2"/>
        <v>10.199999999999999</v>
      </c>
      <c r="N42" s="335">
        <f t="shared" si="3"/>
        <v>13.5</v>
      </c>
      <c r="O42" s="334" t="str">
        <f t="shared" si="4"/>
        <v>19.5</v>
      </c>
      <c r="P42" s="216" t="s">
        <v>1516</v>
      </c>
      <c r="Q42" s="333" t="s">
        <v>1133</v>
      </c>
      <c r="R42" s="216" t="s">
        <v>45</v>
      </c>
      <c r="S42" s="215"/>
      <c r="T42" s="331" t="str">
        <f t="shared" si="5"/>
        <v xml:space="preserve"> </v>
      </c>
      <c r="U42" s="330" t="str">
        <f t="shared" si="6"/>
        <v/>
      </c>
      <c r="V42" s="329" t="str">
        <f t="shared" si="7"/>
        <v/>
      </c>
      <c r="W42" s="329" t="str">
        <f t="shared" si="8"/>
        <v/>
      </c>
      <c r="X42" s="328" t="str">
        <f t="shared" si="9"/>
        <v/>
      </c>
      <c r="Z42" s="428">
        <v>1960</v>
      </c>
      <c r="AA42" s="543"/>
      <c r="AB42" s="325">
        <f t="shared" si="10"/>
        <v>19.5</v>
      </c>
      <c r="AC42" s="99">
        <f t="shared" si="11"/>
        <v>46</v>
      </c>
      <c r="AD42" s="99" t="str">
        <f t="shared" si="12"/>
        <v xml:space="preserve"> </v>
      </c>
      <c r="AE42" s="325" t="str">
        <f t="shared" si="13"/>
        <v/>
      </c>
      <c r="AF42" s="99" t="str">
        <f t="shared" si="14"/>
        <v/>
      </c>
      <c r="AG42" s="99" t="str">
        <f t="shared" si="15"/>
        <v/>
      </c>
    </row>
    <row r="43" spans="1:33" s="542" customFormat="1" ht="13">
      <c r="A43" s="636"/>
      <c r="B43" s="717"/>
      <c r="C43" s="728"/>
      <c r="D43" s="732"/>
      <c r="E43" s="545" t="s">
        <v>1521</v>
      </c>
      <c r="F43" s="732"/>
      <c r="G43" s="744"/>
      <c r="H43" s="719"/>
      <c r="I43" s="100" t="str">
        <f t="shared" si="0"/>
        <v>1,970</v>
      </c>
      <c r="J43" s="717"/>
      <c r="K43" s="69">
        <v>9</v>
      </c>
      <c r="L43" s="340">
        <f t="shared" si="1"/>
        <v>257.96222222222218</v>
      </c>
      <c r="M43" s="336">
        <f t="shared" si="2"/>
        <v>10.199999999999999</v>
      </c>
      <c r="N43" s="335">
        <f t="shared" si="3"/>
        <v>13.5</v>
      </c>
      <c r="O43" s="334" t="str">
        <f t="shared" si="4"/>
        <v>19.4</v>
      </c>
      <c r="P43" s="216" t="s">
        <v>1516</v>
      </c>
      <c r="Q43" s="333" t="s">
        <v>1133</v>
      </c>
      <c r="R43" s="216" t="s">
        <v>45</v>
      </c>
      <c r="S43" s="215"/>
      <c r="T43" s="331" t="str">
        <f t="shared" si="5"/>
        <v xml:space="preserve"> </v>
      </c>
      <c r="U43" s="330" t="str">
        <f t="shared" si="6"/>
        <v/>
      </c>
      <c r="V43" s="329" t="str">
        <f t="shared" si="7"/>
        <v/>
      </c>
      <c r="W43" s="329" t="str">
        <f t="shared" si="8"/>
        <v/>
      </c>
      <c r="X43" s="328" t="str">
        <f t="shared" si="9"/>
        <v/>
      </c>
      <c r="Z43" s="428">
        <v>1970</v>
      </c>
      <c r="AA43" s="543"/>
      <c r="AB43" s="325">
        <f t="shared" si="10"/>
        <v>19.399999999999999</v>
      </c>
      <c r="AC43" s="99">
        <f t="shared" si="11"/>
        <v>46</v>
      </c>
      <c r="AD43" s="99" t="str">
        <f t="shared" si="12"/>
        <v xml:space="preserve"> </v>
      </c>
      <c r="AE43" s="325" t="str">
        <f t="shared" si="13"/>
        <v/>
      </c>
      <c r="AF43" s="99" t="str">
        <f t="shared" si="14"/>
        <v/>
      </c>
      <c r="AG43" s="99" t="str">
        <f t="shared" si="15"/>
        <v/>
      </c>
    </row>
    <row r="44" spans="1:33" s="542" customFormat="1" ht="13">
      <c r="A44" s="636"/>
      <c r="B44" s="717"/>
      <c r="C44" s="728"/>
      <c r="D44" s="732"/>
      <c r="E44" s="545" t="s">
        <v>1520</v>
      </c>
      <c r="F44" s="732"/>
      <c r="G44" s="744"/>
      <c r="H44" s="719"/>
      <c r="I44" s="100" t="str">
        <f t="shared" si="0"/>
        <v>2,040</v>
      </c>
      <c r="J44" s="717"/>
      <c r="K44" s="69">
        <v>8</v>
      </c>
      <c r="L44" s="340">
        <f t="shared" si="1"/>
        <v>290.20749999999998</v>
      </c>
      <c r="M44" s="336">
        <f t="shared" si="2"/>
        <v>9.4</v>
      </c>
      <c r="N44" s="335">
        <f t="shared" si="3"/>
        <v>12.7</v>
      </c>
      <c r="O44" s="334" t="str">
        <f t="shared" si="4"/>
        <v>18.6</v>
      </c>
      <c r="P44" s="216" t="s">
        <v>1516</v>
      </c>
      <c r="Q44" s="333" t="s">
        <v>1133</v>
      </c>
      <c r="R44" s="216" t="s">
        <v>45</v>
      </c>
      <c r="S44" s="215"/>
      <c r="T44" s="331" t="str">
        <f t="shared" si="5"/>
        <v xml:space="preserve"> </v>
      </c>
      <c r="U44" s="330" t="str">
        <f t="shared" si="6"/>
        <v/>
      </c>
      <c r="V44" s="329" t="str">
        <f t="shared" si="7"/>
        <v/>
      </c>
      <c r="W44" s="329" t="str">
        <f t="shared" si="8"/>
        <v/>
      </c>
      <c r="X44" s="328" t="str">
        <f t="shared" si="9"/>
        <v/>
      </c>
      <c r="Z44" s="428">
        <v>2040</v>
      </c>
      <c r="AA44" s="543"/>
      <c r="AB44" s="325">
        <f t="shared" si="10"/>
        <v>18.600000000000001</v>
      </c>
      <c r="AC44" s="99">
        <f t="shared" si="11"/>
        <v>43</v>
      </c>
      <c r="AD44" s="99" t="str">
        <f t="shared" si="12"/>
        <v xml:space="preserve"> </v>
      </c>
      <c r="AE44" s="325" t="str">
        <f t="shared" si="13"/>
        <v/>
      </c>
      <c r="AF44" s="99" t="str">
        <f t="shared" si="14"/>
        <v/>
      </c>
      <c r="AG44" s="99" t="str">
        <f t="shared" si="15"/>
        <v/>
      </c>
    </row>
    <row r="45" spans="1:33" s="542" customFormat="1" ht="13">
      <c r="A45" s="636"/>
      <c r="B45" s="717"/>
      <c r="C45" s="728"/>
      <c r="D45" s="732"/>
      <c r="E45" s="545" t="s">
        <v>1519</v>
      </c>
      <c r="F45" s="732"/>
      <c r="G45" s="744"/>
      <c r="H45" s="719"/>
      <c r="I45" s="100" t="str">
        <f t="shared" si="0"/>
        <v>1,930</v>
      </c>
      <c r="J45" s="717"/>
      <c r="K45" s="69">
        <v>9</v>
      </c>
      <c r="L45" s="340">
        <f t="shared" si="1"/>
        <v>257.96222222222218</v>
      </c>
      <c r="M45" s="336">
        <f t="shared" si="2"/>
        <v>10.199999999999999</v>
      </c>
      <c r="N45" s="335">
        <f t="shared" si="3"/>
        <v>13.5</v>
      </c>
      <c r="O45" s="334" t="str">
        <f t="shared" si="4"/>
        <v>19.8</v>
      </c>
      <c r="P45" s="216" t="s">
        <v>1516</v>
      </c>
      <c r="Q45" s="333" t="s">
        <v>1133</v>
      </c>
      <c r="R45" s="216" t="s">
        <v>45</v>
      </c>
      <c r="S45" s="215"/>
      <c r="T45" s="331" t="str">
        <f t="shared" si="5"/>
        <v xml:space="preserve"> </v>
      </c>
      <c r="U45" s="330" t="str">
        <f t="shared" si="6"/>
        <v/>
      </c>
      <c r="V45" s="329" t="str">
        <f t="shared" si="7"/>
        <v/>
      </c>
      <c r="W45" s="329" t="str">
        <f t="shared" si="8"/>
        <v/>
      </c>
      <c r="X45" s="328" t="str">
        <f t="shared" si="9"/>
        <v/>
      </c>
      <c r="Z45" s="428">
        <v>1930</v>
      </c>
      <c r="AA45" s="543"/>
      <c r="AB45" s="325">
        <f t="shared" si="10"/>
        <v>19.8</v>
      </c>
      <c r="AC45" s="99">
        <f t="shared" si="11"/>
        <v>45</v>
      </c>
      <c r="AD45" s="99" t="str">
        <f t="shared" si="12"/>
        <v xml:space="preserve"> </v>
      </c>
      <c r="AE45" s="325" t="str">
        <f t="shared" si="13"/>
        <v/>
      </c>
      <c r="AF45" s="99" t="str">
        <f t="shared" si="14"/>
        <v/>
      </c>
      <c r="AG45" s="99" t="str">
        <f t="shared" si="15"/>
        <v/>
      </c>
    </row>
    <row r="46" spans="1:33" s="542" customFormat="1" ht="13">
      <c r="A46" s="636"/>
      <c r="B46" s="717"/>
      <c r="C46" s="728"/>
      <c r="D46" s="732"/>
      <c r="E46" s="545" t="s">
        <v>1518</v>
      </c>
      <c r="F46" s="732"/>
      <c r="G46" s="744"/>
      <c r="H46" s="719"/>
      <c r="I46" s="100" t="str">
        <f t="shared" si="0"/>
        <v>1,940</v>
      </c>
      <c r="J46" s="717"/>
      <c r="K46" s="69">
        <v>9</v>
      </c>
      <c r="L46" s="340">
        <f t="shared" si="1"/>
        <v>257.96222222222218</v>
      </c>
      <c r="M46" s="336">
        <f t="shared" si="2"/>
        <v>10.199999999999999</v>
      </c>
      <c r="N46" s="335">
        <f t="shared" si="3"/>
        <v>13.5</v>
      </c>
      <c r="O46" s="334" t="str">
        <f t="shared" si="4"/>
        <v>19.7</v>
      </c>
      <c r="P46" s="216" t="s">
        <v>1516</v>
      </c>
      <c r="Q46" s="333" t="s">
        <v>1133</v>
      </c>
      <c r="R46" s="216" t="s">
        <v>45</v>
      </c>
      <c r="S46" s="215"/>
      <c r="T46" s="331" t="str">
        <f t="shared" si="5"/>
        <v xml:space="preserve"> </v>
      </c>
      <c r="U46" s="330" t="str">
        <f t="shared" si="6"/>
        <v/>
      </c>
      <c r="V46" s="329" t="str">
        <f t="shared" si="7"/>
        <v/>
      </c>
      <c r="W46" s="329" t="str">
        <f t="shared" si="8"/>
        <v/>
      </c>
      <c r="X46" s="328" t="str">
        <f t="shared" si="9"/>
        <v/>
      </c>
      <c r="Z46" s="428">
        <v>1940</v>
      </c>
      <c r="AA46" s="543"/>
      <c r="AB46" s="325">
        <f t="shared" si="10"/>
        <v>19.7</v>
      </c>
      <c r="AC46" s="99">
        <f t="shared" si="11"/>
        <v>45</v>
      </c>
      <c r="AD46" s="99" t="str">
        <f t="shared" si="12"/>
        <v xml:space="preserve"> </v>
      </c>
      <c r="AE46" s="325" t="str">
        <f t="shared" si="13"/>
        <v/>
      </c>
      <c r="AF46" s="99" t="str">
        <f t="shared" si="14"/>
        <v/>
      </c>
      <c r="AG46" s="99" t="str">
        <f t="shared" si="15"/>
        <v/>
      </c>
    </row>
    <row r="47" spans="1:33" s="542" customFormat="1" ht="13.5" thickBot="1">
      <c r="A47" s="682"/>
      <c r="B47" s="729"/>
      <c r="C47" s="730"/>
      <c r="D47" s="733"/>
      <c r="E47" s="545" t="s">
        <v>1517</v>
      </c>
      <c r="F47" s="733"/>
      <c r="G47" s="745"/>
      <c r="H47" s="720"/>
      <c r="I47" s="100" t="str">
        <f t="shared" si="0"/>
        <v>2,010</v>
      </c>
      <c r="J47" s="729"/>
      <c r="K47" s="544">
        <v>8</v>
      </c>
      <c r="L47" s="337">
        <f t="shared" si="1"/>
        <v>290.20749999999998</v>
      </c>
      <c r="M47" s="336">
        <f t="shared" si="2"/>
        <v>9.4</v>
      </c>
      <c r="N47" s="335">
        <f t="shared" si="3"/>
        <v>12.7</v>
      </c>
      <c r="O47" s="334" t="str">
        <f t="shared" si="4"/>
        <v>19.0</v>
      </c>
      <c r="P47" s="216" t="s">
        <v>1516</v>
      </c>
      <c r="Q47" s="333" t="s">
        <v>1133</v>
      </c>
      <c r="R47" s="216" t="s">
        <v>45</v>
      </c>
      <c r="S47" s="215"/>
      <c r="T47" s="331" t="str">
        <f t="shared" si="5"/>
        <v xml:space="preserve"> </v>
      </c>
      <c r="U47" s="330" t="str">
        <f t="shared" si="6"/>
        <v/>
      </c>
      <c r="V47" s="329" t="str">
        <f t="shared" si="7"/>
        <v/>
      </c>
      <c r="W47" s="329" t="str">
        <f t="shared" si="8"/>
        <v/>
      </c>
      <c r="X47" s="328" t="str">
        <f t="shared" si="9"/>
        <v/>
      </c>
      <c r="Z47" s="428">
        <v>2010</v>
      </c>
      <c r="AA47" s="543"/>
      <c r="AB47" s="325">
        <f t="shared" si="10"/>
        <v>19</v>
      </c>
      <c r="AC47" s="99">
        <f t="shared" si="11"/>
        <v>42</v>
      </c>
      <c r="AD47" s="99" t="str">
        <f t="shared" si="12"/>
        <v xml:space="preserve"> </v>
      </c>
      <c r="AE47" s="325" t="str">
        <f t="shared" si="13"/>
        <v/>
      </c>
      <c r="AF47" s="99" t="str">
        <f t="shared" si="14"/>
        <v/>
      </c>
      <c r="AG47" s="99" t="str">
        <f t="shared" si="15"/>
        <v/>
      </c>
    </row>
    <row r="49" spans="2:2">
      <c r="B49" s="57" t="s">
        <v>888</v>
      </c>
    </row>
    <row r="50" spans="2:2">
      <c r="B50" s="57" t="s">
        <v>887</v>
      </c>
    </row>
    <row r="51" spans="2:2">
      <c r="B51" s="57" t="s">
        <v>886</v>
      </c>
    </row>
    <row r="52" spans="2:2">
      <c r="B52" s="57" t="s">
        <v>885</v>
      </c>
    </row>
    <row r="53" spans="2:2">
      <c r="B53" s="57" t="s">
        <v>884</v>
      </c>
    </row>
    <row r="54" spans="2:2">
      <c r="B54" s="57" t="s">
        <v>883</v>
      </c>
    </row>
    <row r="55" spans="2:2">
      <c r="B55" s="57" t="s">
        <v>882</v>
      </c>
    </row>
    <row r="56" spans="2:2">
      <c r="B56" s="57" t="s">
        <v>881</v>
      </c>
    </row>
  </sheetData>
  <sheetProtection selectLockedCells="1"/>
  <autoFilter ref="A8:X60" xr:uid="{00000000-0009-0000-0000-000009000000}">
    <filterColumn colId="1" showButton="0"/>
  </autoFilter>
  <mergeCells count="73">
    <mergeCell ref="F39:F47"/>
    <mergeCell ref="G39:G47"/>
    <mergeCell ref="H39:H47"/>
    <mergeCell ref="J39:J47"/>
    <mergeCell ref="H20:H33"/>
    <mergeCell ref="J20:J33"/>
    <mergeCell ref="J34:J38"/>
    <mergeCell ref="H9:H11"/>
    <mergeCell ref="B34:C38"/>
    <mergeCell ref="D34:D38"/>
    <mergeCell ref="F34:F38"/>
    <mergeCell ref="G34:G38"/>
    <mergeCell ref="H34:H38"/>
    <mergeCell ref="F14:F19"/>
    <mergeCell ref="G14:G19"/>
    <mergeCell ref="H14:H15"/>
    <mergeCell ref="B14:C19"/>
    <mergeCell ref="D14:D19"/>
    <mergeCell ref="J14:J19"/>
    <mergeCell ref="H16:H19"/>
    <mergeCell ref="AC4:AC8"/>
    <mergeCell ref="A9:A47"/>
    <mergeCell ref="B9:C13"/>
    <mergeCell ref="D9:D13"/>
    <mergeCell ref="F9:F13"/>
    <mergeCell ref="G9:G13"/>
    <mergeCell ref="B20:C33"/>
    <mergeCell ref="D20:D33"/>
    <mergeCell ref="F20:F33"/>
    <mergeCell ref="G20:G33"/>
    <mergeCell ref="D39:D47"/>
    <mergeCell ref="B39:C47"/>
    <mergeCell ref="J9:J13"/>
    <mergeCell ref="H12:H13"/>
    <mergeCell ref="I4:I8"/>
    <mergeCell ref="W4:X4"/>
    <mergeCell ref="Z4:Z8"/>
    <mergeCell ref="AA4:AA8"/>
    <mergeCell ref="AB4:AB8"/>
    <mergeCell ref="V4:V8"/>
    <mergeCell ref="S6:S8"/>
    <mergeCell ref="T6:T8"/>
    <mergeCell ref="R6:R8"/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X5:X8"/>
    <mergeCell ref="AD4:AD8"/>
    <mergeCell ref="K4:O4"/>
    <mergeCell ref="P4:P8"/>
    <mergeCell ref="Q4:S5"/>
    <mergeCell ref="T4:T5"/>
    <mergeCell ref="U4:U8"/>
    <mergeCell ref="J2:P2"/>
    <mergeCell ref="R2:X2"/>
    <mergeCell ref="S3:X3"/>
    <mergeCell ref="J4:J8"/>
    <mergeCell ref="Q6:Q8"/>
    <mergeCell ref="A4:A8"/>
    <mergeCell ref="B4:C8"/>
    <mergeCell ref="D4:D5"/>
    <mergeCell ref="F4:G5"/>
    <mergeCell ref="H4:H8"/>
    <mergeCell ref="D6:D8"/>
    <mergeCell ref="E6:E8"/>
    <mergeCell ref="F6:F8"/>
    <mergeCell ref="G6:G8"/>
  </mergeCells>
  <phoneticPr fontId="2"/>
  <printOptions horizontalCentered="1"/>
  <pageMargins left="0.39370078740157483" right="0.39370078740157483" top="0.39370078740157483" bottom="0.39370078740157483" header="0.19685039370078741" footer="0.39370078740157483"/>
  <pageSetup paperSize="9" scale="60" fitToHeight="0" orientation="landscape" r:id="rId1"/>
  <headerFooter alignWithMargins="0">
    <oddHeader>&amp;R様式1-1</oddHeader>
  </headerFooter>
  <rowBreaks count="1" manualBreakCount="1">
    <brk id="60" max="2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FB741-E69E-4E44-ADAD-35AD32A0508A}">
  <sheetPr>
    <tabColor rgb="FFFFFF00"/>
  </sheetPr>
  <dimension ref="A1:AH40"/>
  <sheetViews>
    <sheetView view="pageBreakPreview" zoomScaleNormal="100" zoomScaleSheetLayoutView="100" workbookViewId="0">
      <selection activeCell="C23" sqref="A2:X31"/>
    </sheetView>
  </sheetViews>
  <sheetFormatPr defaultColWidth="9" defaultRowHeight="10"/>
  <cols>
    <col min="1" max="1" width="15.90625" style="31" customWidth="1"/>
    <col min="2" max="2" width="3.90625" style="2" bestFit="1" customWidth="1"/>
    <col min="3" max="3" width="38.26953125" style="2" customWidth="1"/>
    <col min="4" max="4" width="13.90625" style="2" bestFit="1" customWidth="1"/>
    <col min="5" max="5" width="16.90625" style="32" customWidth="1"/>
    <col min="6" max="6" width="13.08984375" style="2" bestFit="1" customWidth="1"/>
    <col min="7" max="7" width="7.36328125" style="2" customWidth="1"/>
    <col min="8" max="8" width="12.08984375" style="2" bestFit="1" customWidth="1"/>
    <col min="9" max="9" width="10.36328125" style="2" customWidth="1"/>
    <col min="10" max="10" width="7" style="2" bestFit="1" customWidth="1"/>
    <col min="11" max="11" width="6.36328125" style="2" bestFit="1" customWidth="1"/>
    <col min="12" max="12" width="8.7265625" style="2" bestFit="1" customWidth="1"/>
    <col min="13" max="14" width="8.36328125" style="2" bestFit="1" customWidth="1"/>
    <col min="15" max="15" width="9.90625" style="2" customWidth="1"/>
    <col min="16" max="16" width="14.36328125" style="2" bestFit="1" customWidth="1"/>
    <col min="17" max="17" width="10" style="2" bestFit="1" customWidth="1"/>
    <col min="18" max="18" width="6" style="2" customWidth="1"/>
    <col min="19" max="19" width="25.26953125" style="2" bestFit="1" customWidth="1"/>
    <col min="20" max="20" width="11" style="2" bestFit="1" customWidth="1"/>
    <col min="21" max="22" width="8.26953125" style="2" bestFit="1" customWidth="1"/>
    <col min="23" max="24" width="9" style="2"/>
    <col min="25" max="25" width="9" style="2" customWidth="1"/>
    <col min="26" max="27" width="10.36328125" style="2" customWidth="1"/>
    <col min="28" max="34" width="9" style="2" customWidth="1"/>
    <col min="35" max="16384" width="9" style="2"/>
  </cols>
  <sheetData>
    <row r="1" spans="1:34" ht="15.5">
      <c r="A1" s="1"/>
      <c r="B1" s="1"/>
      <c r="E1" s="3"/>
      <c r="R1" s="4"/>
    </row>
    <row r="2" spans="1:34" ht="15.5">
      <c r="A2" s="2"/>
      <c r="E2" s="2"/>
      <c r="F2" s="5"/>
      <c r="J2" s="591" t="s">
        <v>632</v>
      </c>
      <c r="K2" s="591"/>
      <c r="L2" s="591"/>
      <c r="M2" s="591"/>
      <c r="N2" s="591"/>
      <c r="O2" s="591"/>
      <c r="P2" s="591"/>
      <c r="Q2" s="568"/>
      <c r="R2" s="592" t="s">
        <v>1798</v>
      </c>
      <c r="S2" s="593"/>
      <c r="T2" s="593"/>
      <c r="U2" s="593"/>
      <c r="V2" s="593"/>
    </row>
    <row r="3" spans="1:34" ht="15.75" customHeight="1">
      <c r="A3" s="9" t="s">
        <v>630</v>
      </c>
      <c r="B3" s="9"/>
      <c r="E3" s="2"/>
      <c r="J3" s="6"/>
      <c r="R3" s="10"/>
      <c r="S3" s="594" t="s">
        <v>2</v>
      </c>
      <c r="T3" s="594"/>
      <c r="U3" s="594"/>
      <c r="V3" s="594"/>
      <c r="W3" s="594"/>
      <c r="X3" s="594"/>
      <c r="Z3" s="197" t="s">
        <v>629</v>
      </c>
      <c r="AA3" s="12"/>
      <c r="AB3" s="196" t="s">
        <v>628</v>
      </c>
      <c r="AC3" s="14"/>
      <c r="AD3" s="14"/>
      <c r="AE3" s="195" t="s">
        <v>627</v>
      </c>
      <c r="AF3" s="14"/>
      <c r="AG3" s="16"/>
    </row>
    <row r="4" spans="1:34" ht="14.25" customHeight="1" thickBot="1">
      <c r="A4" s="600" t="s">
        <v>6</v>
      </c>
      <c r="B4" s="616" t="s">
        <v>7</v>
      </c>
      <c r="C4" s="617"/>
      <c r="D4" s="622"/>
      <c r="E4" s="624"/>
      <c r="F4" s="616" t="s">
        <v>8</v>
      </c>
      <c r="G4" s="626"/>
      <c r="H4" s="585" t="s">
        <v>626</v>
      </c>
      <c r="I4" s="588" t="s">
        <v>10</v>
      </c>
      <c r="J4" s="607" t="s">
        <v>11</v>
      </c>
      <c r="K4" s="610" t="s">
        <v>12</v>
      </c>
      <c r="L4" s="611"/>
      <c r="M4" s="611"/>
      <c r="N4" s="611"/>
      <c r="O4" s="612"/>
      <c r="P4" s="585" t="s">
        <v>624</v>
      </c>
      <c r="Q4" s="601" t="s">
        <v>14</v>
      </c>
      <c r="R4" s="602"/>
      <c r="S4" s="603"/>
      <c r="T4" s="571" t="s">
        <v>15</v>
      </c>
      <c r="U4" s="573" t="s">
        <v>584</v>
      </c>
      <c r="V4" s="585" t="s">
        <v>583</v>
      </c>
      <c r="W4" s="597" t="s">
        <v>582</v>
      </c>
      <c r="X4" s="598"/>
      <c r="Z4" s="664" t="s">
        <v>19</v>
      </c>
      <c r="AA4" s="664" t="s">
        <v>623</v>
      </c>
      <c r="AB4" s="588" t="s">
        <v>21</v>
      </c>
      <c r="AC4" s="585" t="s">
        <v>571</v>
      </c>
      <c r="AD4" s="585" t="s">
        <v>570</v>
      </c>
      <c r="AE4" s="588" t="s">
        <v>21</v>
      </c>
      <c r="AF4" s="585" t="s">
        <v>571</v>
      </c>
      <c r="AG4" s="585" t="s">
        <v>622</v>
      </c>
      <c r="AH4" s="18"/>
    </row>
    <row r="5" spans="1:34" ht="11.25" customHeight="1">
      <c r="A5" s="586"/>
      <c r="B5" s="618"/>
      <c r="C5" s="619"/>
      <c r="D5" s="623"/>
      <c r="E5" s="625"/>
      <c r="F5" s="609"/>
      <c r="G5" s="581"/>
      <c r="H5" s="586"/>
      <c r="I5" s="589"/>
      <c r="J5" s="608"/>
      <c r="K5" s="599" t="s">
        <v>25</v>
      </c>
      <c r="L5" s="613" t="s">
        <v>26</v>
      </c>
      <c r="M5" s="576" t="s">
        <v>27</v>
      </c>
      <c r="N5" s="579" t="s">
        <v>28</v>
      </c>
      <c r="O5" s="579" t="s">
        <v>21</v>
      </c>
      <c r="P5" s="595"/>
      <c r="Q5" s="604"/>
      <c r="R5" s="605"/>
      <c r="S5" s="606"/>
      <c r="T5" s="572"/>
      <c r="U5" s="574"/>
      <c r="V5" s="586"/>
      <c r="W5" s="585" t="s">
        <v>571</v>
      </c>
      <c r="X5" s="585" t="s">
        <v>570</v>
      </c>
      <c r="Z5" s="664"/>
      <c r="AA5" s="664"/>
      <c r="AB5" s="589"/>
      <c r="AC5" s="628"/>
      <c r="AD5" s="628"/>
      <c r="AE5" s="589"/>
      <c r="AF5" s="628"/>
      <c r="AG5" s="628"/>
      <c r="AH5" s="630"/>
    </row>
    <row r="6" spans="1:34">
      <c r="A6" s="586"/>
      <c r="B6" s="618"/>
      <c r="C6" s="619"/>
      <c r="D6" s="600" t="s">
        <v>29</v>
      </c>
      <c r="E6" s="627" t="s">
        <v>563</v>
      </c>
      <c r="F6" s="600" t="s">
        <v>29</v>
      </c>
      <c r="G6" s="588" t="s">
        <v>31</v>
      </c>
      <c r="H6" s="586"/>
      <c r="I6" s="589"/>
      <c r="J6" s="608"/>
      <c r="K6" s="577"/>
      <c r="L6" s="614"/>
      <c r="M6" s="577"/>
      <c r="N6" s="580"/>
      <c r="O6" s="580"/>
      <c r="P6" s="595"/>
      <c r="Q6" s="585" t="s">
        <v>619</v>
      </c>
      <c r="R6" s="585" t="s">
        <v>618</v>
      </c>
      <c r="S6" s="600" t="s">
        <v>34</v>
      </c>
      <c r="T6" s="582" t="s">
        <v>617</v>
      </c>
      <c r="U6" s="574"/>
      <c r="V6" s="586"/>
      <c r="W6" s="628"/>
      <c r="X6" s="628"/>
      <c r="Z6" s="664"/>
      <c r="AA6" s="664"/>
      <c r="AB6" s="589"/>
      <c r="AC6" s="628"/>
      <c r="AD6" s="628"/>
      <c r="AE6" s="589"/>
      <c r="AF6" s="628"/>
      <c r="AG6" s="628"/>
      <c r="AH6" s="630"/>
    </row>
    <row r="7" spans="1:34">
      <c r="A7" s="586"/>
      <c r="B7" s="618"/>
      <c r="C7" s="619"/>
      <c r="D7" s="586"/>
      <c r="E7" s="586"/>
      <c r="F7" s="586"/>
      <c r="G7" s="586"/>
      <c r="H7" s="586"/>
      <c r="I7" s="589"/>
      <c r="J7" s="608"/>
      <c r="K7" s="577"/>
      <c r="L7" s="614"/>
      <c r="M7" s="577"/>
      <c r="N7" s="580"/>
      <c r="O7" s="580"/>
      <c r="P7" s="595"/>
      <c r="Q7" s="595"/>
      <c r="R7" s="595"/>
      <c r="S7" s="586"/>
      <c r="T7" s="583"/>
      <c r="U7" s="574"/>
      <c r="V7" s="586"/>
      <c r="W7" s="628"/>
      <c r="X7" s="628"/>
      <c r="Z7" s="664"/>
      <c r="AA7" s="664"/>
      <c r="AB7" s="589"/>
      <c r="AC7" s="628"/>
      <c r="AD7" s="628"/>
      <c r="AE7" s="589"/>
      <c r="AF7" s="628"/>
      <c r="AG7" s="628"/>
      <c r="AH7" s="630"/>
    </row>
    <row r="8" spans="1:34">
      <c r="A8" s="586"/>
      <c r="B8" s="620"/>
      <c r="C8" s="621"/>
      <c r="D8" s="587"/>
      <c r="E8" s="587"/>
      <c r="F8" s="587"/>
      <c r="G8" s="587"/>
      <c r="H8" s="587"/>
      <c r="I8" s="590"/>
      <c r="J8" s="609"/>
      <c r="K8" s="578"/>
      <c r="L8" s="615"/>
      <c r="M8" s="578"/>
      <c r="N8" s="581"/>
      <c r="O8" s="581"/>
      <c r="P8" s="596"/>
      <c r="Q8" s="596"/>
      <c r="R8" s="596"/>
      <c r="S8" s="587"/>
      <c r="T8" s="584"/>
      <c r="U8" s="575"/>
      <c r="V8" s="587"/>
      <c r="W8" s="629"/>
      <c r="X8" s="629"/>
      <c r="Z8" s="665"/>
      <c r="AA8" s="665"/>
      <c r="AB8" s="590"/>
      <c r="AC8" s="629"/>
      <c r="AD8" s="629"/>
      <c r="AE8" s="590"/>
      <c r="AF8" s="629"/>
      <c r="AG8" s="629"/>
      <c r="AH8" s="630"/>
    </row>
    <row r="9" spans="1:34" ht="24" customHeight="1">
      <c r="A9" s="567" t="s">
        <v>1092</v>
      </c>
      <c r="B9" s="558"/>
      <c r="C9" s="54" t="s">
        <v>1088</v>
      </c>
      <c r="D9" s="36" t="s">
        <v>1831</v>
      </c>
      <c r="E9" s="37" t="s">
        <v>1074</v>
      </c>
      <c r="F9" s="38" t="s">
        <v>1081</v>
      </c>
      <c r="G9" s="357">
        <v>0.999</v>
      </c>
      <c r="H9" s="38" t="s">
        <v>204</v>
      </c>
      <c r="I9" s="40" t="str">
        <f t="shared" ref="I9:I31" si="0">IF(Z9="","",(IF(AA9-Z9&gt;0,CONCATENATE(TEXT(Z9,"#,##0"),"~",TEXT(AA9,"#,##0")),TEXT(Z9,"#,##0"))))</f>
        <v>1,160~1,210</v>
      </c>
      <c r="J9" s="41">
        <v>5</v>
      </c>
      <c r="K9" s="149">
        <v>17.100000000000001</v>
      </c>
      <c r="L9" s="150">
        <f t="shared" ref="L9:L31" si="1">IF(K9&gt;0,1/K9*34.6*67.1,"")</f>
        <v>135.76959064327482</v>
      </c>
      <c r="M9" s="149">
        <f t="shared" ref="M9:M31" si="2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18.7</v>
      </c>
      <c r="N9" s="148">
        <f t="shared" ref="N9:N31" si="3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21.8</v>
      </c>
      <c r="O9" s="147" t="str">
        <f t="shared" ref="O9:O31" si="4">IF(Z9="","",IF(AE9="",TEXT(AB9,"#,##0.0"),IF(AB9-AE9&gt;0,CONCATENATE(TEXT(AE9,"#,##0.0"),"~",TEXT(AB9,"#,##0.0")),TEXT(AB9,"#,##0.0"))))</f>
        <v>26.0~26.3</v>
      </c>
      <c r="P9" s="49" t="s">
        <v>670</v>
      </c>
      <c r="Q9" s="48" t="s">
        <v>60</v>
      </c>
      <c r="R9" s="49" t="s">
        <v>231</v>
      </c>
      <c r="S9" s="50"/>
      <c r="T9" s="351"/>
      <c r="U9" s="145" t="str">
        <f t="shared" ref="U9:U31" si="5">IFERROR(IF(K9&lt;M9,"",(ROUNDDOWN(K9/M9*100,0))),"")</f>
        <v/>
      </c>
      <c r="V9" s="144" t="str">
        <f t="shared" ref="V9:V31" si="6">IFERROR(IF(K9&lt;N9,"",(ROUNDDOWN(K9/N9*100,0))),"")</f>
        <v/>
      </c>
      <c r="W9" s="144">
        <f t="shared" ref="W9:W31" si="7">IF(AC9&lt;55,"",IF(AA9="",AC9,IF(AF9-AC9&gt;0,CONCATENATE(AC9,"~",AF9),AC9)))</f>
        <v>65</v>
      </c>
      <c r="X9" s="143" t="str">
        <f t="shared" ref="X9:X31" si="8">IF(AC9&lt;55,"",AD9)</f>
        <v>★1.5</v>
      </c>
      <c r="Z9" s="27">
        <v>1160</v>
      </c>
      <c r="AA9" s="27">
        <v>1210</v>
      </c>
      <c r="AB9" s="28">
        <f t="shared" ref="AB9:AB31" si="9">IF(Z9="","",(ROUND(IF(Z9&gt;=2759,9.5,IF(Z9&lt;2759,(-2.47/1000000*Z9*Z9)-(8.52/10000*Z9)+30.65)),1)))</f>
        <v>26.3</v>
      </c>
      <c r="AC9" s="557">
        <f t="shared" ref="AC9:AC31" si="10">IF(K9="","",ROUNDDOWN(K9/AB9*100,0))</f>
        <v>65</v>
      </c>
      <c r="AD9" s="557" t="str">
        <f t="shared" ref="AD9:AD31" si="11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★1.5</v>
      </c>
      <c r="AE9" s="28">
        <f t="shared" ref="AE9:AE31" si="12">IF(AA9="","",(ROUND(IF(AA9&gt;=2759,9.5,IF(AA9&lt;2759,(-2.47/1000000*AA9*AA9)-(8.52/10000*AA9)+30.65)),1)))</f>
        <v>26</v>
      </c>
      <c r="AF9" s="557">
        <f t="shared" ref="AF9:AF31" si="13">IF(AE9="","",IF(K9="","",ROUNDDOWN(K9/AE9*100,0)))</f>
        <v>65</v>
      </c>
      <c r="AG9" s="557" t="str">
        <f t="shared" ref="AG9:AG31" si="14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>★1.5</v>
      </c>
      <c r="AH9" s="556"/>
    </row>
    <row r="10" spans="1:34" s="562" customFormat="1" ht="24" customHeight="1">
      <c r="A10" s="561"/>
      <c r="B10" s="558"/>
      <c r="C10" s="54" t="s">
        <v>1830</v>
      </c>
      <c r="D10" s="36" t="s">
        <v>1829</v>
      </c>
      <c r="E10" s="37" t="s">
        <v>1074</v>
      </c>
      <c r="F10" s="38" t="s">
        <v>1806</v>
      </c>
      <c r="G10" s="357">
        <v>1.984</v>
      </c>
      <c r="H10" s="38" t="s">
        <v>204</v>
      </c>
      <c r="I10" s="40" t="str">
        <f t="shared" si="0"/>
        <v>1,310~1,330</v>
      </c>
      <c r="J10" s="41">
        <v>5</v>
      </c>
      <c r="K10" s="149">
        <v>15.6</v>
      </c>
      <c r="L10" s="150">
        <f t="shared" si="1"/>
        <v>148.824358974359</v>
      </c>
      <c r="M10" s="149">
        <f t="shared" si="2"/>
        <v>17.2</v>
      </c>
      <c r="N10" s="148">
        <f t="shared" si="3"/>
        <v>20.3</v>
      </c>
      <c r="O10" s="147" t="str">
        <f t="shared" si="4"/>
        <v>25.1~25.3</v>
      </c>
      <c r="P10" s="49" t="s">
        <v>670</v>
      </c>
      <c r="Q10" s="48" t="s">
        <v>60</v>
      </c>
      <c r="R10" s="49" t="s">
        <v>231</v>
      </c>
      <c r="S10" s="50"/>
      <c r="T10" s="351"/>
      <c r="U10" s="145" t="str">
        <f t="shared" si="5"/>
        <v/>
      </c>
      <c r="V10" s="144" t="str">
        <f t="shared" si="6"/>
        <v/>
      </c>
      <c r="W10" s="144" t="str">
        <f t="shared" si="7"/>
        <v>61~62</v>
      </c>
      <c r="X10" s="143" t="str">
        <f t="shared" si="8"/>
        <v>★1.0</v>
      </c>
      <c r="Z10" s="566">
        <v>1310</v>
      </c>
      <c r="AA10" s="566">
        <v>1330</v>
      </c>
      <c r="AB10" s="565">
        <f t="shared" si="9"/>
        <v>25.3</v>
      </c>
      <c r="AC10" s="564">
        <f t="shared" si="10"/>
        <v>61</v>
      </c>
      <c r="AD10" s="564" t="str">
        <f t="shared" si="11"/>
        <v>★1.0</v>
      </c>
      <c r="AE10" s="565">
        <f t="shared" si="12"/>
        <v>25.1</v>
      </c>
      <c r="AF10" s="564">
        <f t="shared" si="13"/>
        <v>62</v>
      </c>
      <c r="AG10" s="564" t="str">
        <f t="shared" si="14"/>
        <v>★1.0</v>
      </c>
      <c r="AH10" s="563"/>
    </row>
    <row r="11" spans="1:34" ht="24" customHeight="1">
      <c r="A11" s="561"/>
      <c r="B11" s="558"/>
      <c r="C11" s="54" t="s">
        <v>1091</v>
      </c>
      <c r="D11" s="36" t="s">
        <v>1090</v>
      </c>
      <c r="E11" s="37" t="s">
        <v>1074</v>
      </c>
      <c r="F11" s="38" t="s">
        <v>1089</v>
      </c>
      <c r="G11" s="357">
        <v>0.999</v>
      </c>
      <c r="H11" s="38" t="s">
        <v>204</v>
      </c>
      <c r="I11" s="40" t="str">
        <f t="shared" si="0"/>
        <v>1,270</v>
      </c>
      <c r="J11" s="41">
        <v>5</v>
      </c>
      <c r="K11" s="149">
        <v>16.899999999999999</v>
      </c>
      <c r="L11" s="150">
        <f t="shared" si="1"/>
        <v>137.37633136094675</v>
      </c>
      <c r="M11" s="149">
        <f t="shared" si="2"/>
        <v>17.2</v>
      </c>
      <c r="N11" s="148">
        <f t="shared" si="3"/>
        <v>20.3</v>
      </c>
      <c r="O11" s="147" t="str">
        <f t="shared" si="4"/>
        <v>25.6</v>
      </c>
      <c r="P11" s="49" t="s">
        <v>670</v>
      </c>
      <c r="Q11" s="48" t="s">
        <v>60</v>
      </c>
      <c r="R11" s="49" t="s">
        <v>231</v>
      </c>
      <c r="S11" s="50"/>
      <c r="T11" s="351"/>
      <c r="U11" s="145" t="str">
        <f t="shared" si="5"/>
        <v/>
      </c>
      <c r="V11" s="144" t="str">
        <f t="shared" si="6"/>
        <v/>
      </c>
      <c r="W11" s="144">
        <f t="shared" si="7"/>
        <v>66</v>
      </c>
      <c r="X11" s="143" t="str">
        <f t="shared" si="8"/>
        <v>★1.5</v>
      </c>
      <c r="Z11" s="27">
        <v>1270</v>
      </c>
      <c r="AA11" s="27">
        <v>1270</v>
      </c>
      <c r="AB11" s="28">
        <f t="shared" si="9"/>
        <v>25.6</v>
      </c>
      <c r="AC11" s="557">
        <f t="shared" si="10"/>
        <v>66</v>
      </c>
      <c r="AD11" s="557" t="str">
        <f t="shared" si="11"/>
        <v>★1.5</v>
      </c>
      <c r="AE11" s="28">
        <f t="shared" si="12"/>
        <v>25.6</v>
      </c>
      <c r="AF11" s="557">
        <f t="shared" si="13"/>
        <v>66</v>
      </c>
      <c r="AG11" s="557" t="str">
        <f t="shared" si="14"/>
        <v>★1.5</v>
      </c>
      <c r="AH11" s="556"/>
    </row>
    <row r="12" spans="1:34" s="562" customFormat="1" ht="24" customHeight="1">
      <c r="A12" s="561"/>
      <c r="B12" s="558"/>
      <c r="C12" s="54" t="s">
        <v>1087</v>
      </c>
      <c r="D12" s="36" t="s">
        <v>1086</v>
      </c>
      <c r="E12" s="37" t="s">
        <v>1074</v>
      </c>
      <c r="F12" s="38" t="s">
        <v>1081</v>
      </c>
      <c r="G12" s="357">
        <v>0.999</v>
      </c>
      <c r="H12" s="38" t="s">
        <v>204</v>
      </c>
      <c r="I12" s="40" t="str">
        <f t="shared" si="0"/>
        <v>1,310</v>
      </c>
      <c r="J12" s="41">
        <v>5</v>
      </c>
      <c r="K12" s="149">
        <v>19.100000000000001</v>
      </c>
      <c r="L12" s="150">
        <f t="shared" si="1"/>
        <v>121.55287958115181</v>
      </c>
      <c r="M12" s="149">
        <f t="shared" si="2"/>
        <v>17.2</v>
      </c>
      <c r="N12" s="148">
        <f t="shared" si="3"/>
        <v>20.3</v>
      </c>
      <c r="O12" s="147" t="str">
        <f t="shared" si="4"/>
        <v>25.3</v>
      </c>
      <c r="P12" s="49" t="s">
        <v>1103</v>
      </c>
      <c r="Q12" s="48" t="s">
        <v>60</v>
      </c>
      <c r="R12" s="49" t="s">
        <v>231</v>
      </c>
      <c r="S12" s="50"/>
      <c r="T12" s="351"/>
      <c r="U12" s="145">
        <f t="shared" si="5"/>
        <v>111</v>
      </c>
      <c r="V12" s="144" t="str">
        <f t="shared" si="6"/>
        <v/>
      </c>
      <c r="W12" s="144">
        <f t="shared" si="7"/>
        <v>75</v>
      </c>
      <c r="X12" s="143" t="str">
        <f t="shared" si="8"/>
        <v>★2.5</v>
      </c>
      <c r="Z12" s="566">
        <v>1310</v>
      </c>
      <c r="AA12" s="566">
        <v>1310</v>
      </c>
      <c r="AB12" s="565">
        <f t="shared" si="9"/>
        <v>25.3</v>
      </c>
      <c r="AC12" s="564">
        <f t="shared" si="10"/>
        <v>75</v>
      </c>
      <c r="AD12" s="564" t="str">
        <f t="shared" si="11"/>
        <v>★2.5</v>
      </c>
      <c r="AE12" s="565">
        <f t="shared" si="12"/>
        <v>25.3</v>
      </c>
      <c r="AF12" s="564">
        <f t="shared" si="13"/>
        <v>75</v>
      </c>
      <c r="AG12" s="564" t="str">
        <f t="shared" si="14"/>
        <v>★2.5</v>
      </c>
      <c r="AH12" s="563"/>
    </row>
    <row r="13" spans="1:34" s="562" customFormat="1" ht="24" customHeight="1">
      <c r="A13" s="561"/>
      <c r="B13" s="558"/>
      <c r="C13" s="54" t="s">
        <v>1085</v>
      </c>
      <c r="D13" s="36" t="s">
        <v>1084</v>
      </c>
      <c r="E13" s="37" t="s">
        <v>1074</v>
      </c>
      <c r="F13" s="38" t="s">
        <v>1078</v>
      </c>
      <c r="G13" s="357">
        <v>1.4970000000000001</v>
      </c>
      <c r="H13" s="38" t="s">
        <v>204</v>
      </c>
      <c r="I13" s="40" t="str">
        <f t="shared" si="0"/>
        <v>1,360</v>
      </c>
      <c r="J13" s="41">
        <v>5</v>
      </c>
      <c r="K13" s="149">
        <v>17.399999999999999</v>
      </c>
      <c r="L13" s="150">
        <f t="shared" si="1"/>
        <v>133.42873563218393</v>
      </c>
      <c r="M13" s="149">
        <f t="shared" si="2"/>
        <v>15.8</v>
      </c>
      <c r="N13" s="148">
        <f t="shared" si="3"/>
        <v>19</v>
      </c>
      <c r="O13" s="147" t="str">
        <f t="shared" si="4"/>
        <v>24.9</v>
      </c>
      <c r="P13" s="49" t="s">
        <v>1828</v>
      </c>
      <c r="Q13" s="48" t="s">
        <v>60</v>
      </c>
      <c r="R13" s="49" t="s">
        <v>231</v>
      </c>
      <c r="S13" s="50" t="s">
        <v>1813</v>
      </c>
      <c r="T13" s="351"/>
      <c r="U13" s="145">
        <f t="shared" si="5"/>
        <v>110</v>
      </c>
      <c r="V13" s="144" t="str">
        <f t="shared" si="6"/>
        <v/>
      </c>
      <c r="W13" s="144">
        <f t="shared" si="7"/>
        <v>69</v>
      </c>
      <c r="X13" s="143" t="str">
        <f t="shared" si="8"/>
        <v>★1.5</v>
      </c>
      <c r="Z13" s="566">
        <v>1360</v>
      </c>
      <c r="AA13" s="566">
        <v>1360</v>
      </c>
      <c r="AB13" s="565">
        <f t="shared" si="9"/>
        <v>24.9</v>
      </c>
      <c r="AC13" s="564">
        <f t="shared" si="10"/>
        <v>69</v>
      </c>
      <c r="AD13" s="564" t="str">
        <f t="shared" si="11"/>
        <v>★1.5</v>
      </c>
      <c r="AE13" s="565">
        <f t="shared" si="12"/>
        <v>24.9</v>
      </c>
      <c r="AF13" s="564">
        <f t="shared" si="13"/>
        <v>69</v>
      </c>
      <c r="AG13" s="564" t="str">
        <f t="shared" si="14"/>
        <v>★1.5</v>
      </c>
      <c r="AH13" s="563"/>
    </row>
    <row r="14" spans="1:34" s="562" customFormat="1" ht="24" customHeight="1">
      <c r="A14" s="561"/>
      <c r="B14" s="558"/>
      <c r="C14" s="54" t="s">
        <v>1085</v>
      </c>
      <c r="D14" s="36" t="s">
        <v>1084</v>
      </c>
      <c r="E14" s="37" t="s">
        <v>1074</v>
      </c>
      <c r="F14" s="38" t="s">
        <v>1078</v>
      </c>
      <c r="G14" s="357">
        <v>1.4970000000000001</v>
      </c>
      <c r="H14" s="38" t="s">
        <v>204</v>
      </c>
      <c r="I14" s="40" t="str">
        <f t="shared" si="0"/>
        <v>1,380</v>
      </c>
      <c r="J14" s="41">
        <v>5</v>
      </c>
      <c r="K14" s="149">
        <v>17.399999999999999</v>
      </c>
      <c r="L14" s="150">
        <f t="shared" si="1"/>
        <v>133.42873563218393</v>
      </c>
      <c r="M14" s="149">
        <f t="shared" si="2"/>
        <v>15.8</v>
      </c>
      <c r="N14" s="148">
        <f t="shared" si="3"/>
        <v>19</v>
      </c>
      <c r="O14" s="147" t="str">
        <f t="shared" si="4"/>
        <v>24.8</v>
      </c>
      <c r="P14" s="49" t="s">
        <v>1828</v>
      </c>
      <c r="Q14" s="48" t="s">
        <v>60</v>
      </c>
      <c r="R14" s="49" t="s">
        <v>231</v>
      </c>
      <c r="S14" s="50" t="s">
        <v>1809</v>
      </c>
      <c r="T14" s="351"/>
      <c r="U14" s="145">
        <f t="shared" si="5"/>
        <v>110</v>
      </c>
      <c r="V14" s="144" t="str">
        <f t="shared" si="6"/>
        <v/>
      </c>
      <c r="W14" s="144">
        <f t="shared" si="7"/>
        <v>70</v>
      </c>
      <c r="X14" s="143" t="str">
        <f t="shared" si="8"/>
        <v>★2.0</v>
      </c>
      <c r="Z14" s="566">
        <v>1380</v>
      </c>
      <c r="AA14" s="566">
        <v>1380</v>
      </c>
      <c r="AB14" s="565">
        <f t="shared" si="9"/>
        <v>24.8</v>
      </c>
      <c r="AC14" s="564">
        <f t="shared" si="10"/>
        <v>70</v>
      </c>
      <c r="AD14" s="564" t="str">
        <f t="shared" si="11"/>
        <v>★2.0</v>
      </c>
      <c r="AE14" s="565">
        <f t="shared" si="12"/>
        <v>24.8</v>
      </c>
      <c r="AF14" s="564">
        <f t="shared" si="13"/>
        <v>70</v>
      </c>
      <c r="AG14" s="564" t="str">
        <f t="shared" si="14"/>
        <v>★2.0</v>
      </c>
      <c r="AH14" s="563"/>
    </row>
    <row r="15" spans="1:34" ht="24" customHeight="1">
      <c r="A15" s="561"/>
      <c r="B15" s="558"/>
      <c r="C15" s="54" t="s">
        <v>1083</v>
      </c>
      <c r="D15" s="36" t="s">
        <v>1082</v>
      </c>
      <c r="E15" s="37" t="s">
        <v>1074</v>
      </c>
      <c r="F15" s="38" t="s">
        <v>1081</v>
      </c>
      <c r="G15" s="357">
        <v>0.999</v>
      </c>
      <c r="H15" s="38" t="s">
        <v>204</v>
      </c>
      <c r="I15" s="40" t="str">
        <f t="shared" si="0"/>
        <v>1,360~1,390</v>
      </c>
      <c r="J15" s="41">
        <v>5</v>
      </c>
      <c r="K15" s="149">
        <v>18</v>
      </c>
      <c r="L15" s="150">
        <f t="shared" si="1"/>
        <v>128.98111111111109</v>
      </c>
      <c r="M15" s="149">
        <f t="shared" si="2"/>
        <v>15.8</v>
      </c>
      <c r="N15" s="148">
        <f t="shared" si="3"/>
        <v>19</v>
      </c>
      <c r="O15" s="147" t="str">
        <f t="shared" si="4"/>
        <v>24.7~24.9</v>
      </c>
      <c r="P15" s="49" t="s">
        <v>1103</v>
      </c>
      <c r="Q15" s="48" t="s">
        <v>60</v>
      </c>
      <c r="R15" s="49" t="s">
        <v>231</v>
      </c>
      <c r="S15" s="50"/>
      <c r="T15" s="351"/>
      <c r="U15" s="145">
        <f t="shared" si="5"/>
        <v>113</v>
      </c>
      <c r="V15" s="144" t="str">
        <f t="shared" si="6"/>
        <v/>
      </c>
      <c r="W15" s="144">
        <f t="shared" si="7"/>
        <v>72</v>
      </c>
      <c r="X15" s="143" t="str">
        <f t="shared" si="8"/>
        <v>★2.0</v>
      </c>
      <c r="Z15" s="27">
        <v>1360</v>
      </c>
      <c r="AA15" s="27">
        <v>1390</v>
      </c>
      <c r="AB15" s="28">
        <f t="shared" si="9"/>
        <v>24.9</v>
      </c>
      <c r="AC15" s="557">
        <f t="shared" si="10"/>
        <v>72</v>
      </c>
      <c r="AD15" s="557" t="str">
        <f t="shared" si="11"/>
        <v>★2.0</v>
      </c>
      <c r="AE15" s="28">
        <f t="shared" si="12"/>
        <v>24.7</v>
      </c>
      <c r="AF15" s="557">
        <f t="shared" si="13"/>
        <v>72</v>
      </c>
      <c r="AG15" s="557" t="str">
        <f t="shared" si="14"/>
        <v>★2.0</v>
      </c>
      <c r="AH15" s="556"/>
    </row>
    <row r="16" spans="1:34" ht="24" customHeight="1">
      <c r="A16" s="561"/>
      <c r="B16" s="558"/>
      <c r="C16" s="54" t="s">
        <v>1080</v>
      </c>
      <c r="D16" s="36" t="s">
        <v>1079</v>
      </c>
      <c r="E16" s="37" t="s">
        <v>1074</v>
      </c>
      <c r="F16" s="38" t="s">
        <v>1078</v>
      </c>
      <c r="G16" s="357">
        <v>1.4970000000000001</v>
      </c>
      <c r="H16" s="38" t="s">
        <v>204</v>
      </c>
      <c r="I16" s="40" t="str">
        <f t="shared" si="0"/>
        <v>1,430</v>
      </c>
      <c r="J16" s="41">
        <v>5</v>
      </c>
      <c r="K16" s="149">
        <v>17</v>
      </c>
      <c r="L16" s="150">
        <f t="shared" si="1"/>
        <v>136.56823529411761</v>
      </c>
      <c r="M16" s="149">
        <f t="shared" si="2"/>
        <v>14.4</v>
      </c>
      <c r="N16" s="148">
        <f t="shared" si="3"/>
        <v>17.600000000000001</v>
      </c>
      <c r="O16" s="147" t="str">
        <f t="shared" si="4"/>
        <v>24.4</v>
      </c>
      <c r="P16" s="49" t="s">
        <v>1828</v>
      </c>
      <c r="Q16" s="48" t="s">
        <v>60</v>
      </c>
      <c r="R16" s="49" t="s">
        <v>231</v>
      </c>
      <c r="S16" s="50" t="s">
        <v>1813</v>
      </c>
      <c r="T16" s="351"/>
      <c r="U16" s="145">
        <f t="shared" si="5"/>
        <v>118</v>
      </c>
      <c r="V16" s="144" t="str">
        <f t="shared" si="6"/>
        <v/>
      </c>
      <c r="W16" s="144">
        <f t="shared" si="7"/>
        <v>69</v>
      </c>
      <c r="X16" s="143" t="str">
        <f t="shared" si="8"/>
        <v>★1.5</v>
      </c>
      <c r="Z16" s="27">
        <v>1430</v>
      </c>
      <c r="AA16" s="27">
        <v>1430</v>
      </c>
      <c r="AB16" s="28">
        <f t="shared" si="9"/>
        <v>24.4</v>
      </c>
      <c r="AC16" s="557">
        <f t="shared" si="10"/>
        <v>69</v>
      </c>
      <c r="AD16" s="557" t="str">
        <f t="shared" si="11"/>
        <v>★1.5</v>
      </c>
      <c r="AE16" s="28">
        <f t="shared" si="12"/>
        <v>24.4</v>
      </c>
      <c r="AF16" s="557">
        <f t="shared" si="13"/>
        <v>69</v>
      </c>
      <c r="AG16" s="557" t="str">
        <f t="shared" si="14"/>
        <v>★1.5</v>
      </c>
      <c r="AH16" s="556"/>
    </row>
    <row r="17" spans="1:34" ht="24" customHeight="1">
      <c r="A17" s="561"/>
      <c r="B17" s="558"/>
      <c r="C17" s="54" t="s">
        <v>1080</v>
      </c>
      <c r="D17" s="36" t="s">
        <v>1079</v>
      </c>
      <c r="E17" s="37" t="s">
        <v>1074</v>
      </c>
      <c r="F17" s="38" t="s">
        <v>1078</v>
      </c>
      <c r="G17" s="357">
        <v>1.4970000000000001</v>
      </c>
      <c r="H17" s="38" t="s">
        <v>204</v>
      </c>
      <c r="I17" s="40" t="str">
        <f t="shared" si="0"/>
        <v>1,460</v>
      </c>
      <c r="J17" s="41">
        <v>5</v>
      </c>
      <c r="K17" s="149">
        <v>17</v>
      </c>
      <c r="L17" s="150">
        <f t="shared" si="1"/>
        <v>136.56823529411761</v>
      </c>
      <c r="M17" s="149">
        <f t="shared" si="2"/>
        <v>14.4</v>
      </c>
      <c r="N17" s="148">
        <f t="shared" si="3"/>
        <v>17.600000000000001</v>
      </c>
      <c r="O17" s="147" t="str">
        <f t="shared" si="4"/>
        <v>24.1</v>
      </c>
      <c r="P17" s="49" t="s">
        <v>1828</v>
      </c>
      <c r="Q17" s="48" t="s">
        <v>60</v>
      </c>
      <c r="R17" s="49" t="s">
        <v>231</v>
      </c>
      <c r="S17" s="50" t="s">
        <v>1809</v>
      </c>
      <c r="T17" s="351"/>
      <c r="U17" s="145">
        <f t="shared" si="5"/>
        <v>118</v>
      </c>
      <c r="V17" s="144" t="str">
        <f t="shared" si="6"/>
        <v/>
      </c>
      <c r="W17" s="144">
        <f t="shared" si="7"/>
        <v>70</v>
      </c>
      <c r="X17" s="143" t="str">
        <f t="shared" si="8"/>
        <v>★2.0</v>
      </c>
      <c r="Z17" s="27">
        <v>1460</v>
      </c>
      <c r="AA17" s="27">
        <v>1460</v>
      </c>
      <c r="AB17" s="28">
        <f t="shared" si="9"/>
        <v>24.1</v>
      </c>
      <c r="AC17" s="557">
        <f t="shared" si="10"/>
        <v>70</v>
      </c>
      <c r="AD17" s="557" t="str">
        <f t="shared" si="11"/>
        <v>★2.0</v>
      </c>
      <c r="AE17" s="28">
        <f t="shared" si="12"/>
        <v>24.1</v>
      </c>
      <c r="AF17" s="557">
        <f t="shared" si="13"/>
        <v>70</v>
      </c>
      <c r="AG17" s="557" t="str">
        <f t="shared" si="14"/>
        <v>★2.0</v>
      </c>
      <c r="AH17" s="556"/>
    </row>
    <row r="18" spans="1:34" ht="24" customHeight="1">
      <c r="A18" s="561"/>
      <c r="B18" s="558"/>
      <c r="C18" s="54" t="s">
        <v>1827</v>
      </c>
      <c r="D18" s="36" t="s">
        <v>1826</v>
      </c>
      <c r="E18" s="37" t="s">
        <v>1074</v>
      </c>
      <c r="F18" s="38" t="s">
        <v>1823</v>
      </c>
      <c r="G18" s="357">
        <v>1.984</v>
      </c>
      <c r="H18" s="38" t="s">
        <v>204</v>
      </c>
      <c r="I18" s="40" t="str">
        <f t="shared" si="0"/>
        <v>1,540~1,560</v>
      </c>
      <c r="J18" s="41">
        <v>5</v>
      </c>
      <c r="K18" s="149">
        <v>12.3</v>
      </c>
      <c r="L18" s="150">
        <f t="shared" si="1"/>
        <v>188.75284552845525</v>
      </c>
      <c r="M18" s="149">
        <f t="shared" si="2"/>
        <v>13.2</v>
      </c>
      <c r="N18" s="148">
        <f t="shared" si="3"/>
        <v>16.5</v>
      </c>
      <c r="O18" s="147" t="str">
        <f t="shared" si="4"/>
        <v>23.3~23.5</v>
      </c>
      <c r="P18" s="49" t="s">
        <v>670</v>
      </c>
      <c r="Q18" s="48" t="s">
        <v>60</v>
      </c>
      <c r="R18" s="49" t="s">
        <v>84</v>
      </c>
      <c r="S18" s="50"/>
      <c r="T18" s="351"/>
      <c r="U18" s="145" t="str">
        <f t="shared" si="5"/>
        <v/>
      </c>
      <c r="V18" s="144" t="str">
        <f t="shared" si="6"/>
        <v/>
      </c>
      <c r="W18" s="144" t="str">
        <f t="shared" si="7"/>
        <v/>
      </c>
      <c r="X18" s="143" t="str">
        <f t="shared" si="8"/>
        <v/>
      </c>
      <c r="Z18" s="27">
        <v>1540</v>
      </c>
      <c r="AA18" s="27">
        <v>1560</v>
      </c>
      <c r="AB18" s="28">
        <f t="shared" si="9"/>
        <v>23.5</v>
      </c>
      <c r="AC18" s="557">
        <f t="shared" si="10"/>
        <v>52</v>
      </c>
      <c r="AD18" s="557" t="str">
        <f t="shared" si="11"/>
        <v xml:space="preserve"> </v>
      </c>
      <c r="AE18" s="28">
        <f t="shared" si="12"/>
        <v>23.3</v>
      </c>
      <c r="AF18" s="557">
        <f t="shared" si="13"/>
        <v>52</v>
      </c>
      <c r="AG18" s="557" t="str">
        <f t="shared" si="14"/>
        <v xml:space="preserve"> </v>
      </c>
      <c r="AH18" s="556"/>
    </row>
    <row r="19" spans="1:34" ht="24" customHeight="1">
      <c r="A19" s="561"/>
      <c r="B19" s="558"/>
      <c r="C19" s="54" t="s">
        <v>1825</v>
      </c>
      <c r="D19" s="36" t="s">
        <v>1824</v>
      </c>
      <c r="E19" s="37" t="s">
        <v>1074</v>
      </c>
      <c r="F19" s="38" t="s">
        <v>1823</v>
      </c>
      <c r="G19" s="357">
        <v>1.984</v>
      </c>
      <c r="H19" s="38" t="s">
        <v>204</v>
      </c>
      <c r="I19" s="40" t="str">
        <f t="shared" si="0"/>
        <v>1,600~1,630</v>
      </c>
      <c r="J19" s="41">
        <v>5</v>
      </c>
      <c r="K19" s="149">
        <v>12.2</v>
      </c>
      <c r="L19" s="150">
        <f t="shared" si="1"/>
        <v>190.3</v>
      </c>
      <c r="M19" s="149">
        <f t="shared" si="2"/>
        <v>13.2</v>
      </c>
      <c r="N19" s="148">
        <f t="shared" si="3"/>
        <v>16.5</v>
      </c>
      <c r="O19" s="147" t="str">
        <f t="shared" si="4"/>
        <v>22.7~23.0</v>
      </c>
      <c r="P19" s="49" t="s">
        <v>670</v>
      </c>
      <c r="Q19" s="48" t="s">
        <v>60</v>
      </c>
      <c r="R19" s="49" t="s">
        <v>84</v>
      </c>
      <c r="S19" s="50"/>
      <c r="T19" s="351"/>
      <c r="U19" s="145" t="str">
        <f t="shared" si="5"/>
        <v/>
      </c>
      <c r="V19" s="144" t="str">
        <f t="shared" si="6"/>
        <v/>
      </c>
      <c r="W19" s="144" t="str">
        <f t="shared" si="7"/>
        <v/>
      </c>
      <c r="X19" s="143" t="str">
        <f t="shared" si="8"/>
        <v/>
      </c>
      <c r="Z19" s="27">
        <v>1600</v>
      </c>
      <c r="AA19" s="27">
        <v>1630</v>
      </c>
      <c r="AB19" s="28">
        <f t="shared" si="9"/>
        <v>23</v>
      </c>
      <c r="AC19" s="557">
        <f t="shared" si="10"/>
        <v>53</v>
      </c>
      <c r="AD19" s="557" t="str">
        <f t="shared" si="11"/>
        <v xml:space="preserve"> </v>
      </c>
      <c r="AE19" s="28">
        <f t="shared" si="12"/>
        <v>22.7</v>
      </c>
      <c r="AF19" s="557">
        <f t="shared" si="13"/>
        <v>53</v>
      </c>
      <c r="AG19" s="557" t="str">
        <f t="shared" si="14"/>
        <v xml:space="preserve"> </v>
      </c>
      <c r="AH19" s="556"/>
    </row>
    <row r="20" spans="1:34" ht="24" customHeight="1">
      <c r="A20" s="561"/>
      <c r="B20" s="558"/>
      <c r="C20" s="54" t="s">
        <v>1822</v>
      </c>
      <c r="D20" s="36" t="s">
        <v>1821</v>
      </c>
      <c r="E20" s="37" t="s">
        <v>1074</v>
      </c>
      <c r="F20" s="38" t="s">
        <v>1100</v>
      </c>
      <c r="G20" s="357">
        <v>1.984</v>
      </c>
      <c r="H20" s="38" t="s">
        <v>204</v>
      </c>
      <c r="I20" s="40" t="str">
        <f t="shared" si="0"/>
        <v>1,430~1,450</v>
      </c>
      <c r="J20" s="41">
        <v>5</v>
      </c>
      <c r="K20" s="149">
        <v>12.8</v>
      </c>
      <c r="L20" s="150">
        <f t="shared" si="1"/>
        <v>181.37968749999999</v>
      </c>
      <c r="M20" s="149">
        <f t="shared" si="2"/>
        <v>14.4</v>
      </c>
      <c r="N20" s="148">
        <f t="shared" si="3"/>
        <v>17.600000000000001</v>
      </c>
      <c r="O20" s="147" t="str">
        <f t="shared" si="4"/>
        <v>24.2~24.4</v>
      </c>
      <c r="P20" s="49" t="s">
        <v>670</v>
      </c>
      <c r="Q20" s="48" t="s">
        <v>60</v>
      </c>
      <c r="R20" s="49" t="s">
        <v>231</v>
      </c>
      <c r="S20" s="50"/>
      <c r="T20" s="351"/>
      <c r="U20" s="145" t="str">
        <f t="shared" si="5"/>
        <v/>
      </c>
      <c r="V20" s="144" t="str">
        <f t="shared" si="6"/>
        <v/>
      </c>
      <c r="W20" s="144" t="str">
        <f t="shared" si="7"/>
        <v/>
      </c>
      <c r="X20" s="143" t="str">
        <f t="shared" si="8"/>
        <v/>
      </c>
      <c r="Z20" s="27">
        <v>1430</v>
      </c>
      <c r="AA20" s="27">
        <v>1450</v>
      </c>
      <c r="AB20" s="28">
        <f t="shared" si="9"/>
        <v>24.4</v>
      </c>
      <c r="AC20" s="557">
        <f t="shared" si="10"/>
        <v>52</v>
      </c>
      <c r="AD20" s="557" t="str">
        <f t="shared" si="11"/>
        <v xml:space="preserve"> </v>
      </c>
      <c r="AE20" s="28">
        <f t="shared" si="12"/>
        <v>24.2</v>
      </c>
      <c r="AF20" s="557">
        <f t="shared" si="13"/>
        <v>52</v>
      </c>
      <c r="AG20" s="557" t="str">
        <f t="shared" si="14"/>
        <v xml:space="preserve"> </v>
      </c>
      <c r="AH20" s="556"/>
    </row>
    <row r="21" spans="1:34" ht="24" customHeight="1">
      <c r="A21" s="561"/>
      <c r="B21" s="558"/>
      <c r="C21" s="54" t="s">
        <v>1820</v>
      </c>
      <c r="D21" s="36" t="s">
        <v>1076</v>
      </c>
      <c r="E21" s="37" t="s">
        <v>1074</v>
      </c>
      <c r="F21" s="38" t="s">
        <v>1811</v>
      </c>
      <c r="G21" s="357">
        <v>1.4970000000000001</v>
      </c>
      <c r="H21" s="38" t="s">
        <v>204</v>
      </c>
      <c r="I21" s="40" t="str">
        <f t="shared" si="0"/>
        <v>1,540~1,570</v>
      </c>
      <c r="J21" s="41">
        <v>7</v>
      </c>
      <c r="K21" s="149">
        <v>14.7</v>
      </c>
      <c r="L21" s="150">
        <f t="shared" si="1"/>
        <v>157.93605442176872</v>
      </c>
      <c r="M21" s="149">
        <f t="shared" si="2"/>
        <v>13.2</v>
      </c>
      <c r="N21" s="148">
        <f t="shared" si="3"/>
        <v>16.5</v>
      </c>
      <c r="O21" s="147" t="str">
        <f t="shared" si="4"/>
        <v>23.2~23.5</v>
      </c>
      <c r="P21" s="49" t="s">
        <v>1810</v>
      </c>
      <c r="Q21" s="48" t="s">
        <v>60</v>
      </c>
      <c r="R21" s="49" t="s">
        <v>231</v>
      </c>
      <c r="S21" s="50"/>
      <c r="T21" s="351"/>
      <c r="U21" s="145">
        <f t="shared" si="5"/>
        <v>111</v>
      </c>
      <c r="V21" s="144" t="str">
        <f t="shared" si="6"/>
        <v/>
      </c>
      <c r="W21" s="144" t="str">
        <f t="shared" si="7"/>
        <v>62~63</v>
      </c>
      <c r="X21" s="143" t="str">
        <f t="shared" si="8"/>
        <v>★1.0</v>
      </c>
      <c r="Z21" s="27">
        <v>1540</v>
      </c>
      <c r="AA21" s="27">
        <v>1570</v>
      </c>
      <c r="AB21" s="28">
        <f t="shared" si="9"/>
        <v>23.5</v>
      </c>
      <c r="AC21" s="557">
        <f t="shared" si="10"/>
        <v>62</v>
      </c>
      <c r="AD21" s="557" t="str">
        <f t="shared" si="11"/>
        <v>★1.0</v>
      </c>
      <c r="AE21" s="28">
        <f t="shared" si="12"/>
        <v>23.2</v>
      </c>
      <c r="AF21" s="557">
        <f t="shared" si="13"/>
        <v>63</v>
      </c>
      <c r="AG21" s="557" t="str">
        <f t="shared" si="14"/>
        <v>★1.0</v>
      </c>
      <c r="AH21" s="556"/>
    </row>
    <row r="22" spans="1:34" ht="24" customHeight="1">
      <c r="A22" s="561"/>
      <c r="B22" s="558"/>
      <c r="C22" s="54" t="s">
        <v>1819</v>
      </c>
      <c r="D22" s="36" t="s">
        <v>1818</v>
      </c>
      <c r="E22" s="37" t="s">
        <v>1074</v>
      </c>
      <c r="F22" s="38" t="s">
        <v>1811</v>
      </c>
      <c r="G22" s="357">
        <v>1.4970000000000001</v>
      </c>
      <c r="H22" s="38" t="s">
        <v>204</v>
      </c>
      <c r="I22" s="40" t="str">
        <f t="shared" si="0"/>
        <v>1,320~1,350</v>
      </c>
      <c r="J22" s="41">
        <v>5</v>
      </c>
      <c r="K22" s="149">
        <v>15.5</v>
      </c>
      <c r="L22" s="150">
        <f t="shared" si="1"/>
        <v>149.78451612903226</v>
      </c>
      <c r="M22" s="149">
        <f t="shared" si="2"/>
        <v>15.8</v>
      </c>
      <c r="N22" s="148">
        <f t="shared" si="3"/>
        <v>19</v>
      </c>
      <c r="O22" s="147" t="str">
        <f t="shared" si="4"/>
        <v>25.0~25.2</v>
      </c>
      <c r="P22" s="49" t="s">
        <v>1810</v>
      </c>
      <c r="Q22" s="48" t="s">
        <v>60</v>
      </c>
      <c r="R22" s="49" t="s">
        <v>231</v>
      </c>
      <c r="S22" s="50"/>
      <c r="T22" s="351"/>
      <c r="U22" s="145" t="str">
        <f t="shared" si="5"/>
        <v/>
      </c>
      <c r="V22" s="144" t="str">
        <f t="shared" si="6"/>
        <v/>
      </c>
      <c r="W22" s="144" t="str">
        <f t="shared" si="7"/>
        <v>61~62</v>
      </c>
      <c r="X22" s="143" t="str">
        <f t="shared" si="8"/>
        <v>★1.0</v>
      </c>
      <c r="Z22" s="27">
        <v>1320</v>
      </c>
      <c r="AA22" s="27">
        <v>1350</v>
      </c>
      <c r="AB22" s="28">
        <f t="shared" si="9"/>
        <v>25.2</v>
      </c>
      <c r="AC22" s="557">
        <f t="shared" si="10"/>
        <v>61</v>
      </c>
      <c r="AD22" s="557" t="str">
        <f t="shared" si="11"/>
        <v>★1.0</v>
      </c>
      <c r="AE22" s="28">
        <f t="shared" si="12"/>
        <v>25</v>
      </c>
      <c r="AF22" s="557">
        <f t="shared" si="13"/>
        <v>62</v>
      </c>
      <c r="AG22" s="557" t="str">
        <f t="shared" si="14"/>
        <v>★1.0</v>
      </c>
      <c r="AH22" s="556"/>
    </row>
    <row r="23" spans="1:34" ht="24" customHeight="1">
      <c r="A23" s="561"/>
      <c r="B23" s="558"/>
      <c r="C23" s="54" t="s">
        <v>1816</v>
      </c>
      <c r="D23" s="36" t="s">
        <v>1815</v>
      </c>
      <c r="E23" s="37" t="s">
        <v>1074</v>
      </c>
      <c r="F23" s="38" t="s">
        <v>1811</v>
      </c>
      <c r="G23" s="357">
        <v>1.4970000000000001</v>
      </c>
      <c r="H23" s="38" t="s">
        <v>204</v>
      </c>
      <c r="I23" s="40" t="str">
        <f t="shared" si="0"/>
        <v>1,450~1,470</v>
      </c>
      <c r="J23" s="41">
        <v>5</v>
      </c>
      <c r="K23" s="149">
        <v>15.1</v>
      </c>
      <c r="L23" s="150">
        <f t="shared" si="1"/>
        <v>153.75231788079469</v>
      </c>
      <c r="M23" s="149">
        <f t="shared" si="2"/>
        <v>14.4</v>
      </c>
      <c r="N23" s="148">
        <f t="shared" si="3"/>
        <v>17.600000000000001</v>
      </c>
      <c r="O23" s="147" t="str">
        <f t="shared" si="4"/>
        <v>24.1~24.2</v>
      </c>
      <c r="P23" s="49" t="s">
        <v>1810</v>
      </c>
      <c r="Q23" s="48" t="s">
        <v>60</v>
      </c>
      <c r="R23" s="49" t="s">
        <v>231</v>
      </c>
      <c r="S23" s="50" t="s">
        <v>1817</v>
      </c>
      <c r="T23" s="351"/>
      <c r="U23" s="145">
        <f t="shared" si="5"/>
        <v>104</v>
      </c>
      <c r="V23" s="144" t="str">
        <f t="shared" si="6"/>
        <v/>
      </c>
      <c r="W23" s="144">
        <f t="shared" si="7"/>
        <v>62</v>
      </c>
      <c r="X23" s="143" t="str">
        <f t="shared" si="8"/>
        <v>★1.0</v>
      </c>
      <c r="Z23" s="27">
        <v>1450</v>
      </c>
      <c r="AA23" s="27">
        <v>1470</v>
      </c>
      <c r="AB23" s="28">
        <f t="shared" si="9"/>
        <v>24.2</v>
      </c>
      <c r="AC23" s="557">
        <f t="shared" si="10"/>
        <v>62</v>
      </c>
      <c r="AD23" s="557" t="str">
        <f t="shared" si="11"/>
        <v>★1.0</v>
      </c>
      <c r="AE23" s="28">
        <f t="shared" si="12"/>
        <v>24.1</v>
      </c>
      <c r="AF23" s="557">
        <f t="shared" si="13"/>
        <v>62</v>
      </c>
      <c r="AG23" s="557" t="str">
        <f t="shared" si="14"/>
        <v>★1.0</v>
      </c>
      <c r="AH23" s="556"/>
    </row>
    <row r="24" spans="1:34" ht="24" customHeight="1">
      <c r="A24" s="561"/>
      <c r="B24" s="558"/>
      <c r="C24" s="54" t="s">
        <v>1816</v>
      </c>
      <c r="D24" s="36" t="s">
        <v>1815</v>
      </c>
      <c r="E24" s="37" t="s">
        <v>1074</v>
      </c>
      <c r="F24" s="38" t="s">
        <v>1811</v>
      </c>
      <c r="G24" s="357">
        <v>1.4970000000000001</v>
      </c>
      <c r="H24" s="38" t="s">
        <v>204</v>
      </c>
      <c r="I24" s="40" t="str">
        <f t="shared" si="0"/>
        <v>1,500~1,520</v>
      </c>
      <c r="J24" s="41">
        <v>5</v>
      </c>
      <c r="K24" s="149">
        <v>15</v>
      </c>
      <c r="L24" s="150">
        <f t="shared" si="1"/>
        <v>154.77733333333333</v>
      </c>
      <c r="M24" s="149">
        <f t="shared" si="2"/>
        <v>14.4</v>
      </c>
      <c r="N24" s="148">
        <f t="shared" si="3"/>
        <v>17.600000000000001</v>
      </c>
      <c r="O24" s="147" t="str">
        <f t="shared" si="4"/>
        <v>23.6~23.8</v>
      </c>
      <c r="P24" s="49" t="s">
        <v>1810</v>
      </c>
      <c r="Q24" s="48" t="s">
        <v>60</v>
      </c>
      <c r="R24" s="49" t="s">
        <v>231</v>
      </c>
      <c r="S24" s="50" t="s">
        <v>1814</v>
      </c>
      <c r="T24" s="351"/>
      <c r="U24" s="145">
        <f t="shared" si="5"/>
        <v>104</v>
      </c>
      <c r="V24" s="144" t="str">
        <f t="shared" si="6"/>
        <v/>
      </c>
      <c r="W24" s="144">
        <f t="shared" si="7"/>
        <v>63</v>
      </c>
      <c r="X24" s="143" t="str">
        <f t="shared" si="8"/>
        <v>★1.0</v>
      </c>
      <c r="Z24" s="27">
        <v>1500</v>
      </c>
      <c r="AA24" s="27">
        <v>1520</v>
      </c>
      <c r="AB24" s="28">
        <f t="shared" si="9"/>
        <v>23.8</v>
      </c>
      <c r="AC24" s="557">
        <f t="shared" si="10"/>
        <v>63</v>
      </c>
      <c r="AD24" s="557" t="str">
        <f t="shared" si="11"/>
        <v>★1.0</v>
      </c>
      <c r="AE24" s="28">
        <f t="shared" si="12"/>
        <v>23.6</v>
      </c>
      <c r="AF24" s="557">
        <f t="shared" si="13"/>
        <v>63</v>
      </c>
      <c r="AG24" s="557" t="str">
        <f t="shared" si="14"/>
        <v>★1.0</v>
      </c>
      <c r="AH24" s="556"/>
    </row>
    <row r="25" spans="1:34" ht="24" customHeight="1">
      <c r="A25" s="561"/>
      <c r="B25" s="558"/>
      <c r="C25" s="54" t="s">
        <v>1812</v>
      </c>
      <c r="D25" s="36" t="s">
        <v>1075</v>
      </c>
      <c r="E25" s="37" t="s">
        <v>1074</v>
      </c>
      <c r="F25" s="38" t="s">
        <v>1811</v>
      </c>
      <c r="G25" s="357">
        <v>1.4970000000000001</v>
      </c>
      <c r="H25" s="38" t="s">
        <v>204</v>
      </c>
      <c r="I25" s="40" t="str">
        <f t="shared" si="0"/>
        <v>1,520</v>
      </c>
      <c r="J25" s="41">
        <v>5</v>
      </c>
      <c r="K25" s="149">
        <v>14.3</v>
      </c>
      <c r="L25" s="150">
        <f t="shared" si="1"/>
        <v>162.35384615384615</v>
      </c>
      <c r="M25" s="149">
        <f t="shared" si="2"/>
        <v>14.4</v>
      </c>
      <c r="N25" s="148">
        <f t="shared" si="3"/>
        <v>17.600000000000001</v>
      </c>
      <c r="O25" s="147" t="str">
        <f t="shared" si="4"/>
        <v>23.6</v>
      </c>
      <c r="P25" s="49" t="s">
        <v>1810</v>
      </c>
      <c r="Q25" s="48" t="s">
        <v>60</v>
      </c>
      <c r="R25" s="49" t="s">
        <v>231</v>
      </c>
      <c r="S25" s="50" t="s">
        <v>1813</v>
      </c>
      <c r="T25" s="351"/>
      <c r="U25" s="145" t="str">
        <f t="shared" si="5"/>
        <v/>
      </c>
      <c r="V25" s="144" t="str">
        <f t="shared" si="6"/>
        <v/>
      </c>
      <c r="W25" s="144">
        <f t="shared" si="7"/>
        <v>60</v>
      </c>
      <c r="X25" s="143" t="str">
        <f t="shared" si="8"/>
        <v>★1.0</v>
      </c>
      <c r="Z25" s="27">
        <v>1520</v>
      </c>
      <c r="AA25" s="27">
        <v>1520</v>
      </c>
      <c r="AB25" s="28">
        <f t="shared" si="9"/>
        <v>23.6</v>
      </c>
      <c r="AC25" s="557">
        <f t="shared" si="10"/>
        <v>60</v>
      </c>
      <c r="AD25" s="557" t="str">
        <f t="shared" si="11"/>
        <v>★1.0</v>
      </c>
      <c r="AE25" s="28">
        <f t="shared" si="12"/>
        <v>23.6</v>
      </c>
      <c r="AF25" s="557">
        <f t="shared" si="13"/>
        <v>60</v>
      </c>
      <c r="AG25" s="557" t="str">
        <f t="shared" si="14"/>
        <v>★1.0</v>
      </c>
      <c r="AH25" s="556"/>
    </row>
    <row r="26" spans="1:34" ht="24" customHeight="1">
      <c r="A26" s="561"/>
      <c r="B26" s="558"/>
      <c r="C26" s="54" t="s">
        <v>1812</v>
      </c>
      <c r="D26" s="36" t="s">
        <v>1075</v>
      </c>
      <c r="E26" s="37" t="s">
        <v>1074</v>
      </c>
      <c r="F26" s="38" t="s">
        <v>1811</v>
      </c>
      <c r="G26" s="357">
        <v>1.4970000000000001</v>
      </c>
      <c r="H26" s="38" t="s">
        <v>204</v>
      </c>
      <c r="I26" s="40" t="str">
        <f t="shared" si="0"/>
        <v>1,550</v>
      </c>
      <c r="J26" s="41">
        <v>5</v>
      </c>
      <c r="K26" s="149">
        <v>14.3</v>
      </c>
      <c r="L26" s="150">
        <f t="shared" si="1"/>
        <v>162.35384615384615</v>
      </c>
      <c r="M26" s="149">
        <f t="shared" si="2"/>
        <v>13.2</v>
      </c>
      <c r="N26" s="148">
        <f t="shared" si="3"/>
        <v>16.5</v>
      </c>
      <c r="O26" s="147" t="str">
        <f t="shared" si="4"/>
        <v>23.4</v>
      </c>
      <c r="P26" s="49" t="s">
        <v>1810</v>
      </c>
      <c r="Q26" s="48" t="s">
        <v>60</v>
      </c>
      <c r="R26" s="49" t="s">
        <v>231</v>
      </c>
      <c r="S26" s="50" t="s">
        <v>1809</v>
      </c>
      <c r="T26" s="351"/>
      <c r="U26" s="145">
        <f t="shared" si="5"/>
        <v>108</v>
      </c>
      <c r="V26" s="144" t="str">
        <f t="shared" si="6"/>
        <v/>
      </c>
      <c r="W26" s="144">
        <f t="shared" si="7"/>
        <v>61</v>
      </c>
      <c r="X26" s="143" t="str">
        <f t="shared" si="8"/>
        <v>★1.0</v>
      </c>
      <c r="Z26" s="27">
        <v>1550</v>
      </c>
      <c r="AA26" s="27">
        <v>1550</v>
      </c>
      <c r="AB26" s="28">
        <f t="shared" si="9"/>
        <v>23.4</v>
      </c>
      <c r="AC26" s="557">
        <f t="shared" si="10"/>
        <v>61</v>
      </c>
      <c r="AD26" s="557" t="str">
        <f t="shared" si="11"/>
        <v>★1.0</v>
      </c>
      <c r="AE26" s="28">
        <f t="shared" si="12"/>
        <v>23.4</v>
      </c>
      <c r="AF26" s="557">
        <f t="shared" si="13"/>
        <v>61</v>
      </c>
      <c r="AG26" s="557" t="str">
        <f t="shared" si="14"/>
        <v>★1.0</v>
      </c>
      <c r="AH26" s="556"/>
    </row>
    <row r="27" spans="1:34" ht="24" customHeight="1">
      <c r="A27" s="561"/>
      <c r="B27" s="558"/>
      <c r="C27" s="54" t="s">
        <v>1808</v>
      </c>
      <c r="D27" s="36" t="s">
        <v>1807</v>
      </c>
      <c r="E27" s="37" t="s">
        <v>1074</v>
      </c>
      <c r="F27" s="38" t="s">
        <v>1806</v>
      </c>
      <c r="G27" s="357">
        <v>1.984</v>
      </c>
      <c r="H27" s="38" t="s">
        <v>204</v>
      </c>
      <c r="I27" s="40" t="str">
        <f t="shared" si="0"/>
        <v>1,660~1,750</v>
      </c>
      <c r="J27" s="41">
        <v>5</v>
      </c>
      <c r="K27" s="149">
        <v>12.8</v>
      </c>
      <c r="L27" s="150">
        <f t="shared" si="1"/>
        <v>181.37968749999999</v>
      </c>
      <c r="M27" s="149">
        <f t="shared" si="2"/>
        <v>12.2</v>
      </c>
      <c r="N27" s="148">
        <f t="shared" si="3"/>
        <v>15.4</v>
      </c>
      <c r="O27" s="147" t="str">
        <f t="shared" si="4"/>
        <v>21.6~22.4</v>
      </c>
      <c r="P27" s="49" t="s">
        <v>670</v>
      </c>
      <c r="Q27" s="48" t="s">
        <v>60</v>
      </c>
      <c r="R27" s="49" t="s">
        <v>45</v>
      </c>
      <c r="S27" s="50"/>
      <c r="T27" s="351"/>
      <c r="U27" s="145">
        <f t="shared" si="5"/>
        <v>104</v>
      </c>
      <c r="V27" s="144" t="str">
        <f t="shared" si="6"/>
        <v/>
      </c>
      <c r="W27" s="144" t="str">
        <f t="shared" si="7"/>
        <v>57~59</v>
      </c>
      <c r="X27" s="143" t="str">
        <f t="shared" si="8"/>
        <v>★0.5</v>
      </c>
      <c r="Z27" s="27">
        <v>1660</v>
      </c>
      <c r="AA27" s="27">
        <v>1750</v>
      </c>
      <c r="AB27" s="28">
        <f t="shared" si="9"/>
        <v>22.4</v>
      </c>
      <c r="AC27" s="557">
        <f t="shared" si="10"/>
        <v>57</v>
      </c>
      <c r="AD27" s="557" t="str">
        <f t="shared" si="11"/>
        <v>★0.5</v>
      </c>
      <c r="AE27" s="28">
        <f t="shared" si="12"/>
        <v>21.6</v>
      </c>
      <c r="AF27" s="557">
        <f t="shared" si="13"/>
        <v>59</v>
      </c>
      <c r="AG27" s="557" t="str">
        <f t="shared" si="14"/>
        <v>★0.5</v>
      </c>
      <c r="AH27" s="556"/>
    </row>
    <row r="28" spans="1:34" ht="24" customHeight="1">
      <c r="A28" s="561"/>
      <c r="B28" s="558"/>
      <c r="C28" s="54" t="s">
        <v>1805</v>
      </c>
      <c r="D28" s="36" t="s">
        <v>1804</v>
      </c>
      <c r="E28" s="37" t="s">
        <v>1074</v>
      </c>
      <c r="F28" s="38" t="s">
        <v>1077</v>
      </c>
      <c r="G28" s="357">
        <v>1.984</v>
      </c>
      <c r="H28" s="38" t="s">
        <v>204</v>
      </c>
      <c r="I28" s="40" t="str">
        <f t="shared" si="0"/>
        <v>1,750~1,780</v>
      </c>
      <c r="J28" s="41">
        <v>5</v>
      </c>
      <c r="K28" s="149">
        <v>10.8</v>
      </c>
      <c r="L28" s="150">
        <f t="shared" si="1"/>
        <v>214.96851851851849</v>
      </c>
      <c r="M28" s="149">
        <f t="shared" si="2"/>
        <v>12.2</v>
      </c>
      <c r="N28" s="148">
        <f t="shared" si="3"/>
        <v>15.4</v>
      </c>
      <c r="O28" s="147" t="str">
        <f t="shared" si="4"/>
        <v>21.3~21.6</v>
      </c>
      <c r="P28" s="49" t="s">
        <v>670</v>
      </c>
      <c r="Q28" s="48" t="s">
        <v>60</v>
      </c>
      <c r="R28" s="49" t="s">
        <v>45</v>
      </c>
      <c r="S28" s="50"/>
      <c r="T28" s="351"/>
      <c r="U28" s="145" t="str">
        <f t="shared" si="5"/>
        <v/>
      </c>
      <c r="V28" s="144" t="str">
        <f t="shared" si="6"/>
        <v/>
      </c>
      <c r="W28" s="144" t="str">
        <f t="shared" si="7"/>
        <v/>
      </c>
      <c r="X28" s="143" t="str">
        <f t="shared" si="8"/>
        <v/>
      </c>
      <c r="Z28" s="27">
        <v>1750</v>
      </c>
      <c r="AA28" s="27">
        <v>1780</v>
      </c>
      <c r="AB28" s="28">
        <f t="shared" si="9"/>
        <v>21.6</v>
      </c>
      <c r="AC28" s="557">
        <f t="shared" si="10"/>
        <v>50</v>
      </c>
      <c r="AD28" s="557" t="str">
        <f t="shared" si="11"/>
        <v xml:space="preserve"> </v>
      </c>
      <c r="AE28" s="28">
        <f t="shared" si="12"/>
        <v>21.3</v>
      </c>
      <c r="AF28" s="557">
        <f t="shared" si="13"/>
        <v>50</v>
      </c>
      <c r="AG28" s="557" t="str">
        <f t="shared" si="14"/>
        <v xml:space="preserve"> </v>
      </c>
      <c r="AH28" s="556"/>
    </row>
    <row r="29" spans="1:34" ht="24" customHeight="1">
      <c r="A29" s="561"/>
      <c r="B29" s="558"/>
      <c r="C29" s="54" t="s">
        <v>1802</v>
      </c>
      <c r="D29" s="36" t="s">
        <v>1801</v>
      </c>
      <c r="E29" s="37" t="s">
        <v>1803</v>
      </c>
      <c r="F29" s="38" t="s">
        <v>1799</v>
      </c>
      <c r="G29" s="357">
        <v>1.984</v>
      </c>
      <c r="H29" s="38" t="s">
        <v>204</v>
      </c>
      <c r="I29" s="40" t="str">
        <f t="shared" si="0"/>
        <v>1,700~1,720</v>
      </c>
      <c r="J29" s="41">
        <v>5</v>
      </c>
      <c r="K29" s="149">
        <v>11.8</v>
      </c>
      <c r="L29" s="150">
        <f t="shared" si="1"/>
        <v>196.75084745762712</v>
      </c>
      <c r="M29" s="149">
        <f t="shared" si="2"/>
        <v>12.2</v>
      </c>
      <c r="N29" s="148">
        <f t="shared" si="3"/>
        <v>15.4</v>
      </c>
      <c r="O29" s="147" t="str">
        <f t="shared" si="4"/>
        <v>21.9~22.1</v>
      </c>
      <c r="P29" s="49" t="s">
        <v>670</v>
      </c>
      <c r="Q29" s="48" t="s">
        <v>60</v>
      </c>
      <c r="R29" s="49" t="s">
        <v>84</v>
      </c>
      <c r="S29" s="560" t="s">
        <v>1071</v>
      </c>
      <c r="T29" s="351"/>
      <c r="U29" s="145" t="str">
        <f t="shared" si="5"/>
        <v/>
      </c>
      <c r="V29" s="144" t="str">
        <f t="shared" si="6"/>
        <v/>
      </c>
      <c r="W29" s="144" t="str">
        <f t="shared" si="7"/>
        <v/>
      </c>
      <c r="X29" s="143" t="str">
        <f t="shared" si="8"/>
        <v/>
      </c>
      <c r="Z29" s="27">
        <v>1700</v>
      </c>
      <c r="AA29" s="27">
        <v>1720</v>
      </c>
      <c r="AB29" s="28">
        <f t="shared" si="9"/>
        <v>22.1</v>
      </c>
      <c r="AC29" s="557">
        <f t="shared" si="10"/>
        <v>53</v>
      </c>
      <c r="AD29" s="557" t="str">
        <f t="shared" si="11"/>
        <v xml:space="preserve"> </v>
      </c>
      <c r="AE29" s="28">
        <f t="shared" si="12"/>
        <v>21.9</v>
      </c>
      <c r="AF29" s="557">
        <f t="shared" si="13"/>
        <v>53</v>
      </c>
      <c r="AG29" s="557" t="str">
        <f t="shared" si="14"/>
        <v xml:space="preserve"> </v>
      </c>
      <c r="AH29" s="556"/>
    </row>
    <row r="30" spans="1:34" ht="24" customHeight="1">
      <c r="A30" s="561"/>
      <c r="B30" s="558"/>
      <c r="C30" s="54" t="s">
        <v>1802</v>
      </c>
      <c r="D30" s="36" t="s">
        <v>1801</v>
      </c>
      <c r="E30" s="37" t="s">
        <v>1800</v>
      </c>
      <c r="F30" s="38" t="s">
        <v>1799</v>
      </c>
      <c r="G30" s="357">
        <v>1.984</v>
      </c>
      <c r="H30" s="38" t="s">
        <v>204</v>
      </c>
      <c r="I30" s="40" t="str">
        <f t="shared" si="0"/>
        <v>1,720~1,750</v>
      </c>
      <c r="J30" s="41">
        <v>5</v>
      </c>
      <c r="K30" s="149">
        <v>11.5</v>
      </c>
      <c r="L30" s="150">
        <f t="shared" si="1"/>
        <v>201.88347826086954</v>
      </c>
      <c r="M30" s="149">
        <f t="shared" si="2"/>
        <v>12.2</v>
      </c>
      <c r="N30" s="148">
        <f t="shared" si="3"/>
        <v>15.4</v>
      </c>
      <c r="O30" s="147" t="str">
        <f t="shared" si="4"/>
        <v>21.6~21.9</v>
      </c>
      <c r="P30" s="49" t="s">
        <v>670</v>
      </c>
      <c r="Q30" s="48" t="s">
        <v>60</v>
      </c>
      <c r="R30" s="49" t="s">
        <v>84</v>
      </c>
      <c r="S30" s="560" t="s">
        <v>1070</v>
      </c>
      <c r="T30" s="351"/>
      <c r="U30" s="145" t="str">
        <f t="shared" si="5"/>
        <v/>
      </c>
      <c r="V30" s="144" t="str">
        <f t="shared" si="6"/>
        <v/>
      </c>
      <c r="W30" s="144" t="str">
        <f t="shared" si="7"/>
        <v/>
      </c>
      <c r="X30" s="143" t="str">
        <f t="shared" si="8"/>
        <v/>
      </c>
      <c r="Z30" s="27">
        <v>1720</v>
      </c>
      <c r="AA30" s="27">
        <v>1750</v>
      </c>
      <c r="AB30" s="28">
        <f t="shared" si="9"/>
        <v>21.9</v>
      </c>
      <c r="AC30" s="557">
        <f t="shared" si="10"/>
        <v>52</v>
      </c>
      <c r="AD30" s="557" t="str">
        <f t="shared" si="11"/>
        <v xml:space="preserve"> </v>
      </c>
      <c r="AE30" s="28">
        <f t="shared" si="12"/>
        <v>21.6</v>
      </c>
      <c r="AF30" s="557">
        <f t="shared" si="13"/>
        <v>53</v>
      </c>
      <c r="AG30" s="557" t="str">
        <f t="shared" si="14"/>
        <v xml:space="preserve"> </v>
      </c>
      <c r="AH30" s="556"/>
    </row>
    <row r="31" spans="1:34" ht="24" customHeight="1">
      <c r="A31" s="559"/>
      <c r="B31" s="558"/>
      <c r="C31" s="54"/>
      <c r="D31" s="36"/>
      <c r="E31" s="37"/>
      <c r="F31" s="38"/>
      <c r="G31" s="357"/>
      <c r="H31" s="38"/>
      <c r="I31" s="40" t="str">
        <f t="shared" si="0"/>
        <v/>
      </c>
      <c r="J31" s="41"/>
      <c r="K31" s="149"/>
      <c r="L31" s="150" t="str">
        <f t="shared" si="1"/>
        <v/>
      </c>
      <c r="M31" s="149" t="str">
        <f t="shared" si="2"/>
        <v/>
      </c>
      <c r="N31" s="148" t="str">
        <f t="shared" si="3"/>
        <v/>
      </c>
      <c r="O31" s="147" t="str">
        <f t="shared" si="4"/>
        <v/>
      </c>
      <c r="P31" s="49"/>
      <c r="Q31" s="48"/>
      <c r="R31" s="49"/>
      <c r="S31" s="50"/>
      <c r="T31" s="351"/>
      <c r="U31" s="145" t="str">
        <f t="shared" si="5"/>
        <v/>
      </c>
      <c r="V31" s="144" t="str">
        <f t="shared" si="6"/>
        <v/>
      </c>
      <c r="W31" s="144" t="str">
        <f t="shared" si="7"/>
        <v/>
      </c>
      <c r="X31" s="143" t="str">
        <f t="shared" si="8"/>
        <v/>
      </c>
      <c r="Z31" s="27"/>
      <c r="AA31" s="27"/>
      <c r="AB31" s="28" t="str">
        <f t="shared" si="9"/>
        <v/>
      </c>
      <c r="AC31" s="557" t="str">
        <f t="shared" si="10"/>
        <v/>
      </c>
      <c r="AD31" s="557" t="str">
        <f t="shared" si="11"/>
        <v/>
      </c>
      <c r="AE31" s="28" t="str">
        <f t="shared" si="12"/>
        <v/>
      </c>
      <c r="AF31" s="557" t="str">
        <f t="shared" si="13"/>
        <v/>
      </c>
      <c r="AG31" s="557" t="str">
        <f t="shared" si="14"/>
        <v/>
      </c>
      <c r="AH31" s="556"/>
    </row>
    <row r="32" spans="1:34">
      <c r="E32" s="2"/>
    </row>
    <row r="33" spans="2:5">
      <c r="B33" s="2" t="s">
        <v>46</v>
      </c>
      <c r="E33" s="2"/>
    </row>
    <row r="34" spans="2:5">
      <c r="B34" s="2" t="s">
        <v>47</v>
      </c>
      <c r="E34" s="2"/>
    </row>
    <row r="35" spans="2:5">
      <c r="B35" s="2" t="s">
        <v>48</v>
      </c>
      <c r="E35" s="2"/>
    </row>
    <row r="36" spans="2:5">
      <c r="B36" s="2" t="s">
        <v>49</v>
      </c>
      <c r="E36" s="2"/>
    </row>
    <row r="37" spans="2:5">
      <c r="B37" s="2" t="s">
        <v>50</v>
      </c>
      <c r="E37" s="2"/>
    </row>
    <row r="38" spans="2:5">
      <c r="B38" s="2" t="s">
        <v>51</v>
      </c>
      <c r="E38" s="2"/>
    </row>
    <row r="39" spans="2:5">
      <c r="B39" s="2" t="s">
        <v>52</v>
      </c>
      <c r="E39" s="2"/>
    </row>
    <row r="40" spans="2:5">
      <c r="B40" s="2" t="s">
        <v>53</v>
      </c>
      <c r="E40" s="2"/>
    </row>
  </sheetData>
  <sheetProtection formatCells="0" formatColumns="0" formatRows="0" insertColumns="0" insertRows="0" insertHyperlinks="0" deleteColumns="0" deleteRows="0" sort="0" autoFilter="0" pivotTables="0"/>
  <mergeCells count="42">
    <mergeCell ref="AH5:AH8"/>
    <mergeCell ref="AB4:AB8"/>
    <mergeCell ref="AC4:AC8"/>
    <mergeCell ref="AE4:AE8"/>
    <mergeCell ref="AF4:AF8"/>
    <mergeCell ref="AD4:AD8"/>
    <mergeCell ref="AG4:AG8"/>
    <mergeCell ref="AA4:AA8"/>
    <mergeCell ref="A4:A8"/>
    <mergeCell ref="B4:C8"/>
    <mergeCell ref="D4:D5"/>
    <mergeCell ref="E4:E5"/>
    <mergeCell ref="F4:G5"/>
    <mergeCell ref="G6:G8"/>
    <mergeCell ref="D6:D8"/>
    <mergeCell ref="E6:E8"/>
    <mergeCell ref="F6:F8"/>
    <mergeCell ref="Z4:Z8"/>
    <mergeCell ref="W5:W8"/>
    <mergeCell ref="X5:X8"/>
    <mergeCell ref="H4:H8"/>
    <mergeCell ref="I4:I8"/>
    <mergeCell ref="J2:P2"/>
    <mergeCell ref="R2:V2"/>
    <mergeCell ref="S3:X3"/>
    <mergeCell ref="R6:R8"/>
    <mergeCell ref="V4:V8"/>
    <mergeCell ref="W4:X4"/>
    <mergeCell ref="K5:K8"/>
    <mergeCell ref="S6:S8"/>
    <mergeCell ref="P4:P8"/>
    <mergeCell ref="Q4:S5"/>
    <mergeCell ref="Q6:Q8"/>
    <mergeCell ref="J4:J8"/>
    <mergeCell ref="K4:O4"/>
    <mergeCell ref="L5:L8"/>
    <mergeCell ref="T4:T5"/>
    <mergeCell ref="U4:U8"/>
    <mergeCell ref="M5:M8"/>
    <mergeCell ref="N5:N8"/>
    <mergeCell ref="O5:O8"/>
    <mergeCell ref="T6:T8"/>
  </mergeCells>
  <phoneticPr fontId="2"/>
  <pageMargins left="0.70866141732283472" right="0.70866141732283472" top="0.74803149606299213" bottom="0.74803149606299213" header="0.31496062992125984" footer="0.31496062992125984"/>
  <pageSetup paperSize="9" scale="31" orientation="portrait" r:id="rId1"/>
  <headerFooter>
    <oddHeader>&amp;R&amp;10【機密性２】 
作成日_作成担当課_用途_保存期間&amp;L&amp;"Arial"&amp;8&amp;K000000INTERNAL&amp;1#_x000D_&amp;"Meiryo UI"&amp;9&amp;K000000&amp;10
発出元 → 発出先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F75414B8-DD3C-4C8E-8214-346E7565619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AH13</xm:sqref>
        </x14:conditionalFormatting>
        <x14:conditionalFormatting xmlns:xm="http://schemas.microsoft.com/office/excel/2006/main">
          <x14:cfRule type="iconSet" priority="1" id="{8DD9EB85-1B11-4ECB-B06D-F4C127DAB91C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AH29</xm:sqref>
        </x14:conditionalFormatting>
        <x14:conditionalFormatting xmlns:xm="http://schemas.microsoft.com/office/excel/2006/main">
          <x14:cfRule type="iconSet" priority="3" id="{149E274E-2692-4849-8F0D-1D551212943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AH31</xm:sqref>
        </x14:conditionalFormatting>
        <x14:conditionalFormatting xmlns:xm="http://schemas.microsoft.com/office/excel/2006/main">
          <x14:cfRule type="iconSet" priority="4" id="{4F3A2EFA-1056-4E08-9FE3-C5639BA6413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AH14:AH28 AH9:AH12 AH30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BB4CE-76B4-45FC-932F-B97EE0EC13C7}">
  <sheetPr>
    <tabColor rgb="FFFFFF00"/>
    <pageSetUpPr fitToPage="1"/>
  </sheetPr>
  <dimension ref="A1:AG29"/>
  <sheetViews>
    <sheetView view="pageBreakPreview" zoomScaleNormal="55" zoomScaleSheetLayoutView="100" workbookViewId="0">
      <pane xSplit="3" ySplit="8" topLeftCell="D9" activePane="bottomRight" state="frozen"/>
      <selection activeCell="Q36" sqref="Q36"/>
      <selection pane="topRight" activeCell="Q36" sqref="Q36"/>
      <selection pane="bottomLeft" activeCell="Q36" sqref="Q36"/>
      <selection pane="bottomRight" activeCell="U33" sqref="U33"/>
    </sheetView>
  </sheetViews>
  <sheetFormatPr defaultColWidth="9" defaultRowHeight="10"/>
  <cols>
    <col min="1" max="1" width="15.90625" style="210" customWidth="1"/>
    <col min="2" max="2" width="3.90625" style="57" bestFit="1" customWidth="1"/>
    <col min="3" max="3" width="10.6328125" style="57" customWidth="1"/>
    <col min="4" max="4" width="13.90625" style="57" bestFit="1" customWidth="1"/>
    <col min="5" max="5" width="13.90625" style="324" customWidth="1"/>
    <col min="6" max="6" width="14.90625" style="57" customWidth="1"/>
    <col min="7" max="7" width="5.90625" style="57" bestFit="1" customWidth="1"/>
    <col min="8" max="8" width="8.453125" style="57" bestFit="1" customWidth="1"/>
    <col min="9" max="9" width="10.453125" style="57" bestFit="1" customWidth="1"/>
    <col min="10" max="10" width="7" style="57" bestFit="1" customWidth="1"/>
    <col min="11" max="11" width="5.90625" style="57" bestFit="1" customWidth="1"/>
    <col min="12" max="12" width="8.7265625" style="57" bestFit="1" customWidth="1"/>
    <col min="13" max="13" width="8.453125" style="57" bestFit="1" customWidth="1"/>
    <col min="14" max="14" width="8.6328125" style="57" bestFit="1" customWidth="1"/>
    <col min="15" max="15" width="8.6328125" style="57" customWidth="1"/>
    <col min="16" max="16" width="7.36328125" style="57" bestFit="1" customWidth="1"/>
    <col min="17" max="17" width="10" style="57" bestFit="1" customWidth="1"/>
    <col min="18" max="18" width="6" style="57" customWidth="1"/>
    <col min="19" max="19" width="15" style="57" customWidth="1"/>
    <col min="20" max="20" width="11" style="57" bestFit="1" customWidth="1"/>
    <col min="21" max="21" width="8.26953125" style="57" bestFit="1" customWidth="1"/>
    <col min="22" max="23" width="8.26953125" style="57" customWidth="1"/>
    <col min="24" max="24" width="8.26953125" style="57" bestFit="1" customWidth="1"/>
    <col min="25" max="25" width="8.26953125" style="57" customWidth="1"/>
    <col min="26" max="26" width="9" style="57"/>
    <col min="27" max="27" width="8.453125" style="57" bestFit="1" customWidth="1"/>
    <col min="28" max="28" width="8.90625" style="57" customWidth="1"/>
    <col min="29" max="29" width="8" style="57" bestFit="1" customWidth="1"/>
    <col min="30" max="30" width="8.36328125" style="57" bestFit="1" customWidth="1"/>
    <col min="31" max="31" width="8.90625" style="57" customWidth="1"/>
    <col min="32" max="32" width="8" style="57" bestFit="1" customWidth="1"/>
    <col min="33" max="33" width="9.08984375" style="57" bestFit="1" customWidth="1"/>
    <col min="34" max="34" width="8.90625" style="57" customWidth="1"/>
    <col min="35" max="260" width="9" style="57"/>
    <col min="261" max="261" width="15.90625" style="57" customWidth="1"/>
    <col min="262" max="262" width="3.90625" style="57" bestFit="1" customWidth="1"/>
    <col min="263" max="263" width="38.26953125" style="57" customWidth="1"/>
    <col min="264" max="264" width="13.90625" style="57" bestFit="1" customWidth="1"/>
    <col min="265" max="265" width="13.90625" style="57" customWidth="1"/>
    <col min="266" max="266" width="13.08984375" style="57" bestFit="1" customWidth="1"/>
    <col min="267" max="267" width="5.90625" style="57" bestFit="1" customWidth="1"/>
    <col min="268" max="268" width="12.08984375" style="57" bestFit="1" customWidth="1"/>
    <col min="269" max="269" width="10.453125" style="57" bestFit="1" customWidth="1"/>
    <col min="270" max="270" width="7" style="57" bestFit="1" customWidth="1"/>
    <col min="271" max="271" width="5.90625" style="57" bestFit="1" customWidth="1"/>
    <col min="272" max="272" width="8.7265625" style="57" bestFit="1" customWidth="1"/>
    <col min="273" max="273" width="8.453125" style="57" bestFit="1" customWidth="1"/>
    <col min="274" max="274" width="8.6328125" style="57" bestFit="1" customWidth="1"/>
    <col min="275" max="275" width="14.36328125" style="57" bestFit="1" customWidth="1"/>
    <col min="276" max="276" width="10" style="57" bestFit="1" customWidth="1"/>
    <col min="277" max="277" width="6" style="57" customWidth="1"/>
    <col min="278" max="278" width="25.26953125" style="57" bestFit="1" customWidth="1"/>
    <col min="279" max="279" width="11" style="57" bestFit="1" customWidth="1"/>
    <col min="280" max="281" width="8.26953125" style="57" bestFit="1" customWidth="1"/>
    <col min="282" max="516" width="9" style="57"/>
    <col min="517" max="517" width="15.90625" style="57" customWidth="1"/>
    <col min="518" max="518" width="3.90625" style="57" bestFit="1" customWidth="1"/>
    <col min="519" max="519" width="38.26953125" style="57" customWidth="1"/>
    <col min="520" max="520" width="13.90625" style="57" bestFit="1" customWidth="1"/>
    <col min="521" max="521" width="13.90625" style="57" customWidth="1"/>
    <col min="522" max="522" width="13.08984375" style="57" bestFit="1" customWidth="1"/>
    <col min="523" max="523" width="5.90625" style="57" bestFit="1" customWidth="1"/>
    <col min="524" max="524" width="12.08984375" style="57" bestFit="1" customWidth="1"/>
    <col min="525" max="525" width="10.453125" style="57" bestFit="1" customWidth="1"/>
    <col min="526" max="526" width="7" style="57" bestFit="1" customWidth="1"/>
    <col min="527" max="527" width="5.90625" style="57" bestFit="1" customWidth="1"/>
    <col min="528" max="528" width="8.7265625" style="57" bestFit="1" customWidth="1"/>
    <col min="529" max="529" width="8.453125" style="57" bestFit="1" customWidth="1"/>
    <col min="530" max="530" width="8.6328125" style="57" bestFit="1" customWidth="1"/>
    <col min="531" max="531" width="14.36328125" style="57" bestFit="1" customWidth="1"/>
    <col min="532" max="532" width="10" style="57" bestFit="1" customWidth="1"/>
    <col min="533" max="533" width="6" style="57" customWidth="1"/>
    <col min="534" max="534" width="25.26953125" style="57" bestFit="1" customWidth="1"/>
    <col min="535" max="535" width="11" style="57" bestFit="1" customWidth="1"/>
    <col min="536" max="537" width="8.26953125" style="57" bestFit="1" customWidth="1"/>
    <col min="538" max="772" width="9" style="57"/>
    <col min="773" max="773" width="15.90625" style="57" customWidth="1"/>
    <col min="774" max="774" width="3.90625" style="57" bestFit="1" customWidth="1"/>
    <col min="775" max="775" width="38.26953125" style="57" customWidth="1"/>
    <col min="776" max="776" width="13.90625" style="57" bestFit="1" customWidth="1"/>
    <col min="777" max="777" width="13.90625" style="57" customWidth="1"/>
    <col min="778" max="778" width="13.08984375" style="57" bestFit="1" customWidth="1"/>
    <col min="779" max="779" width="5.90625" style="57" bestFit="1" customWidth="1"/>
    <col min="780" max="780" width="12.08984375" style="57" bestFit="1" customWidth="1"/>
    <col min="781" max="781" width="10.453125" style="57" bestFit="1" customWidth="1"/>
    <col min="782" max="782" width="7" style="57" bestFit="1" customWidth="1"/>
    <col min="783" max="783" width="5.90625" style="57" bestFit="1" customWidth="1"/>
    <col min="784" max="784" width="8.7265625" style="57" bestFit="1" customWidth="1"/>
    <col min="785" max="785" width="8.453125" style="57" bestFit="1" customWidth="1"/>
    <col min="786" max="786" width="8.6328125" style="57" bestFit="1" customWidth="1"/>
    <col min="787" max="787" width="14.36328125" style="57" bestFit="1" customWidth="1"/>
    <col min="788" max="788" width="10" style="57" bestFit="1" customWidth="1"/>
    <col min="789" max="789" width="6" style="57" customWidth="1"/>
    <col min="790" max="790" width="25.26953125" style="57" bestFit="1" customWidth="1"/>
    <col min="791" max="791" width="11" style="57" bestFit="1" customWidth="1"/>
    <col min="792" max="793" width="8.26953125" style="57" bestFit="1" customWidth="1"/>
    <col min="794" max="1028" width="9" style="57"/>
    <col min="1029" max="1029" width="15.90625" style="57" customWidth="1"/>
    <col min="1030" max="1030" width="3.90625" style="57" bestFit="1" customWidth="1"/>
    <col min="1031" max="1031" width="38.26953125" style="57" customWidth="1"/>
    <col min="1032" max="1032" width="13.90625" style="57" bestFit="1" customWidth="1"/>
    <col min="1033" max="1033" width="13.90625" style="57" customWidth="1"/>
    <col min="1034" max="1034" width="13.08984375" style="57" bestFit="1" customWidth="1"/>
    <col min="1035" max="1035" width="5.90625" style="57" bestFit="1" customWidth="1"/>
    <col min="1036" max="1036" width="12.08984375" style="57" bestFit="1" customWidth="1"/>
    <col min="1037" max="1037" width="10.453125" style="57" bestFit="1" customWidth="1"/>
    <col min="1038" max="1038" width="7" style="57" bestFit="1" customWidth="1"/>
    <col min="1039" max="1039" width="5.90625" style="57" bestFit="1" customWidth="1"/>
    <col min="1040" max="1040" width="8.7265625" style="57" bestFit="1" customWidth="1"/>
    <col min="1041" max="1041" width="8.453125" style="57" bestFit="1" customWidth="1"/>
    <col min="1042" max="1042" width="8.6328125" style="57" bestFit="1" customWidth="1"/>
    <col min="1043" max="1043" width="14.36328125" style="57" bestFit="1" customWidth="1"/>
    <col min="1044" max="1044" width="10" style="57" bestFit="1" customWidth="1"/>
    <col min="1045" max="1045" width="6" style="57" customWidth="1"/>
    <col min="1046" max="1046" width="25.26953125" style="57" bestFit="1" customWidth="1"/>
    <col min="1047" max="1047" width="11" style="57" bestFit="1" customWidth="1"/>
    <col min="1048" max="1049" width="8.26953125" style="57" bestFit="1" customWidth="1"/>
    <col min="1050" max="1284" width="9" style="57"/>
    <col min="1285" max="1285" width="15.90625" style="57" customWidth="1"/>
    <col min="1286" max="1286" width="3.90625" style="57" bestFit="1" customWidth="1"/>
    <col min="1287" max="1287" width="38.26953125" style="57" customWidth="1"/>
    <col min="1288" max="1288" width="13.90625" style="57" bestFit="1" customWidth="1"/>
    <col min="1289" max="1289" width="13.90625" style="57" customWidth="1"/>
    <col min="1290" max="1290" width="13.08984375" style="57" bestFit="1" customWidth="1"/>
    <col min="1291" max="1291" width="5.90625" style="57" bestFit="1" customWidth="1"/>
    <col min="1292" max="1292" width="12.08984375" style="57" bestFit="1" customWidth="1"/>
    <col min="1293" max="1293" width="10.453125" style="57" bestFit="1" customWidth="1"/>
    <col min="1294" max="1294" width="7" style="57" bestFit="1" customWidth="1"/>
    <col min="1295" max="1295" width="5.90625" style="57" bestFit="1" customWidth="1"/>
    <col min="1296" max="1296" width="8.7265625" style="57" bestFit="1" customWidth="1"/>
    <col min="1297" max="1297" width="8.453125" style="57" bestFit="1" customWidth="1"/>
    <col min="1298" max="1298" width="8.6328125" style="57" bestFit="1" customWidth="1"/>
    <col min="1299" max="1299" width="14.36328125" style="57" bestFit="1" customWidth="1"/>
    <col min="1300" max="1300" width="10" style="57" bestFit="1" customWidth="1"/>
    <col min="1301" max="1301" width="6" style="57" customWidth="1"/>
    <col min="1302" max="1302" width="25.26953125" style="57" bestFit="1" customWidth="1"/>
    <col min="1303" max="1303" width="11" style="57" bestFit="1" customWidth="1"/>
    <col min="1304" max="1305" width="8.26953125" style="57" bestFit="1" customWidth="1"/>
    <col min="1306" max="1540" width="9" style="57"/>
    <col min="1541" max="1541" width="15.90625" style="57" customWidth="1"/>
    <col min="1542" max="1542" width="3.90625" style="57" bestFit="1" customWidth="1"/>
    <col min="1543" max="1543" width="38.26953125" style="57" customWidth="1"/>
    <col min="1544" max="1544" width="13.90625" style="57" bestFit="1" customWidth="1"/>
    <col min="1545" max="1545" width="13.90625" style="57" customWidth="1"/>
    <col min="1546" max="1546" width="13.08984375" style="57" bestFit="1" customWidth="1"/>
    <col min="1547" max="1547" width="5.90625" style="57" bestFit="1" customWidth="1"/>
    <col min="1548" max="1548" width="12.08984375" style="57" bestFit="1" customWidth="1"/>
    <col min="1549" max="1549" width="10.453125" style="57" bestFit="1" customWidth="1"/>
    <col min="1550" max="1550" width="7" style="57" bestFit="1" customWidth="1"/>
    <col min="1551" max="1551" width="5.90625" style="57" bestFit="1" customWidth="1"/>
    <col min="1552" max="1552" width="8.7265625" style="57" bestFit="1" customWidth="1"/>
    <col min="1553" max="1553" width="8.453125" style="57" bestFit="1" customWidth="1"/>
    <col min="1554" max="1554" width="8.6328125" style="57" bestFit="1" customWidth="1"/>
    <col min="1555" max="1555" width="14.36328125" style="57" bestFit="1" customWidth="1"/>
    <col min="1556" max="1556" width="10" style="57" bestFit="1" customWidth="1"/>
    <col min="1557" max="1557" width="6" style="57" customWidth="1"/>
    <col min="1558" max="1558" width="25.26953125" style="57" bestFit="1" customWidth="1"/>
    <col min="1559" max="1559" width="11" style="57" bestFit="1" customWidth="1"/>
    <col min="1560" max="1561" width="8.26953125" style="57" bestFit="1" customWidth="1"/>
    <col min="1562" max="1796" width="9" style="57"/>
    <col min="1797" max="1797" width="15.90625" style="57" customWidth="1"/>
    <col min="1798" max="1798" width="3.90625" style="57" bestFit="1" customWidth="1"/>
    <col min="1799" max="1799" width="38.26953125" style="57" customWidth="1"/>
    <col min="1800" max="1800" width="13.90625" style="57" bestFit="1" customWidth="1"/>
    <col min="1801" max="1801" width="13.90625" style="57" customWidth="1"/>
    <col min="1802" max="1802" width="13.08984375" style="57" bestFit="1" customWidth="1"/>
    <col min="1803" max="1803" width="5.90625" style="57" bestFit="1" customWidth="1"/>
    <col min="1804" max="1804" width="12.08984375" style="57" bestFit="1" customWidth="1"/>
    <col min="1805" max="1805" width="10.453125" style="57" bestFit="1" customWidth="1"/>
    <col min="1806" max="1806" width="7" style="57" bestFit="1" customWidth="1"/>
    <col min="1807" max="1807" width="5.90625" style="57" bestFit="1" customWidth="1"/>
    <col min="1808" max="1808" width="8.7265625" style="57" bestFit="1" customWidth="1"/>
    <col min="1809" max="1809" width="8.453125" style="57" bestFit="1" customWidth="1"/>
    <col min="1810" max="1810" width="8.6328125" style="57" bestFit="1" customWidth="1"/>
    <col min="1811" max="1811" width="14.36328125" style="57" bestFit="1" customWidth="1"/>
    <col min="1812" max="1812" width="10" style="57" bestFit="1" customWidth="1"/>
    <col min="1813" max="1813" width="6" style="57" customWidth="1"/>
    <col min="1814" max="1814" width="25.26953125" style="57" bestFit="1" customWidth="1"/>
    <col min="1815" max="1815" width="11" style="57" bestFit="1" customWidth="1"/>
    <col min="1816" max="1817" width="8.26953125" style="57" bestFit="1" customWidth="1"/>
    <col min="1818" max="2052" width="9" style="57"/>
    <col min="2053" max="2053" width="15.90625" style="57" customWidth="1"/>
    <col min="2054" max="2054" width="3.90625" style="57" bestFit="1" customWidth="1"/>
    <col min="2055" max="2055" width="38.26953125" style="57" customWidth="1"/>
    <col min="2056" max="2056" width="13.90625" style="57" bestFit="1" customWidth="1"/>
    <col min="2057" max="2057" width="13.90625" style="57" customWidth="1"/>
    <col min="2058" max="2058" width="13.08984375" style="57" bestFit="1" customWidth="1"/>
    <col min="2059" max="2059" width="5.90625" style="57" bestFit="1" customWidth="1"/>
    <col min="2060" max="2060" width="12.08984375" style="57" bestFit="1" customWidth="1"/>
    <col min="2061" max="2061" width="10.453125" style="57" bestFit="1" customWidth="1"/>
    <col min="2062" max="2062" width="7" style="57" bestFit="1" customWidth="1"/>
    <col min="2063" max="2063" width="5.90625" style="57" bestFit="1" customWidth="1"/>
    <col min="2064" max="2064" width="8.7265625" style="57" bestFit="1" customWidth="1"/>
    <col min="2065" max="2065" width="8.453125" style="57" bestFit="1" customWidth="1"/>
    <col min="2066" max="2066" width="8.6328125" style="57" bestFit="1" customWidth="1"/>
    <col min="2067" max="2067" width="14.36328125" style="57" bestFit="1" customWidth="1"/>
    <col min="2068" max="2068" width="10" style="57" bestFit="1" customWidth="1"/>
    <col min="2069" max="2069" width="6" style="57" customWidth="1"/>
    <col min="2070" max="2070" width="25.26953125" style="57" bestFit="1" customWidth="1"/>
    <col min="2071" max="2071" width="11" style="57" bestFit="1" customWidth="1"/>
    <col min="2072" max="2073" width="8.26953125" style="57" bestFit="1" customWidth="1"/>
    <col min="2074" max="2308" width="9" style="57"/>
    <col min="2309" max="2309" width="15.90625" style="57" customWidth="1"/>
    <col min="2310" max="2310" width="3.90625" style="57" bestFit="1" customWidth="1"/>
    <col min="2311" max="2311" width="38.26953125" style="57" customWidth="1"/>
    <col min="2312" max="2312" width="13.90625" style="57" bestFit="1" customWidth="1"/>
    <col min="2313" max="2313" width="13.90625" style="57" customWidth="1"/>
    <col min="2314" max="2314" width="13.08984375" style="57" bestFit="1" customWidth="1"/>
    <col min="2315" max="2315" width="5.90625" style="57" bestFit="1" customWidth="1"/>
    <col min="2316" max="2316" width="12.08984375" style="57" bestFit="1" customWidth="1"/>
    <col min="2317" max="2317" width="10.453125" style="57" bestFit="1" customWidth="1"/>
    <col min="2318" max="2318" width="7" style="57" bestFit="1" customWidth="1"/>
    <col min="2319" max="2319" width="5.90625" style="57" bestFit="1" customWidth="1"/>
    <col min="2320" max="2320" width="8.7265625" style="57" bestFit="1" customWidth="1"/>
    <col min="2321" max="2321" width="8.453125" style="57" bestFit="1" customWidth="1"/>
    <col min="2322" max="2322" width="8.6328125" style="57" bestFit="1" customWidth="1"/>
    <col min="2323" max="2323" width="14.36328125" style="57" bestFit="1" customWidth="1"/>
    <col min="2324" max="2324" width="10" style="57" bestFit="1" customWidth="1"/>
    <col min="2325" max="2325" width="6" style="57" customWidth="1"/>
    <col min="2326" max="2326" width="25.26953125" style="57" bestFit="1" customWidth="1"/>
    <col min="2327" max="2327" width="11" style="57" bestFit="1" customWidth="1"/>
    <col min="2328" max="2329" width="8.26953125" style="57" bestFit="1" customWidth="1"/>
    <col min="2330" max="2564" width="9" style="57"/>
    <col min="2565" max="2565" width="15.90625" style="57" customWidth="1"/>
    <col min="2566" max="2566" width="3.90625" style="57" bestFit="1" customWidth="1"/>
    <col min="2567" max="2567" width="38.26953125" style="57" customWidth="1"/>
    <col min="2568" max="2568" width="13.90625" style="57" bestFit="1" customWidth="1"/>
    <col min="2569" max="2569" width="13.90625" style="57" customWidth="1"/>
    <col min="2570" max="2570" width="13.08984375" style="57" bestFit="1" customWidth="1"/>
    <col min="2571" max="2571" width="5.90625" style="57" bestFit="1" customWidth="1"/>
    <col min="2572" max="2572" width="12.08984375" style="57" bestFit="1" customWidth="1"/>
    <col min="2573" max="2573" width="10.453125" style="57" bestFit="1" customWidth="1"/>
    <col min="2574" max="2574" width="7" style="57" bestFit="1" customWidth="1"/>
    <col min="2575" max="2575" width="5.90625" style="57" bestFit="1" customWidth="1"/>
    <col min="2576" max="2576" width="8.7265625" style="57" bestFit="1" customWidth="1"/>
    <col min="2577" max="2577" width="8.453125" style="57" bestFit="1" customWidth="1"/>
    <col min="2578" max="2578" width="8.6328125" style="57" bestFit="1" customWidth="1"/>
    <col min="2579" max="2579" width="14.36328125" style="57" bestFit="1" customWidth="1"/>
    <col min="2580" max="2580" width="10" style="57" bestFit="1" customWidth="1"/>
    <col min="2581" max="2581" width="6" style="57" customWidth="1"/>
    <col min="2582" max="2582" width="25.26953125" style="57" bestFit="1" customWidth="1"/>
    <col min="2583" max="2583" width="11" style="57" bestFit="1" customWidth="1"/>
    <col min="2584" max="2585" width="8.26953125" style="57" bestFit="1" customWidth="1"/>
    <col min="2586" max="2820" width="9" style="57"/>
    <col min="2821" max="2821" width="15.90625" style="57" customWidth="1"/>
    <col min="2822" max="2822" width="3.90625" style="57" bestFit="1" customWidth="1"/>
    <col min="2823" max="2823" width="38.26953125" style="57" customWidth="1"/>
    <col min="2824" max="2824" width="13.90625" style="57" bestFit="1" customWidth="1"/>
    <col min="2825" max="2825" width="13.90625" style="57" customWidth="1"/>
    <col min="2826" max="2826" width="13.08984375" style="57" bestFit="1" customWidth="1"/>
    <col min="2827" max="2827" width="5.90625" style="57" bestFit="1" customWidth="1"/>
    <col min="2828" max="2828" width="12.08984375" style="57" bestFit="1" customWidth="1"/>
    <col min="2829" max="2829" width="10.453125" style="57" bestFit="1" customWidth="1"/>
    <col min="2830" max="2830" width="7" style="57" bestFit="1" customWidth="1"/>
    <col min="2831" max="2831" width="5.90625" style="57" bestFit="1" customWidth="1"/>
    <col min="2832" max="2832" width="8.7265625" style="57" bestFit="1" customWidth="1"/>
    <col min="2833" max="2833" width="8.453125" style="57" bestFit="1" customWidth="1"/>
    <col min="2834" max="2834" width="8.6328125" style="57" bestFit="1" customWidth="1"/>
    <col min="2835" max="2835" width="14.36328125" style="57" bestFit="1" customWidth="1"/>
    <col min="2836" max="2836" width="10" style="57" bestFit="1" customWidth="1"/>
    <col min="2837" max="2837" width="6" style="57" customWidth="1"/>
    <col min="2838" max="2838" width="25.26953125" style="57" bestFit="1" customWidth="1"/>
    <col min="2839" max="2839" width="11" style="57" bestFit="1" customWidth="1"/>
    <col min="2840" max="2841" width="8.26953125" style="57" bestFit="1" customWidth="1"/>
    <col min="2842" max="3076" width="9" style="57"/>
    <col min="3077" max="3077" width="15.90625" style="57" customWidth="1"/>
    <col min="3078" max="3078" width="3.90625" style="57" bestFit="1" customWidth="1"/>
    <col min="3079" max="3079" width="38.26953125" style="57" customWidth="1"/>
    <col min="3080" max="3080" width="13.90625" style="57" bestFit="1" customWidth="1"/>
    <col min="3081" max="3081" width="13.90625" style="57" customWidth="1"/>
    <col min="3082" max="3082" width="13.08984375" style="57" bestFit="1" customWidth="1"/>
    <col min="3083" max="3083" width="5.90625" style="57" bestFit="1" customWidth="1"/>
    <col min="3084" max="3084" width="12.08984375" style="57" bestFit="1" customWidth="1"/>
    <col min="3085" max="3085" width="10.453125" style="57" bestFit="1" customWidth="1"/>
    <col min="3086" max="3086" width="7" style="57" bestFit="1" customWidth="1"/>
    <col min="3087" max="3087" width="5.90625" style="57" bestFit="1" customWidth="1"/>
    <col min="3088" max="3088" width="8.7265625" style="57" bestFit="1" customWidth="1"/>
    <col min="3089" max="3089" width="8.453125" style="57" bestFit="1" customWidth="1"/>
    <col min="3090" max="3090" width="8.6328125" style="57" bestFit="1" customWidth="1"/>
    <col min="3091" max="3091" width="14.36328125" style="57" bestFit="1" customWidth="1"/>
    <col min="3092" max="3092" width="10" style="57" bestFit="1" customWidth="1"/>
    <col min="3093" max="3093" width="6" style="57" customWidth="1"/>
    <col min="3094" max="3094" width="25.26953125" style="57" bestFit="1" customWidth="1"/>
    <col min="3095" max="3095" width="11" style="57" bestFit="1" customWidth="1"/>
    <col min="3096" max="3097" width="8.26953125" style="57" bestFit="1" customWidth="1"/>
    <col min="3098" max="3332" width="9" style="57"/>
    <col min="3333" max="3333" width="15.90625" style="57" customWidth="1"/>
    <col min="3334" max="3334" width="3.90625" style="57" bestFit="1" customWidth="1"/>
    <col min="3335" max="3335" width="38.26953125" style="57" customWidth="1"/>
    <col min="3336" max="3336" width="13.90625" style="57" bestFit="1" customWidth="1"/>
    <col min="3337" max="3337" width="13.90625" style="57" customWidth="1"/>
    <col min="3338" max="3338" width="13.08984375" style="57" bestFit="1" customWidth="1"/>
    <col min="3339" max="3339" width="5.90625" style="57" bestFit="1" customWidth="1"/>
    <col min="3340" max="3340" width="12.08984375" style="57" bestFit="1" customWidth="1"/>
    <col min="3341" max="3341" width="10.453125" style="57" bestFit="1" customWidth="1"/>
    <col min="3342" max="3342" width="7" style="57" bestFit="1" customWidth="1"/>
    <col min="3343" max="3343" width="5.90625" style="57" bestFit="1" customWidth="1"/>
    <col min="3344" max="3344" width="8.7265625" style="57" bestFit="1" customWidth="1"/>
    <col min="3345" max="3345" width="8.453125" style="57" bestFit="1" customWidth="1"/>
    <col min="3346" max="3346" width="8.6328125" style="57" bestFit="1" customWidth="1"/>
    <col min="3347" max="3347" width="14.36328125" style="57" bestFit="1" customWidth="1"/>
    <col min="3348" max="3348" width="10" style="57" bestFit="1" customWidth="1"/>
    <col min="3349" max="3349" width="6" style="57" customWidth="1"/>
    <col min="3350" max="3350" width="25.26953125" style="57" bestFit="1" customWidth="1"/>
    <col min="3351" max="3351" width="11" style="57" bestFit="1" customWidth="1"/>
    <col min="3352" max="3353" width="8.26953125" style="57" bestFit="1" customWidth="1"/>
    <col min="3354" max="3588" width="9" style="57"/>
    <col min="3589" max="3589" width="15.90625" style="57" customWidth="1"/>
    <col min="3590" max="3590" width="3.90625" style="57" bestFit="1" customWidth="1"/>
    <col min="3591" max="3591" width="38.26953125" style="57" customWidth="1"/>
    <col min="3592" max="3592" width="13.90625" style="57" bestFit="1" customWidth="1"/>
    <col min="3593" max="3593" width="13.90625" style="57" customWidth="1"/>
    <col min="3594" max="3594" width="13.08984375" style="57" bestFit="1" customWidth="1"/>
    <col min="3595" max="3595" width="5.90625" style="57" bestFit="1" customWidth="1"/>
    <col min="3596" max="3596" width="12.08984375" style="57" bestFit="1" customWidth="1"/>
    <col min="3597" max="3597" width="10.453125" style="57" bestFit="1" customWidth="1"/>
    <col min="3598" max="3598" width="7" style="57" bestFit="1" customWidth="1"/>
    <col min="3599" max="3599" width="5.90625" style="57" bestFit="1" customWidth="1"/>
    <col min="3600" max="3600" width="8.7265625" style="57" bestFit="1" customWidth="1"/>
    <col min="3601" max="3601" width="8.453125" style="57" bestFit="1" customWidth="1"/>
    <col min="3602" max="3602" width="8.6328125" style="57" bestFit="1" customWidth="1"/>
    <col min="3603" max="3603" width="14.36328125" style="57" bestFit="1" customWidth="1"/>
    <col min="3604" max="3604" width="10" style="57" bestFit="1" customWidth="1"/>
    <col min="3605" max="3605" width="6" style="57" customWidth="1"/>
    <col min="3606" max="3606" width="25.26953125" style="57" bestFit="1" customWidth="1"/>
    <col min="3607" max="3607" width="11" style="57" bestFit="1" customWidth="1"/>
    <col min="3608" max="3609" width="8.26953125" style="57" bestFit="1" customWidth="1"/>
    <col min="3610" max="3844" width="9" style="57"/>
    <col min="3845" max="3845" width="15.90625" style="57" customWidth="1"/>
    <col min="3846" max="3846" width="3.90625" style="57" bestFit="1" customWidth="1"/>
    <col min="3847" max="3847" width="38.26953125" style="57" customWidth="1"/>
    <col min="3848" max="3848" width="13.90625" style="57" bestFit="1" customWidth="1"/>
    <col min="3849" max="3849" width="13.90625" style="57" customWidth="1"/>
    <col min="3850" max="3850" width="13.08984375" style="57" bestFit="1" customWidth="1"/>
    <col min="3851" max="3851" width="5.90625" style="57" bestFit="1" customWidth="1"/>
    <col min="3852" max="3852" width="12.08984375" style="57" bestFit="1" customWidth="1"/>
    <col min="3853" max="3853" width="10.453125" style="57" bestFit="1" customWidth="1"/>
    <col min="3854" max="3854" width="7" style="57" bestFit="1" customWidth="1"/>
    <col min="3855" max="3855" width="5.90625" style="57" bestFit="1" customWidth="1"/>
    <col min="3856" max="3856" width="8.7265625" style="57" bestFit="1" customWidth="1"/>
    <col min="3857" max="3857" width="8.453125" style="57" bestFit="1" customWidth="1"/>
    <col min="3858" max="3858" width="8.6328125" style="57" bestFit="1" customWidth="1"/>
    <col min="3859" max="3859" width="14.36328125" style="57" bestFit="1" customWidth="1"/>
    <col min="3860" max="3860" width="10" style="57" bestFit="1" customWidth="1"/>
    <col min="3861" max="3861" width="6" style="57" customWidth="1"/>
    <col min="3862" max="3862" width="25.26953125" style="57" bestFit="1" customWidth="1"/>
    <col min="3863" max="3863" width="11" style="57" bestFit="1" customWidth="1"/>
    <col min="3864" max="3865" width="8.26953125" style="57" bestFit="1" customWidth="1"/>
    <col min="3866" max="4100" width="9" style="57"/>
    <col min="4101" max="4101" width="15.90625" style="57" customWidth="1"/>
    <col min="4102" max="4102" width="3.90625" style="57" bestFit="1" customWidth="1"/>
    <col min="4103" max="4103" width="38.26953125" style="57" customWidth="1"/>
    <col min="4104" max="4104" width="13.90625" style="57" bestFit="1" customWidth="1"/>
    <col min="4105" max="4105" width="13.90625" style="57" customWidth="1"/>
    <col min="4106" max="4106" width="13.08984375" style="57" bestFit="1" customWidth="1"/>
    <col min="4107" max="4107" width="5.90625" style="57" bestFit="1" customWidth="1"/>
    <col min="4108" max="4108" width="12.08984375" style="57" bestFit="1" customWidth="1"/>
    <col min="4109" max="4109" width="10.453125" style="57" bestFit="1" customWidth="1"/>
    <col min="4110" max="4110" width="7" style="57" bestFit="1" customWidth="1"/>
    <col min="4111" max="4111" width="5.90625" style="57" bestFit="1" customWidth="1"/>
    <col min="4112" max="4112" width="8.7265625" style="57" bestFit="1" customWidth="1"/>
    <col min="4113" max="4113" width="8.453125" style="57" bestFit="1" customWidth="1"/>
    <col min="4114" max="4114" width="8.6328125" style="57" bestFit="1" customWidth="1"/>
    <col min="4115" max="4115" width="14.36328125" style="57" bestFit="1" customWidth="1"/>
    <col min="4116" max="4116" width="10" style="57" bestFit="1" customWidth="1"/>
    <col min="4117" max="4117" width="6" style="57" customWidth="1"/>
    <col min="4118" max="4118" width="25.26953125" style="57" bestFit="1" customWidth="1"/>
    <col min="4119" max="4119" width="11" style="57" bestFit="1" customWidth="1"/>
    <col min="4120" max="4121" width="8.26953125" style="57" bestFit="1" customWidth="1"/>
    <col min="4122" max="4356" width="9" style="57"/>
    <col min="4357" max="4357" width="15.90625" style="57" customWidth="1"/>
    <col min="4358" max="4358" width="3.90625" style="57" bestFit="1" customWidth="1"/>
    <col min="4359" max="4359" width="38.26953125" style="57" customWidth="1"/>
    <col min="4360" max="4360" width="13.90625" style="57" bestFit="1" customWidth="1"/>
    <col min="4361" max="4361" width="13.90625" style="57" customWidth="1"/>
    <col min="4362" max="4362" width="13.08984375" style="57" bestFit="1" customWidth="1"/>
    <col min="4363" max="4363" width="5.90625" style="57" bestFit="1" customWidth="1"/>
    <col min="4364" max="4364" width="12.08984375" style="57" bestFit="1" customWidth="1"/>
    <col min="4365" max="4365" width="10.453125" style="57" bestFit="1" customWidth="1"/>
    <col min="4366" max="4366" width="7" style="57" bestFit="1" customWidth="1"/>
    <col min="4367" max="4367" width="5.90625" style="57" bestFit="1" customWidth="1"/>
    <col min="4368" max="4368" width="8.7265625" style="57" bestFit="1" customWidth="1"/>
    <col min="4369" max="4369" width="8.453125" style="57" bestFit="1" customWidth="1"/>
    <col min="4370" max="4370" width="8.6328125" style="57" bestFit="1" customWidth="1"/>
    <col min="4371" max="4371" width="14.36328125" style="57" bestFit="1" customWidth="1"/>
    <col min="4372" max="4372" width="10" style="57" bestFit="1" customWidth="1"/>
    <col min="4373" max="4373" width="6" style="57" customWidth="1"/>
    <col min="4374" max="4374" width="25.26953125" style="57" bestFit="1" customWidth="1"/>
    <col min="4375" max="4375" width="11" style="57" bestFit="1" customWidth="1"/>
    <col min="4376" max="4377" width="8.26953125" style="57" bestFit="1" customWidth="1"/>
    <col min="4378" max="4612" width="9" style="57"/>
    <col min="4613" max="4613" width="15.90625" style="57" customWidth="1"/>
    <col min="4614" max="4614" width="3.90625" style="57" bestFit="1" customWidth="1"/>
    <col min="4615" max="4615" width="38.26953125" style="57" customWidth="1"/>
    <col min="4616" max="4616" width="13.90625" style="57" bestFit="1" customWidth="1"/>
    <col min="4617" max="4617" width="13.90625" style="57" customWidth="1"/>
    <col min="4618" max="4618" width="13.08984375" style="57" bestFit="1" customWidth="1"/>
    <col min="4619" max="4619" width="5.90625" style="57" bestFit="1" customWidth="1"/>
    <col min="4620" max="4620" width="12.08984375" style="57" bestFit="1" customWidth="1"/>
    <col min="4621" max="4621" width="10.453125" style="57" bestFit="1" customWidth="1"/>
    <col min="4622" max="4622" width="7" style="57" bestFit="1" customWidth="1"/>
    <col min="4623" max="4623" width="5.90625" style="57" bestFit="1" customWidth="1"/>
    <col min="4624" max="4624" width="8.7265625" style="57" bestFit="1" customWidth="1"/>
    <col min="4625" max="4625" width="8.453125" style="57" bestFit="1" customWidth="1"/>
    <col min="4626" max="4626" width="8.6328125" style="57" bestFit="1" customWidth="1"/>
    <col min="4627" max="4627" width="14.36328125" style="57" bestFit="1" customWidth="1"/>
    <col min="4628" max="4628" width="10" style="57" bestFit="1" customWidth="1"/>
    <col min="4629" max="4629" width="6" style="57" customWidth="1"/>
    <col min="4630" max="4630" width="25.26953125" style="57" bestFit="1" customWidth="1"/>
    <col min="4631" max="4631" width="11" style="57" bestFit="1" customWidth="1"/>
    <col min="4632" max="4633" width="8.26953125" style="57" bestFit="1" customWidth="1"/>
    <col min="4634" max="4868" width="9" style="57"/>
    <col min="4869" max="4869" width="15.90625" style="57" customWidth="1"/>
    <col min="4870" max="4870" width="3.90625" style="57" bestFit="1" customWidth="1"/>
    <col min="4871" max="4871" width="38.26953125" style="57" customWidth="1"/>
    <col min="4872" max="4872" width="13.90625" style="57" bestFit="1" customWidth="1"/>
    <col min="4873" max="4873" width="13.90625" style="57" customWidth="1"/>
    <col min="4874" max="4874" width="13.08984375" style="57" bestFit="1" customWidth="1"/>
    <col min="4875" max="4875" width="5.90625" style="57" bestFit="1" customWidth="1"/>
    <col min="4876" max="4876" width="12.08984375" style="57" bestFit="1" customWidth="1"/>
    <col min="4877" max="4877" width="10.453125" style="57" bestFit="1" customWidth="1"/>
    <col min="4878" max="4878" width="7" style="57" bestFit="1" customWidth="1"/>
    <col min="4879" max="4879" width="5.90625" style="57" bestFit="1" customWidth="1"/>
    <col min="4880" max="4880" width="8.7265625" style="57" bestFit="1" customWidth="1"/>
    <col min="4881" max="4881" width="8.453125" style="57" bestFit="1" customWidth="1"/>
    <col min="4882" max="4882" width="8.6328125" style="57" bestFit="1" customWidth="1"/>
    <col min="4883" max="4883" width="14.36328125" style="57" bestFit="1" customWidth="1"/>
    <col min="4884" max="4884" width="10" style="57" bestFit="1" customWidth="1"/>
    <col min="4885" max="4885" width="6" style="57" customWidth="1"/>
    <col min="4886" max="4886" width="25.26953125" style="57" bestFit="1" customWidth="1"/>
    <col min="4887" max="4887" width="11" style="57" bestFit="1" customWidth="1"/>
    <col min="4888" max="4889" width="8.26953125" style="57" bestFit="1" customWidth="1"/>
    <col min="4890" max="5124" width="9" style="57"/>
    <col min="5125" max="5125" width="15.90625" style="57" customWidth="1"/>
    <col min="5126" max="5126" width="3.90625" style="57" bestFit="1" customWidth="1"/>
    <col min="5127" max="5127" width="38.26953125" style="57" customWidth="1"/>
    <col min="5128" max="5128" width="13.90625" style="57" bestFit="1" customWidth="1"/>
    <col min="5129" max="5129" width="13.90625" style="57" customWidth="1"/>
    <col min="5130" max="5130" width="13.08984375" style="57" bestFit="1" customWidth="1"/>
    <col min="5131" max="5131" width="5.90625" style="57" bestFit="1" customWidth="1"/>
    <col min="5132" max="5132" width="12.08984375" style="57" bestFit="1" customWidth="1"/>
    <col min="5133" max="5133" width="10.453125" style="57" bestFit="1" customWidth="1"/>
    <col min="5134" max="5134" width="7" style="57" bestFit="1" customWidth="1"/>
    <col min="5135" max="5135" width="5.90625" style="57" bestFit="1" customWidth="1"/>
    <col min="5136" max="5136" width="8.7265625" style="57" bestFit="1" customWidth="1"/>
    <col min="5137" max="5137" width="8.453125" style="57" bestFit="1" customWidth="1"/>
    <col min="5138" max="5138" width="8.6328125" style="57" bestFit="1" customWidth="1"/>
    <col min="5139" max="5139" width="14.36328125" style="57" bestFit="1" customWidth="1"/>
    <col min="5140" max="5140" width="10" style="57" bestFit="1" customWidth="1"/>
    <col min="5141" max="5141" width="6" style="57" customWidth="1"/>
    <col min="5142" max="5142" width="25.26953125" style="57" bestFit="1" customWidth="1"/>
    <col min="5143" max="5143" width="11" style="57" bestFit="1" customWidth="1"/>
    <col min="5144" max="5145" width="8.26953125" style="57" bestFit="1" customWidth="1"/>
    <col min="5146" max="5380" width="9" style="57"/>
    <col min="5381" max="5381" width="15.90625" style="57" customWidth="1"/>
    <col min="5382" max="5382" width="3.90625" style="57" bestFit="1" customWidth="1"/>
    <col min="5383" max="5383" width="38.26953125" style="57" customWidth="1"/>
    <col min="5384" max="5384" width="13.90625" style="57" bestFit="1" customWidth="1"/>
    <col min="5385" max="5385" width="13.90625" style="57" customWidth="1"/>
    <col min="5386" max="5386" width="13.08984375" style="57" bestFit="1" customWidth="1"/>
    <col min="5387" max="5387" width="5.90625" style="57" bestFit="1" customWidth="1"/>
    <col min="5388" max="5388" width="12.08984375" style="57" bestFit="1" customWidth="1"/>
    <col min="5389" max="5389" width="10.453125" style="57" bestFit="1" customWidth="1"/>
    <col min="5390" max="5390" width="7" style="57" bestFit="1" customWidth="1"/>
    <col min="5391" max="5391" width="5.90625" style="57" bestFit="1" customWidth="1"/>
    <col min="5392" max="5392" width="8.7265625" style="57" bestFit="1" customWidth="1"/>
    <col min="5393" max="5393" width="8.453125" style="57" bestFit="1" customWidth="1"/>
    <col min="5394" max="5394" width="8.6328125" style="57" bestFit="1" customWidth="1"/>
    <col min="5395" max="5395" width="14.36328125" style="57" bestFit="1" customWidth="1"/>
    <col min="5396" max="5396" width="10" style="57" bestFit="1" customWidth="1"/>
    <col min="5397" max="5397" width="6" style="57" customWidth="1"/>
    <col min="5398" max="5398" width="25.26953125" style="57" bestFit="1" customWidth="1"/>
    <col min="5399" max="5399" width="11" style="57" bestFit="1" customWidth="1"/>
    <col min="5400" max="5401" width="8.26953125" style="57" bestFit="1" customWidth="1"/>
    <col min="5402" max="5636" width="9" style="57"/>
    <col min="5637" max="5637" width="15.90625" style="57" customWidth="1"/>
    <col min="5638" max="5638" width="3.90625" style="57" bestFit="1" customWidth="1"/>
    <col min="5639" max="5639" width="38.26953125" style="57" customWidth="1"/>
    <col min="5640" max="5640" width="13.90625" style="57" bestFit="1" customWidth="1"/>
    <col min="5641" max="5641" width="13.90625" style="57" customWidth="1"/>
    <col min="5642" max="5642" width="13.08984375" style="57" bestFit="1" customWidth="1"/>
    <col min="5643" max="5643" width="5.90625" style="57" bestFit="1" customWidth="1"/>
    <col min="5644" max="5644" width="12.08984375" style="57" bestFit="1" customWidth="1"/>
    <col min="5645" max="5645" width="10.453125" style="57" bestFit="1" customWidth="1"/>
    <col min="5646" max="5646" width="7" style="57" bestFit="1" customWidth="1"/>
    <col min="5647" max="5647" width="5.90625" style="57" bestFit="1" customWidth="1"/>
    <col min="5648" max="5648" width="8.7265625" style="57" bestFit="1" customWidth="1"/>
    <col min="5649" max="5649" width="8.453125" style="57" bestFit="1" customWidth="1"/>
    <col min="5650" max="5650" width="8.6328125" style="57" bestFit="1" customWidth="1"/>
    <col min="5651" max="5651" width="14.36328125" style="57" bestFit="1" customWidth="1"/>
    <col min="5652" max="5652" width="10" style="57" bestFit="1" customWidth="1"/>
    <col min="5653" max="5653" width="6" style="57" customWidth="1"/>
    <col min="5654" max="5654" width="25.26953125" style="57" bestFit="1" customWidth="1"/>
    <col min="5655" max="5655" width="11" style="57" bestFit="1" customWidth="1"/>
    <col min="5656" max="5657" width="8.26953125" style="57" bestFit="1" customWidth="1"/>
    <col min="5658" max="5892" width="9" style="57"/>
    <col min="5893" max="5893" width="15.90625" style="57" customWidth="1"/>
    <col min="5894" max="5894" width="3.90625" style="57" bestFit="1" customWidth="1"/>
    <col min="5895" max="5895" width="38.26953125" style="57" customWidth="1"/>
    <col min="5896" max="5896" width="13.90625" style="57" bestFit="1" customWidth="1"/>
    <col min="5897" max="5897" width="13.90625" style="57" customWidth="1"/>
    <col min="5898" max="5898" width="13.08984375" style="57" bestFit="1" customWidth="1"/>
    <col min="5899" max="5899" width="5.90625" style="57" bestFit="1" customWidth="1"/>
    <col min="5900" max="5900" width="12.08984375" style="57" bestFit="1" customWidth="1"/>
    <col min="5901" max="5901" width="10.453125" style="57" bestFit="1" customWidth="1"/>
    <col min="5902" max="5902" width="7" style="57" bestFit="1" customWidth="1"/>
    <col min="5903" max="5903" width="5.90625" style="57" bestFit="1" customWidth="1"/>
    <col min="5904" max="5904" width="8.7265625" style="57" bestFit="1" customWidth="1"/>
    <col min="5905" max="5905" width="8.453125" style="57" bestFit="1" customWidth="1"/>
    <col min="5906" max="5906" width="8.6328125" style="57" bestFit="1" customWidth="1"/>
    <col min="5907" max="5907" width="14.36328125" style="57" bestFit="1" customWidth="1"/>
    <col min="5908" max="5908" width="10" style="57" bestFit="1" customWidth="1"/>
    <col min="5909" max="5909" width="6" style="57" customWidth="1"/>
    <col min="5910" max="5910" width="25.26953125" style="57" bestFit="1" customWidth="1"/>
    <col min="5911" max="5911" width="11" style="57" bestFit="1" customWidth="1"/>
    <col min="5912" max="5913" width="8.26953125" style="57" bestFit="1" customWidth="1"/>
    <col min="5914" max="6148" width="9" style="57"/>
    <col min="6149" max="6149" width="15.90625" style="57" customWidth="1"/>
    <col min="6150" max="6150" width="3.90625" style="57" bestFit="1" customWidth="1"/>
    <col min="6151" max="6151" width="38.26953125" style="57" customWidth="1"/>
    <col min="6152" max="6152" width="13.90625" style="57" bestFit="1" customWidth="1"/>
    <col min="6153" max="6153" width="13.90625" style="57" customWidth="1"/>
    <col min="6154" max="6154" width="13.08984375" style="57" bestFit="1" customWidth="1"/>
    <col min="6155" max="6155" width="5.90625" style="57" bestFit="1" customWidth="1"/>
    <col min="6156" max="6156" width="12.08984375" style="57" bestFit="1" customWidth="1"/>
    <col min="6157" max="6157" width="10.453125" style="57" bestFit="1" customWidth="1"/>
    <col min="6158" max="6158" width="7" style="57" bestFit="1" customWidth="1"/>
    <col min="6159" max="6159" width="5.90625" style="57" bestFit="1" customWidth="1"/>
    <col min="6160" max="6160" width="8.7265625" style="57" bestFit="1" customWidth="1"/>
    <col min="6161" max="6161" width="8.453125" style="57" bestFit="1" customWidth="1"/>
    <col min="6162" max="6162" width="8.6328125" style="57" bestFit="1" customWidth="1"/>
    <col min="6163" max="6163" width="14.36328125" style="57" bestFit="1" customWidth="1"/>
    <col min="6164" max="6164" width="10" style="57" bestFit="1" customWidth="1"/>
    <col min="6165" max="6165" width="6" style="57" customWidth="1"/>
    <col min="6166" max="6166" width="25.26953125" style="57" bestFit="1" customWidth="1"/>
    <col min="6167" max="6167" width="11" style="57" bestFit="1" customWidth="1"/>
    <col min="6168" max="6169" width="8.26953125" style="57" bestFit="1" customWidth="1"/>
    <col min="6170" max="6404" width="9" style="57"/>
    <col min="6405" max="6405" width="15.90625" style="57" customWidth="1"/>
    <col min="6406" max="6406" width="3.90625" style="57" bestFit="1" customWidth="1"/>
    <col min="6407" max="6407" width="38.26953125" style="57" customWidth="1"/>
    <col min="6408" max="6408" width="13.90625" style="57" bestFit="1" customWidth="1"/>
    <col min="6409" max="6409" width="13.90625" style="57" customWidth="1"/>
    <col min="6410" max="6410" width="13.08984375" style="57" bestFit="1" customWidth="1"/>
    <col min="6411" max="6411" width="5.90625" style="57" bestFit="1" customWidth="1"/>
    <col min="6412" max="6412" width="12.08984375" style="57" bestFit="1" customWidth="1"/>
    <col min="6413" max="6413" width="10.453125" style="57" bestFit="1" customWidth="1"/>
    <col min="6414" max="6414" width="7" style="57" bestFit="1" customWidth="1"/>
    <col min="6415" max="6415" width="5.90625" style="57" bestFit="1" customWidth="1"/>
    <col min="6416" max="6416" width="8.7265625" style="57" bestFit="1" customWidth="1"/>
    <col min="6417" max="6417" width="8.453125" style="57" bestFit="1" customWidth="1"/>
    <col min="6418" max="6418" width="8.6328125" style="57" bestFit="1" customWidth="1"/>
    <col min="6419" max="6419" width="14.36328125" style="57" bestFit="1" customWidth="1"/>
    <col min="6420" max="6420" width="10" style="57" bestFit="1" customWidth="1"/>
    <col min="6421" max="6421" width="6" style="57" customWidth="1"/>
    <col min="6422" max="6422" width="25.26953125" style="57" bestFit="1" customWidth="1"/>
    <col min="6423" max="6423" width="11" style="57" bestFit="1" customWidth="1"/>
    <col min="6424" max="6425" width="8.26953125" style="57" bestFit="1" customWidth="1"/>
    <col min="6426" max="6660" width="9" style="57"/>
    <col min="6661" max="6661" width="15.90625" style="57" customWidth="1"/>
    <col min="6662" max="6662" width="3.90625" style="57" bestFit="1" customWidth="1"/>
    <col min="6663" max="6663" width="38.26953125" style="57" customWidth="1"/>
    <col min="6664" max="6664" width="13.90625" style="57" bestFit="1" customWidth="1"/>
    <col min="6665" max="6665" width="13.90625" style="57" customWidth="1"/>
    <col min="6666" max="6666" width="13.08984375" style="57" bestFit="1" customWidth="1"/>
    <col min="6667" max="6667" width="5.90625" style="57" bestFit="1" customWidth="1"/>
    <col min="6668" max="6668" width="12.08984375" style="57" bestFit="1" customWidth="1"/>
    <col min="6669" max="6669" width="10.453125" style="57" bestFit="1" customWidth="1"/>
    <col min="6670" max="6670" width="7" style="57" bestFit="1" customWidth="1"/>
    <col min="6671" max="6671" width="5.90625" style="57" bestFit="1" customWidth="1"/>
    <col min="6672" max="6672" width="8.7265625" style="57" bestFit="1" customWidth="1"/>
    <col min="6673" max="6673" width="8.453125" style="57" bestFit="1" customWidth="1"/>
    <col min="6674" max="6674" width="8.6328125" style="57" bestFit="1" customWidth="1"/>
    <col min="6675" max="6675" width="14.36328125" style="57" bestFit="1" customWidth="1"/>
    <col min="6676" max="6676" width="10" style="57" bestFit="1" customWidth="1"/>
    <col min="6677" max="6677" width="6" style="57" customWidth="1"/>
    <col min="6678" max="6678" width="25.26953125" style="57" bestFit="1" customWidth="1"/>
    <col min="6679" max="6679" width="11" style="57" bestFit="1" customWidth="1"/>
    <col min="6680" max="6681" width="8.26953125" style="57" bestFit="1" customWidth="1"/>
    <col min="6682" max="6916" width="9" style="57"/>
    <col min="6917" max="6917" width="15.90625" style="57" customWidth="1"/>
    <col min="6918" max="6918" width="3.90625" style="57" bestFit="1" customWidth="1"/>
    <col min="6919" max="6919" width="38.26953125" style="57" customWidth="1"/>
    <col min="6920" max="6920" width="13.90625" style="57" bestFit="1" customWidth="1"/>
    <col min="6921" max="6921" width="13.90625" style="57" customWidth="1"/>
    <col min="6922" max="6922" width="13.08984375" style="57" bestFit="1" customWidth="1"/>
    <col min="6923" max="6923" width="5.90625" style="57" bestFit="1" customWidth="1"/>
    <col min="6924" max="6924" width="12.08984375" style="57" bestFit="1" customWidth="1"/>
    <col min="6925" max="6925" width="10.453125" style="57" bestFit="1" customWidth="1"/>
    <col min="6926" max="6926" width="7" style="57" bestFit="1" customWidth="1"/>
    <col min="6927" max="6927" width="5.90625" style="57" bestFit="1" customWidth="1"/>
    <col min="6928" max="6928" width="8.7265625" style="57" bestFit="1" customWidth="1"/>
    <col min="6929" max="6929" width="8.453125" style="57" bestFit="1" customWidth="1"/>
    <col min="6930" max="6930" width="8.6328125" style="57" bestFit="1" customWidth="1"/>
    <col min="6931" max="6931" width="14.36328125" style="57" bestFit="1" customWidth="1"/>
    <col min="6932" max="6932" width="10" style="57" bestFit="1" customWidth="1"/>
    <col min="6933" max="6933" width="6" style="57" customWidth="1"/>
    <col min="6934" max="6934" width="25.26953125" style="57" bestFit="1" customWidth="1"/>
    <col min="6935" max="6935" width="11" style="57" bestFit="1" customWidth="1"/>
    <col min="6936" max="6937" width="8.26953125" style="57" bestFit="1" customWidth="1"/>
    <col min="6938" max="7172" width="9" style="57"/>
    <col min="7173" max="7173" width="15.90625" style="57" customWidth="1"/>
    <col min="7174" max="7174" width="3.90625" style="57" bestFit="1" customWidth="1"/>
    <col min="7175" max="7175" width="38.26953125" style="57" customWidth="1"/>
    <col min="7176" max="7176" width="13.90625" style="57" bestFit="1" customWidth="1"/>
    <col min="7177" max="7177" width="13.90625" style="57" customWidth="1"/>
    <col min="7178" max="7178" width="13.08984375" style="57" bestFit="1" customWidth="1"/>
    <col min="7179" max="7179" width="5.90625" style="57" bestFit="1" customWidth="1"/>
    <col min="7180" max="7180" width="12.08984375" style="57" bestFit="1" customWidth="1"/>
    <col min="7181" max="7181" width="10.453125" style="57" bestFit="1" customWidth="1"/>
    <col min="7182" max="7182" width="7" style="57" bestFit="1" customWidth="1"/>
    <col min="7183" max="7183" width="5.90625" style="57" bestFit="1" customWidth="1"/>
    <col min="7184" max="7184" width="8.7265625" style="57" bestFit="1" customWidth="1"/>
    <col min="7185" max="7185" width="8.453125" style="57" bestFit="1" customWidth="1"/>
    <col min="7186" max="7186" width="8.6328125" style="57" bestFit="1" customWidth="1"/>
    <col min="7187" max="7187" width="14.36328125" style="57" bestFit="1" customWidth="1"/>
    <col min="7188" max="7188" width="10" style="57" bestFit="1" customWidth="1"/>
    <col min="7189" max="7189" width="6" style="57" customWidth="1"/>
    <col min="7190" max="7190" width="25.26953125" style="57" bestFit="1" customWidth="1"/>
    <col min="7191" max="7191" width="11" style="57" bestFit="1" customWidth="1"/>
    <col min="7192" max="7193" width="8.26953125" style="57" bestFit="1" customWidth="1"/>
    <col min="7194" max="7428" width="9" style="57"/>
    <col min="7429" max="7429" width="15.90625" style="57" customWidth="1"/>
    <col min="7430" max="7430" width="3.90625" style="57" bestFit="1" customWidth="1"/>
    <col min="7431" max="7431" width="38.26953125" style="57" customWidth="1"/>
    <col min="7432" max="7432" width="13.90625" style="57" bestFit="1" customWidth="1"/>
    <col min="7433" max="7433" width="13.90625" style="57" customWidth="1"/>
    <col min="7434" max="7434" width="13.08984375" style="57" bestFit="1" customWidth="1"/>
    <col min="7435" max="7435" width="5.90625" style="57" bestFit="1" customWidth="1"/>
    <col min="7436" max="7436" width="12.08984375" style="57" bestFit="1" customWidth="1"/>
    <col min="7437" max="7437" width="10.453125" style="57" bestFit="1" customWidth="1"/>
    <col min="7438" max="7438" width="7" style="57" bestFit="1" customWidth="1"/>
    <col min="7439" max="7439" width="5.90625" style="57" bestFit="1" customWidth="1"/>
    <col min="7440" max="7440" width="8.7265625" style="57" bestFit="1" customWidth="1"/>
    <col min="7441" max="7441" width="8.453125" style="57" bestFit="1" customWidth="1"/>
    <col min="7442" max="7442" width="8.6328125" style="57" bestFit="1" customWidth="1"/>
    <col min="7443" max="7443" width="14.36328125" style="57" bestFit="1" customWidth="1"/>
    <col min="7444" max="7444" width="10" style="57" bestFit="1" customWidth="1"/>
    <col min="7445" max="7445" width="6" style="57" customWidth="1"/>
    <col min="7446" max="7446" width="25.26953125" style="57" bestFit="1" customWidth="1"/>
    <col min="7447" max="7447" width="11" style="57" bestFit="1" customWidth="1"/>
    <col min="7448" max="7449" width="8.26953125" style="57" bestFit="1" customWidth="1"/>
    <col min="7450" max="7684" width="9" style="57"/>
    <col min="7685" max="7685" width="15.90625" style="57" customWidth="1"/>
    <col min="7686" max="7686" width="3.90625" style="57" bestFit="1" customWidth="1"/>
    <col min="7687" max="7687" width="38.26953125" style="57" customWidth="1"/>
    <col min="7688" max="7688" width="13.90625" style="57" bestFit="1" customWidth="1"/>
    <col min="7689" max="7689" width="13.90625" style="57" customWidth="1"/>
    <col min="7690" max="7690" width="13.08984375" style="57" bestFit="1" customWidth="1"/>
    <col min="7691" max="7691" width="5.90625" style="57" bestFit="1" customWidth="1"/>
    <col min="7692" max="7692" width="12.08984375" style="57" bestFit="1" customWidth="1"/>
    <col min="7693" max="7693" width="10.453125" style="57" bestFit="1" customWidth="1"/>
    <col min="7694" max="7694" width="7" style="57" bestFit="1" customWidth="1"/>
    <col min="7695" max="7695" width="5.90625" style="57" bestFit="1" customWidth="1"/>
    <col min="7696" max="7696" width="8.7265625" style="57" bestFit="1" customWidth="1"/>
    <col min="7697" max="7697" width="8.453125" style="57" bestFit="1" customWidth="1"/>
    <col min="7698" max="7698" width="8.6328125" style="57" bestFit="1" customWidth="1"/>
    <col min="7699" max="7699" width="14.36328125" style="57" bestFit="1" customWidth="1"/>
    <col min="7700" max="7700" width="10" style="57" bestFit="1" customWidth="1"/>
    <col min="7701" max="7701" width="6" style="57" customWidth="1"/>
    <col min="7702" max="7702" width="25.26953125" style="57" bestFit="1" customWidth="1"/>
    <col min="7703" max="7703" width="11" style="57" bestFit="1" customWidth="1"/>
    <col min="7704" max="7705" width="8.26953125" style="57" bestFit="1" customWidth="1"/>
    <col min="7706" max="7940" width="9" style="57"/>
    <col min="7941" max="7941" width="15.90625" style="57" customWidth="1"/>
    <col min="7942" max="7942" width="3.90625" style="57" bestFit="1" customWidth="1"/>
    <col min="7943" max="7943" width="38.26953125" style="57" customWidth="1"/>
    <col min="7944" max="7944" width="13.90625" style="57" bestFit="1" customWidth="1"/>
    <col min="7945" max="7945" width="13.90625" style="57" customWidth="1"/>
    <col min="7946" max="7946" width="13.08984375" style="57" bestFit="1" customWidth="1"/>
    <col min="7947" max="7947" width="5.90625" style="57" bestFit="1" customWidth="1"/>
    <col min="7948" max="7948" width="12.08984375" style="57" bestFit="1" customWidth="1"/>
    <col min="7949" max="7949" width="10.453125" style="57" bestFit="1" customWidth="1"/>
    <col min="7950" max="7950" width="7" style="57" bestFit="1" customWidth="1"/>
    <col min="7951" max="7951" width="5.90625" style="57" bestFit="1" customWidth="1"/>
    <col min="7952" max="7952" width="8.7265625" style="57" bestFit="1" customWidth="1"/>
    <col min="7953" max="7953" width="8.453125" style="57" bestFit="1" customWidth="1"/>
    <col min="7954" max="7954" width="8.6328125" style="57" bestFit="1" customWidth="1"/>
    <col min="7955" max="7955" width="14.36328125" style="57" bestFit="1" customWidth="1"/>
    <col min="7956" max="7956" width="10" style="57" bestFit="1" customWidth="1"/>
    <col min="7957" max="7957" width="6" style="57" customWidth="1"/>
    <col min="7958" max="7958" width="25.26953125" style="57" bestFit="1" customWidth="1"/>
    <col min="7959" max="7959" width="11" style="57" bestFit="1" customWidth="1"/>
    <col min="7960" max="7961" width="8.26953125" style="57" bestFit="1" customWidth="1"/>
    <col min="7962" max="8196" width="9" style="57"/>
    <col min="8197" max="8197" width="15.90625" style="57" customWidth="1"/>
    <col min="8198" max="8198" width="3.90625" style="57" bestFit="1" customWidth="1"/>
    <col min="8199" max="8199" width="38.26953125" style="57" customWidth="1"/>
    <col min="8200" max="8200" width="13.90625" style="57" bestFit="1" customWidth="1"/>
    <col min="8201" max="8201" width="13.90625" style="57" customWidth="1"/>
    <col min="8202" max="8202" width="13.08984375" style="57" bestFit="1" customWidth="1"/>
    <col min="8203" max="8203" width="5.90625" style="57" bestFit="1" customWidth="1"/>
    <col min="8204" max="8204" width="12.08984375" style="57" bestFit="1" customWidth="1"/>
    <col min="8205" max="8205" width="10.453125" style="57" bestFit="1" customWidth="1"/>
    <col min="8206" max="8206" width="7" style="57" bestFit="1" customWidth="1"/>
    <col min="8207" max="8207" width="5.90625" style="57" bestFit="1" customWidth="1"/>
    <col min="8208" max="8208" width="8.7265625" style="57" bestFit="1" customWidth="1"/>
    <col min="8209" max="8209" width="8.453125" style="57" bestFit="1" customWidth="1"/>
    <col min="8210" max="8210" width="8.6328125" style="57" bestFit="1" customWidth="1"/>
    <col min="8211" max="8211" width="14.36328125" style="57" bestFit="1" customWidth="1"/>
    <col min="8212" max="8212" width="10" style="57" bestFit="1" customWidth="1"/>
    <col min="8213" max="8213" width="6" style="57" customWidth="1"/>
    <col min="8214" max="8214" width="25.26953125" style="57" bestFit="1" customWidth="1"/>
    <col min="8215" max="8215" width="11" style="57" bestFit="1" customWidth="1"/>
    <col min="8216" max="8217" width="8.26953125" style="57" bestFit="1" customWidth="1"/>
    <col min="8218" max="8452" width="9" style="57"/>
    <col min="8453" max="8453" width="15.90625" style="57" customWidth="1"/>
    <col min="8454" max="8454" width="3.90625" style="57" bestFit="1" customWidth="1"/>
    <col min="8455" max="8455" width="38.26953125" style="57" customWidth="1"/>
    <col min="8456" max="8456" width="13.90625" style="57" bestFit="1" customWidth="1"/>
    <col min="8457" max="8457" width="13.90625" style="57" customWidth="1"/>
    <col min="8458" max="8458" width="13.08984375" style="57" bestFit="1" customWidth="1"/>
    <col min="8459" max="8459" width="5.90625" style="57" bestFit="1" customWidth="1"/>
    <col min="8460" max="8460" width="12.08984375" style="57" bestFit="1" customWidth="1"/>
    <col min="8461" max="8461" width="10.453125" style="57" bestFit="1" customWidth="1"/>
    <col min="8462" max="8462" width="7" style="57" bestFit="1" customWidth="1"/>
    <col min="8463" max="8463" width="5.90625" style="57" bestFit="1" customWidth="1"/>
    <col min="8464" max="8464" width="8.7265625" style="57" bestFit="1" customWidth="1"/>
    <col min="8465" max="8465" width="8.453125" style="57" bestFit="1" customWidth="1"/>
    <col min="8466" max="8466" width="8.6328125" style="57" bestFit="1" customWidth="1"/>
    <col min="8467" max="8467" width="14.36328125" style="57" bestFit="1" customWidth="1"/>
    <col min="8468" max="8468" width="10" style="57" bestFit="1" customWidth="1"/>
    <col min="8469" max="8469" width="6" style="57" customWidth="1"/>
    <col min="8470" max="8470" width="25.26953125" style="57" bestFit="1" customWidth="1"/>
    <col min="8471" max="8471" width="11" style="57" bestFit="1" customWidth="1"/>
    <col min="8472" max="8473" width="8.26953125" style="57" bestFit="1" customWidth="1"/>
    <col min="8474" max="8708" width="9" style="57"/>
    <col min="8709" max="8709" width="15.90625" style="57" customWidth="1"/>
    <col min="8710" max="8710" width="3.90625" style="57" bestFit="1" customWidth="1"/>
    <col min="8711" max="8711" width="38.26953125" style="57" customWidth="1"/>
    <col min="8712" max="8712" width="13.90625" style="57" bestFit="1" customWidth="1"/>
    <col min="8713" max="8713" width="13.90625" style="57" customWidth="1"/>
    <col min="8714" max="8714" width="13.08984375" style="57" bestFit="1" customWidth="1"/>
    <col min="8715" max="8715" width="5.90625" style="57" bestFit="1" customWidth="1"/>
    <col min="8716" max="8716" width="12.08984375" style="57" bestFit="1" customWidth="1"/>
    <col min="8717" max="8717" width="10.453125" style="57" bestFit="1" customWidth="1"/>
    <col min="8718" max="8718" width="7" style="57" bestFit="1" customWidth="1"/>
    <col min="8719" max="8719" width="5.90625" style="57" bestFit="1" customWidth="1"/>
    <col min="8720" max="8720" width="8.7265625" style="57" bestFit="1" customWidth="1"/>
    <col min="8721" max="8721" width="8.453125" style="57" bestFit="1" customWidth="1"/>
    <col min="8722" max="8722" width="8.6328125" style="57" bestFit="1" customWidth="1"/>
    <col min="8723" max="8723" width="14.36328125" style="57" bestFit="1" customWidth="1"/>
    <col min="8724" max="8724" width="10" style="57" bestFit="1" customWidth="1"/>
    <col min="8725" max="8725" width="6" style="57" customWidth="1"/>
    <col min="8726" max="8726" width="25.26953125" style="57" bestFit="1" customWidth="1"/>
    <col min="8727" max="8727" width="11" style="57" bestFit="1" customWidth="1"/>
    <col min="8728" max="8729" width="8.26953125" style="57" bestFit="1" customWidth="1"/>
    <col min="8730" max="8964" width="9" style="57"/>
    <col min="8965" max="8965" width="15.90625" style="57" customWidth="1"/>
    <col min="8966" max="8966" width="3.90625" style="57" bestFit="1" customWidth="1"/>
    <col min="8967" max="8967" width="38.26953125" style="57" customWidth="1"/>
    <col min="8968" max="8968" width="13.90625" style="57" bestFit="1" customWidth="1"/>
    <col min="8969" max="8969" width="13.90625" style="57" customWidth="1"/>
    <col min="8970" max="8970" width="13.08984375" style="57" bestFit="1" customWidth="1"/>
    <col min="8971" max="8971" width="5.90625" style="57" bestFit="1" customWidth="1"/>
    <col min="8972" max="8972" width="12.08984375" style="57" bestFit="1" customWidth="1"/>
    <col min="8973" max="8973" width="10.453125" style="57" bestFit="1" customWidth="1"/>
    <col min="8974" max="8974" width="7" style="57" bestFit="1" customWidth="1"/>
    <col min="8975" max="8975" width="5.90625" style="57" bestFit="1" customWidth="1"/>
    <col min="8976" max="8976" width="8.7265625" style="57" bestFit="1" customWidth="1"/>
    <col min="8977" max="8977" width="8.453125" style="57" bestFit="1" customWidth="1"/>
    <col min="8978" max="8978" width="8.6328125" style="57" bestFit="1" customWidth="1"/>
    <col min="8979" max="8979" width="14.36328125" style="57" bestFit="1" customWidth="1"/>
    <col min="8980" max="8980" width="10" style="57" bestFit="1" customWidth="1"/>
    <col min="8981" max="8981" width="6" style="57" customWidth="1"/>
    <col min="8982" max="8982" width="25.26953125" style="57" bestFit="1" customWidth="1"/>
    <col min="8983" max="8983" width="11" style="57" bestFit="1" customWidth="1"/>
    <col min="8984" max="8985" width="8.26953125" style="57" bestFit="1" customWidth="1"/>
    <col min="8986" max="9220" width="9" style="57"/>
    <col min="9221" max="9221" width="15.90625" style="57" customWidth="1"/>
    <col min="9222" max="9222" width="3.90625" style="57" bestFit="1" customWidth="1"/>
    <col min="9223" max="9223" width="38.26953125" style="57" customWidth="1"/>
    <col min="9224" max="9224" width="13.90625" style="57" bestFit="1" customWidth="1"/>
    <col min="9225" max="9225" width="13.90625" style="57" customWidth="1"/>
    <col min="9226" max="9226" width="13.08984375" style="57" bestFit="1" customWidth="1"/>
    <col min="9227" max="9227" width="5.90625" style="57" bestFit="1" customWidth="1"/>
    <col min="9228" max="9228" width="12.08984375" style="57" bestFit="1" customWidth="1"/>
    <col min="9229" max="9229" width="10.453125" style="57" bestFit="1" customWidth="1"/>
    <col min="9230" max="9230" width="7" style="57" bestFit="1" customWidth="1"/>
    <col min="9231" max="9231" width="5.90625" style="57" bestFit="1" customWidth="1"/>
    <col min="9232" max="9232" width="8.7265625" style="57" bestFit="1" customWidth="1"/>
    <col min="9233" max="9233" width="8.453125" style="57" bestFit="1" customWidth="1"/>
    <col min="9234" max="9234" width="8.6328125" style="57" bestFit="1" customWidth="1"/>
    <col min="9235" max="9235" width="14.36328125" style="57" bestFit="1" customWidth="1"/>
    <col min="9236" max="9236" width="10" style="57" bestFit="1" customWidth="1"/>
    <col min="9237" max="9237" width="6" style="57" customWidth="1"/>
    <col min="9238" max="9238" width="25.26953125" style="57" bestFit="1" customWidth="1"/>
    <col min="9239" max="9239" width="11" style="57" bestFit="1" customWidth="1"/>
    <col min="9240" max="9241" width="8.26953125" style="57" bestFit="1" customWidth="1"/>
    <col min="9242" max="9476" width="9" style="57"/>
    <col min="9477" max="9477" width="15.90625" style="57" customWidth="1"/>
    <col min="9478" max="9478" width="3.90625" style="57" bestFit="1" customWidth="1"/>
    <col min="9479" max="9479" width="38.26953125" style="57" customWidth="1"/>
    <col min="9480" max="9480" width="13.90625" style="57" bestFit="1" customWidth="1"/>
    <col min="9481" max="9481" width="13.90625" style="57" customWidth="1"/>
    <col min="9482" max="9482" width="13.08984375" style="57" bestFit="1" customWidth="1"/>
    <col min="9483" max="9483" width="5.90625" style="57" bestFit="1" customWidth="1"/>
    <col min="9484" max="9484" width="12.08984375" style="57" bestFit="1" customWidth="1"/>
    <col min="9485" max="9485" width="10.453125" style="57" bestFit="1" customWidth="1"/>
    <col min="9486" max="9486" width="7" style="57" bestFit="1" customWidth="1"/>
    <col min="9487" max="9487" width="5.90625" style="57" bestFit="1" customWidth="1"/>
    <col min="9488" max="9488" width="8.7265625" style="57" bestFit="1" customWidth="1"/>
    <col min="9489" max="9489" width="8.453125" style="57" bestFit="1" customWidth="1"/>
    <col min="9490" max="9490" width="8.6328125" style="57" bestFit="1" customWidth="1"/>
    <col min="9491" max="9491" width="14.36328125" style="57" bestFit="1" customWidth="1"/>
    <col min="9492" max="9492" width="10" style="57" bestFit="1" customWidth="1"/>
    <col min="9493" max="9493" width="6" style="57" customWidth="1"/>
    <col min="9494" max="9494" width="25.26953125" style="57" bestFit="1" customWidth="1"/>
    <col min="9495" max="9495" width="11" style="57" bestFit="1" customWidth="1"/>
    <col min="9496" max="9497" width="8.26953125" style="57" bestFit="1" customWidth="1"/>
    <col min="9498" max="9732" width="9" style="57"/>
    <col min="9733" max="9733" width="15.90625" style="57" customWidth="1"/>
    <col min="9734" max="9734" width="3.90625" style="57" bestFit="1" customWidth="1"/>
    <col min="9735" max="9735" width="38.26953125" style="57" customWidth="1"/>
    <col min="9736" max="9736" width="13.90625" style="57" bestFit="1" customWidth="1"/>
    <col min="9737" max="9737" width="13.90625" style="57" customWidth="1"/>
    <col min="9738" max="9738" width="13.08984375" style="57" bestFit="1" customWidth="1"/>
    <col min="9739" max="9739" width="5.90625" style="57" bestFit="1" customWidth="1"/>
    <col min="9740" max="9740" width="12.08984375" style="57" bestFit="1" customWidth="1"/>
    <col min="9741" max="9741" width="10.453125" style="57" bestFit="1" customWidth="1"/>
    <col min="9742" max="9742" width="7" style="57" bestFit="1" customWidth="1"/>
    <col min="9743" max="9743" width="5.90625" style="57" bestFit="1" customWidth="1"/>
    <col min="9744" max="9744" width="8.7265625" style="57" bestFit="1" customWidth="1"/>
    <col min="9745" max="9745" width="8.453125" style="57" bestFit="1" customWidth="1"/>
    <col min="9746" max="9746" width="8.6328125" style="57" bestFit="1" customWidth="1"/>
    <col min="9747" max="9747" width="14.36328125" style="57" bestFit="1" customWidth="1"/>
    <col min="9748" max="9748" width="10" style="57" bestFit="1" customWidth="1"/>
    <col min="9749" max="9749" width="6" style="57" customWidth="1"/>
    <col min="9750" max="9750" width="25.26953125" style="57" bestFit="1" customWidth="1"/>
    <col min="9751" max="9751" width="11" style="57" bestFit="1" customWidth="1"/>
    <col min="9752" max="9753" width="8.26953125" style="57" bestFit="1" customWidth="1"/>
    <col min="9754" max="9988" width="9" style="57"/>
    <col min="9989" max="9989" width="15.90625" style="57" customWidth="1"/>
    <col min="9990" max="9990" width="3.90625" style="57" bestFit="1" customWidth="1"/>
    <col min="9991" max="9991" width="38.26953125" style="57" customWidth="1"/>
    <col min="9992" max="9992" width="13.90625" style="57" bestFit="1" customWidth="1"/>
    <col min="9993" max="9993" width="13.90625" style="57" customWidth="1"/>
    <col min="9994" max="9994" width="13.08984375" style="57" bestFit="1" customWidth="1"/>
    <col min="9995" max="9995" width="5.90625" style="57" bestFit="1" customWidth="1"/>
    <col min="9996" max="9996" width="12.08984375" style="57" bestFit="1" customWidth="1"/>
    <col min="9997" max="9997" width="10.453125" style="57" bestFit="1" customWidth="1"/>
    <col min="9998" max="9998" width="7" style="57" bestFit="1" customWidth="1"/>
    <col min="9999" max="9999" width="5.90625" style="57" bestFit="1" customWidth="1"/>
    <col min="10000" max="10000" width="8.7265625" style="57" bestFit="1" customWidth="1"/>
    <col min="10001" max="10001" width="8.453125" style="57" bestFit="1" customWidth="1"/>
    <col min="10002" max="10002" width="8.6328125" style="57" bestFit="1" customWidth="1"/>
    <col min="10003" max="10003" width="14.36328125" style="57" bestFit="1" customWidth="1"/>
    <col min="10004" max="10004" width="10" style="57" bestFit="1" customWidth="1"/>
    <col min="10005" max="10005" width="6" style="57" customWidth="1"/>
    <col min="10006" max="10006" width="25.26953125" style="57" bestFit="1" customWidth="1"/>
    <col min="10007" max="10007" width="11" style="57" bestFit="1" customWidth="1"/>
    <col min="10008" max="10009" width="8.26953125" style="57" bestFit="1" customWidth="1"/>
    <col min="10010" max="10244" width="9" style="57"/>
    <col min="10245" max="10245" width="15.90625" style="57" customWidth="1"/>
    <col min="10246" max="10246" width="3.90625" style="57" bestFit="1" customWidth="1"/>
    <col min="10247" max="10247" width="38.26953125" style="57" customWidth="1"/>
    <col min="10248" max="10248" width="13.90625" style="57" bestFit="1" customWidth="1"/>
    <col min="10249" max="10249" width="13.90625" style="57" customWidth="1"/>
    <col min="10250" max="10250" width="13.08984375" style="57" bestFit="1" customWidth="1"/>
    <col min="10251" max="10251" width="5.90625" style="57" bestFit="1" customWidth="1"/>
    <col min="10252" max="10252" width="12.08984375" style="57" bestFit="1" customWidth="1"/>
    <col min="10253" max="10253" width="10.453125" style="57" bestFit="1" customWidth="1"/>
    <col min="10254" max="10254" width="7" style="57" bestFit="1" customWidth="1"/>
    <col min="10255" max="10255" width="5.90625" style="57" bestFit="1" customWidth="1"/>
    <col min="10256" max="10256" width="8.7265625" style="57" bestFit="1" customWidth="1"/>
    <col min="10257" max="10257" width="8.453125" style="57" bestFit="1" customWidth="1"/>
    <col min="10258" max="10258" width="8.6328125" style="57" bestFit="1" customWidth="1"/>
    <col min="10259" max="10259" width="14.36328125" style="57" bestFit="1" customWidth="1"/>
    <col min="10260" max="10260" width="10" style="57" bestFit="1" customWidth="1"/>
    <col min="10261" max="10261" width="6" style="57" customWidth="1"/>
    <col min="10262" max="10262" width="25.26953125" style="57" bestFit="1" customWidth="1"/>
    <col min="10263" max="10263" width="11" style="57" bestFit="1" customWidth="1"/>
    <col min="10264" max="10265" width="8.26953125" style="57" bestFit="1" customWidth="1"/>
    <col min="10266" max="10500" width="9" style="57"/>
    <col min="10501" max="10501" width="15.90625" style="57" customWidth="1"/>
    <col min="10502" max="10502" width="3.90625" style="57" bestFit="1" customWidth="1"/>
    <col min="10503" max="10503" width="38.26953125" style="57" customWidth="1"/>
    <col min="10504" max="10504" width="13.90625" style="57" bestFit="1" customWidth="1"/>
    <col min="10505" max="10505" width="13.90625" style="57" customWidth="1"/>
    <col min="10506" max="10506" width="13.08984375" style="57" bestFit="1" customWidth="1"/>
    <col min="10507" max="10507" width="5.90625" style="57" bestFit="1" customWidth="1"/>
    <col min="10508" max="10508" width="12.08984375" style="57" bestFit="1" customWidth="1"/>
    <col min="10509" max="10509" width="10.453125" style="57" bestFit="1" customWidth="1"/>
    <col min="10510" max="10510" width="7" style="57" bestFit="1" customWidth="1"/>
    <col min="10511" max="10511" width="5.90625" style="57" bestFit="1" customWidth="1"/>
    <col min="10512" max="10512" width="8.7265625" style="57" bestFit="1" customWidth="1"/>
    <col min="10513" max="10513" width="8.453125" style="57" bestFit="1" customWidth="1"/>
    <col min="10514" max="10514" width="8.6328125" style="57" bestFit="1" customWidth="1"/>
    <col min="10515" max="10515" width="14.36328125" style="57" bestFit="1" customWidth="1"/>
    <col min="10516" max="10516" width="10" style="57" bestFit="1" customWidth="1"/>
    <col min="10517" max="10517" width="6" style="57" customWidth="1"/>
    <col min="10518" max="10518" width="25.26953125" style="57" bestFit="1" customWidth="1"/>
    <col min="10519" max="10519" width="11" style="57" bestFit="1" customWidth="1"/>
    <col min="10520" max="10521" width="8.26953125" style="57" bestFit="1" customWidth="1"/>
    <col min="10522" max="10756" width="9" style="57"/>
    <col min="10757" max="10757" width="15.90625" style="57" customWidth="1"/>
    <col min="10758" max="10758" width="3.90625" style="57" bestFit="1" customWidth="1"/>
    <col min="10759" max="10759" width="38.26953125" style="57" customWidth="1"/>
    <col min="10760" max="10760" width="13.90625" style="57" bestFit="1" customWidth="1"/>
    <col min="10761" max="10761" width="13.90625" style="57" customWidth="1"/>
    <col min="10762" max="10762" width="13.08984375" style="57" bestFit="1" customWidth="1"/>
    <col min="10763" max="10763" width="5.90625" style="57" bestFit="1" customWidth="1"/>
    <col min="10764" max="10764" width="12.08984375" style="57" bestFit="1" customWidth="1"/>
    <col min="10765" max="10765" width="10.453125" style="57" bestFit="1" customWidth="1"/>
    <col min="10766" max="10766" width="7" style="57" bestFit="1" customWidth="1"/>
    <col min="10767" max="10767" width="5.90625" style="57" bestFit="1" customWidth="1"/>
    <col min="10768" max="10768" width="8.7265625" style="57" bestFit="1" customWidth="1"/>
    <col min="10769" max="10769" width="8.453125" style="57" bestFit="1" customWidth="1"/>
    <col min="10770" max="10770" width="8.6328125" style="57" bestFit="1" customWidth="1"/>
    <col min="10771" max="10771" width="14.36328125" style="57" bestFit="1" customWidth="1"/>
    <col min="10772" max="10772" width="10" style="57" bestFit="1" customWidth="1"/>
    <col min="10773" max="10773" width="6" style="57" customWidth="1"/>
    <col min="10774" max="10774" width="25.26953125" style="57" bestFit="1" customWidth="1"/>
    <col min="10775" max="10775" width="11" style="57" bestFit="1" customWidth="1"/>
    <col min="10776" max="10777" width="8.26953125" style="57" bestFit="1" customWidth="1"/>
    <col min="10778" max="11012" width="9" style="57"/>
    <col min="11013" max="11013" width="15.90625" style="57" customWidth="1"/>
    <col min="11014" max="11014" width="3.90625" style="57" bestFit="1" customWidth="1"/>
    <col min="11015" max="11015" width="38.26953125" style="57" customWidth="1"/>
    <col min="11016" max="11016" width="13.90625" style="57" bestFit="1" customWidth="1"/>
    <col min="11017" max="11017" width="13.90625" style="57" customWidth="1"/>
    <col min="11018" max="11018" width="13.08984375" style="57" bestFit="1" customWidth="1"/>
    <col min="11019" max="11019" width="5.90625" style="57" bestFit="1" customWidth="1"/>
    <col min="11020" max="11020" width="12.08984375" style="57" bestFit="1" customWidth="1"/>
    <col min="11021" max="11021" width="10.453125" style="57" bestFit="1" customWidth="1"/>
    <col min="11022" max="11022" width="7" style="57" bestFit="1" customWidth="1"/>
    <col min="11023" max="11023" width="5.90625" style="57" bestFit="1" customWidth="1"/>
    <col min="11024" max="11024" width="8.7265625" style="57" bestFit="1" customWidth="1"/>
    <col min="11025" max="11025" width="8.453125" style="57" bestFit="1" customWidth="1"/>
    <col min="11026" max="11026" width="8.6328125" style="57" bestFit="1" customWidth="1"/>
    <col min="11027" max="11027" width="14.36328125" style="57" bestFit="1" customWidth="1"/>
    <col min="11028" max="11028" width="10" style="57" bestFit="1" customWidth="1"/>
    <col min="11029" max="11029" width="6" style="57" customWidth="1"/>
    <col min="11030" max="11030" width="25.26953125" style="57" bestFit="1" customWidth="1"/>
    <col min="11031" max="11031" width="11" style="57" bestFit="1" customWidth="1"/>
    <col min="11032" max="11033" width="8.26953125" style="57" bestFit="1" customWidth="1"/>
    <col min="11034" max="11268" width="9" style="57"/>
    <col min="11269" max="11269" width="15.90625" style="57" customWidth="1"/>
    <col min="11270" max="11270" width="3.90625" style="57" bestFit="1" customWidth="1"/>
    <col min="11271" max="11271" width="38.26953125" style="57" customWidth="1"/>
    <col min="11272" max="11272" width="13.90625" style="57" bestFit="1" customWidth="1"/>
    <col min="11273" max="11273" width="13.90625" style="57" customWidth="1"/>
    <col min="11274" max="11274" width="13.08984375" style="57" bestFit="1" customWidth="1"/>
    <col min="11275" max="11275" width="5.90625" style="57" bestFit="1" customWidth="1"/>
    <col min="11276" max="11276" width="12.08984375" style="57" bestFit="1" customWidth="1"/>
    <col min="11277" max="11277" width="10.453125" style="57" bestFit="1" customWidth="1"/>
    <col min="11278" max="11278" width="7" style="57" bestFit="1" customWidth="1"/>
    <col min="11279" max="11279" width="5.90625" style="57" bestFit="1" customWidth="1"/>
    <col min="11280" max="11280" width="8.7265625" style="57" bestFit="1" customWidth="1"/>
    <col min="11281" max="11281" width="8.453125" style="57" bestFit="1" customWidth="1"/>
    <col min="11282" max="11282" width="8.6328125" style="57" bestFit="1" customWidth="1"/>
    <col min="11283" max="11283" width="14.36328125" style="57" bestFit="1" customWidth="1"/>
    <col min="11284" max="11284" width="10" style="57" bestFit="1" customWidth="1"/>
    <col min="11285" max="11285" width="6" style="57" customWidth="1"/>
    <col min="11286" max="11286" width="25.26953125" style="57" bestFit="1" customWidth="1"/>
    <col min="11287" max="11287" width="11" style="57" bestFit="1" customWidth="1"/>
    <col min="11288" max="11289" width="8.26953125" style="57" bestFit="1" customWidth="1"/>
    <col min="11290" max="11524" width="9" style="57"/>
    <col min="11525" max="11525" width="15.90625" style="57" customWidth="1"/>
    <col min="11526" max="11526" width="3.90625" style="57" bestFit="1" customWidth="1"/>
    <col min="11527" max="11527" width="38.26953125" style="57" customWidth="1"/>
    <col min="11528" max="11528" width="13.90625" style="57" bestFit="1" customWidth="1"/>
    <col min="11529" max="11529" width="13.90625" style="57" customWidth="1"/>
    <col min="11530" max="11530" width="13.08984375" style="57" bestFit="1" customWidth="1"/>
    <col min="11531" max="11531" width="5.90625" style="57" bestFit="1" customWidth="1"/>
    <col min="11532" max="11532" width="12.08984375" style="57" bestFit="1" customWidth="1"/>
    <col min="11533" max="11533" width="10.453125" style="57" bestFit="1" customWidth="1"/>
    <col min="11534" max="11534" width="7" style="57" bestFit="1" customWidth="1"/>
    <col min="11535" max="11535" width="5.90625" style="57" bestFit="1" customWidth="1"/>
    <col min="11536" max="11536" width="8.7265625" style="57" bestFit="1" customWidth="1"/>
    <col min="11537" max="11537" width="8.453125" style="57" bestFit="1" customWidth="1"/>
    <col min="11538" max="11538" width="8.6328125" style="57" bestFit="1" customWidth="1"/>
    <col min="11539" max="11539" width="14.36328125" style="57" bestFit="1" customWidth="1"/>
    <col min="11540" max="11540" width="10" style="57" bestFit="1" customWidth="1"/>
    <col min="11541" max="11541" width="6" style="57" customWidth="1"/>
    <col min="11542" max="11542" width="25.26953125" style="57" bestFit="1" customWidth="1"/>
    <col min="11543" max="11543" width="11" style="57" bestFit="1" customWidth="1"/>
    <col min="11544" max="11545" width="8.26953125" style="57" bestFit="1" customWidth="1"/>
    <col min="11546" max="11780" width="9" style="57"/>
    <col min="11781" max="11781" width="15.90625" style="57" customWidth="1"/>
    <col min="11782" max="11782" width="3.90625" style="57" bestFit="1" customWidth="1"/>
    <col min="11783" max="11783" width="38.26953125" style="57" customWidth="1"/>
    <col min="11784" max="11784" width="13.90625" style="57" bestFit="1" customWidth="1"/>
    <col min="11785" max="11785" width="13.90625" style="57" customWidth="1"/>
    <col min="11786" max="11786" width="13.08984375" style="57" bestFit="1" customWidth="1"/>
    <col min="11787" max="11787" width="5.90625" style="57" bestFit="1" customWidth="1"/>
    <col min="11788" max="11788" width="12.08984375" style="57" bestFit="1" customWidth="1"/>
    <col min="11789" max="11789" width="10.453125" style="57" bestFit="1" customWidth="1"/>
    <col min="11790" max="11790" width="7" style="57" bestFit="1" customWidth="1"/>
    <col min="11791" max="11791" width="5.90625" style="57" bestFit="1" customWidth="1"/>
    <col min="11792" max="11792" width="8.7265625" style="57" bestFit="1" customWidth="1"/>
    <col min="11793" max="11793" width="8.453125" style="57" bestFit="1" customWidth="1"/>
    <col min="11794" max="11794" width="8.6328125" style="57" bestFit="1" customWidth="1"/>
    <col min="11795" max="11795" width="14.36328125" style="57" bestFit="1" customWidth="1"/>
    <col min="11796" max="11796" width="10" style="57" bestFit="1" customWidth="1"/>
    <col min="11797" max="11797" width="6" style="57" customWidth="1"/>
    <col min="11798" max="11798" width="25.26953125" style="57" bestFit="1" customWidth="1"/>
    <col min="11799" max="11799" width="11" style="57" bestFit="1" customWidth="1"/>
    <col min="11800" max="11801" width="8.26953125" style="57" bestFit="1" customWidth="1"/>
    <col min="11802" max="12036" width="9" style="57"/>
    <col min="12037" max="12037" width="15.90625" style="57" customWidth="1"/>
    <col min="12038" max="12038" width="3.90625" style="57" bestFit="1" customWidth="1"/>
    <col min="12039" max="12039" width="38.26953125" style="57" customWidth="1"/>
    <col min="12040" max="12040" width="13.90625" style="57" bestFit="1" customWidth="1"/>
    <col min="12041" max="12041" width="13.90625" style="57" customWidth="1"/>
    <col min="12042" max="12042" width="13.08984375" style="57" bestFit="1" customWidth="1"/>
    <col min="12043" max="12043" width="5.90625" style="57" bestFit="1" customWidth="1"/>
    <col min="12044" max="12044" width="12.08984375" style="57" bestFit="1" customWidth="1"/>
    <col min="12045" max="12045" width="10.453125" style="57" bestFit="1" customWidth="1"/>
    <col min="12046" max="12046" width="7" style="57" bestFit="1" customWidth="1"/>
    <col min="12047" max="12047" width="5.90625" style="57" bestFit="1" customWidth="1"/>
    <col min="12048" max="12048" width="8.7265625" style="57" bestFit="1" customWidth="1"/>
    <col min="12049" max="12049" width="8.453125" style="57" bestFit="1" customWidth="1"/>
    <col min="12050" max="12050" width="8.6328125" style="57" bestFit="1" customWidth="1"/>
    <col min="12051" max="12051" width="14.36328125" style="57" bestFit="1" customWidth="1"/>
    <col min="12052" max="12052" width="10" style="57" bestFit="1" customWidth="1"/>
    <col min="12053" max="12053" width="6" style="57" customWidth="1"/>
    <col min="12054" max="12054" width="25.26953125" style="57" bestFit="1" customWidth="1"/>
    <col min="12055" max="12055" width="11" style="57" bestFit="1" customWidth="1"/>
    <col min="12056" max="12057" width="8.26953125" style="57" bestFit="1" customWidth="1"/>
    <col min="12058" max="12292" width="9" style="57"/>
    <col min="12293" max="12293" width="15.90625" style="57" customWidth="1"/>
    <col min="12294" max="12294" width="3.90625" style="57" bestFit="1" customWidth="1"/>
    <col min="12295" max="12295" width="38.26953125" style="57" customWidth="1"/>
    <col min="12296" max="12296" width="13.90625" style="57" bestFit="1" customWidth="1"/>
    <col min="12297" max="12297" width="13.90625" style="57" customWidth="1"/>
    <col min="12298" max="12298" width="13.08984375" style="57" bestFit="1" customWidth="1"/>
    <col min="12299" max="12299" width="5.90625" style="57" bestFit="1" customWidth="1"/>
    <col min="12300" max="12300" width="12.08984375" style="57" bestFit="1" customWidth="1"/>
    <col min="12301" max="12301" width="10.453125" style="57" bestFit="1" customWidth="1"/>
    <col min="12302" max="12302" width="7" style="57" bestFit="1" customWidth="1"/>
    <col min="12303" max="12303" width="5.90625" style="57" bestFit="1" customWidth="1"/>
    <col min="12304" max="12304" width="8.7265625" style="57" bestFit="1" customWidth="1"/>
    <col min="12305" max="12305" width="8.453125" style="57" bestFit="1" customWidth="1"/>
    <col min="12306" max="12306" width="8.6328125" style="57" bestFit="1" customWidth="1"/>
    <col min="12307" max="12307" width="14.36328125" style="57" bestFit="1" customWidth="1"/>
    <col min="12308" max="12308" width="10" style="57" bestFit="1" customWidth="1"/>
    <col min="12309" max="12309" width="6" style="57" customWidth="1"/>
    <col min="12310" max="12310" width="25.26953125" style="57" bestFit="1" customWidth="1"/>
    <col min="12311" max="12311" width="11" style="57" bestFit="1" customWidth="1"/>
    <col min="12312" max="12313" width="8.26953125" style="57" bestFit="1" customWidth="1"/>
    <col min="12314" max="12548" width="9" style="57"/>
    <col min="12549" max="12549" width="15.90625" style="57" customWidth="1"/>
    <col min="12550" max="12550" width="3.90625" style="57" bestFit="1" customWidth="1"/>
    <col min="12551" max="12551" width="38.26953125" style="57" customWidth="1"/>
    <col min="12552" max="12552" width="13.90625" style="57" bestFit="1" customWidth="1"/>
    <col min="12553" max="12553" width="13.90625" style="57" customWidth="1"/>
    <col min="12554" max="12554" width="13.08984375" style="57" bestFit="1" customWidth="1"/>
    <col min="12555" max="12555" width="5.90625" style="57" bestFit="1" customWidth="1"/>
    <col min="12556" max="12556" width="12.08984375" style="57" bestFit="1" customWidth="1"/>
    <col min="12557" max="12557" width="10.453125" style="57" bestFit="1" customWidth="1"/>
    <col min="12558" max="12558" width="7" style="57" bestFit="1" customWidth="1"/>
    <col min="12559" max="12559" width="5.90625" style="57" bestFit="1" customWidth="1"/>
    <col min="12560" max="12560" width="8.7265625" style="57" bestFit="1" customWidth="1"/>
    <col min="12561" max="12561" width="8.453125" style="57" bestFit="1" customWidth="1"/>
    <col min="12562" max="12562" width="8.6328125" style="57" bestFit="1" customWidth="1"/>
    <col min="12563" max="12563" width="14.36328125" style="57" bestFit="1" customWidth="1"/>
    <col min="12564" max="12564" width="10" style="57" bestFit="1" customWidth="1"/>
    <col min="12565" max="12565" width="6" style="57" customWidth="1"/>
    <col min="12566" max="12566" width="25.26953125" style="57" bestFit="1" customWidth="1"/>
    <col min="12567" max="12567" width="11" style="57" bestFit="1" customWidth="1"/>
    <col min="12568" max="12569" width="8.26953125" style="57" bestFit="1" customWidth="1"/>
    <col min="12570" max="12804" width="9" style="57"/>
    <col min="12805" max="12805" width="15.90625" style="57" customWidth="1"/>
    <col min="12806" max="12806" width="3.90625" style="57" bestFit="1" customWidth="1"/>
    <col min="12807" max="12807" width="38.26953125" style="57" customWidth="1"/>
    <col min="12808" max="12808" width="13.90625" style="57" bestFit="1" customWidth="1"/>
    <col min="12809" max="12809" width="13.90625" style="57" customWidth="1"/>
    <col min="12810" max="12810" width="13.08984375" style="57" bestFit="1" customWidth="1"/>
    <col min="12811" max="12811" width="5.90625" style="57" bestFit="1" customWidth="1"/>
    <col min="12812" max="12812" width="12.08984375" style="57" bestFit="1" customWidth="1"/>
    <col min="12813" max="12813" width="10.453125" style="57" bestFit="1" customWidth="1"/>
    <col min="12814" max="12814" width="7" style="57" bestFit="1" customWidth="1"/>
    <col min="12815" max="12815" width="5.90625" style="57" bestFit="1" customWidth="1"/>
    <col min="12816" max="12816" width="8.7265625" style="57" bestFit="1" customWidth="1"/>
    <col min="12817" max="12817" width="8.453125" style="57" bestFit="1" customWidth="1"/>
    <col min="12818" max="12818" width="8.6328125" style="57" bestFit="1" customWidth="1"/>
    <col min="12819" max="12819" width="14.36328125" style="57" bestFit="1" customWidth="1"/>
    <col min="12820" max="12820" width="10" style="57" bestFit="1" customWidth="1"/>
    <col min="12821" max="12821" width="6" style="57" customWidth="1"/>
    <col min="12822" max="12822" width="25.26953125" style="57" bestFit="1" customWidth="1"/>
    <col min="12823" max="12823" width="11" style="57" bestFit="1" customWidth="1"/>
    <col min="12824" max="12825" width="8.26953125" style="57" bestFit="1" customWidth="1"/>
    <col min="12826" max="13060" width="9" style="57"/>
    <col min="13061" max="13061" width="15.90625" style="57" customWidth="1"/>
    <col min="13062" max="13062" width="3.90625" style="57" bestFit="1" customWidth="1"/>
    <col min="13063" max="13063" width="38.26953125" style="57" customWidth="1"/>
    <col min="13064" max="13064" width="13.90625" style="57" bestFit="1" customWidth="1"/>
    <col min="13065" max="13065" width="13.90625" style="57" customWidth="1"/>
    <col min="13066" max="13066" width="13.08984375" style="57" bestFit="1" customWidth="1"/>
    <col min="13067" max="13067" width="5.90625" style="57" bestFit="1" customWidth="1"/>
    <col min="13068" max="13068" width="12.08984375" style="57" bestFit="1" customWidth="1"/>
    <col min="13069" max="13069" width="10.453125" style="57" bestFit="1" customWidth="1"/>
    <col min="13070" max="13070" width="7" style="57" bestFit="1" customWidth="1"/>
    <col min="13071" max="13071" width="5.90625" style="57" bestFit="1" customWidth="1"/>
    <col min="13072" max="13072" width="8.7265625" style="57" bestFit="1" customWidth="1"/>
    <col min="13073" max="13073" width="8.453125" style="57" bestFit="1" customWidth="1"/>
    <col min="13074" max="13074" width="8.6328125" style="57" bestFit="1" customWidth="1"/>
    <col min="13075" max="13075" width="14.36328125" style="57" bestFit="1" customWidth="1"/>
    <col min="13076" max="13076" width="10" style="57" bestFit="1" customWidth="1"/>
    <col min="13077" max="13077" width="6" style="57" customWidth="1"/>
    <col min="13078" max="13078" width="25.26953125" style="57" bestFit="1" customWidth="1"/>
    <col min="13079" max="13079" width="11" style="57" bestFit="1" customWidth="1"/>
    <col min="13080" max="13081" width="8.26953125" style="57" bestFit="1" customWidth="1"/>
    <col min="13082" max="13316" width="9" style="57"/>
    <col min="13317" max="13317" width="15.90625" style="57" customWidth="1"/>
    <col min="13318" max="13318" width="3.90625" style="57" bestFit="1" customWidth="1"/>
    <col min="13319" max="13319" width="38.26953125" style="57" customWidth="1"/>
    <col min="13320" max="13320" width="13.90625" style="57" bestFit="1" customWidth="1"/>
    <col min="13321" max="13321" width="13.90625" style="57" customWidth="1"/>
    <col min="13322" max="13322" width="13.08984375" style="57" bestFit="1" customWidth="1"/>
    <col min="13323" max="13323" width="5.90625" style="57" bestFit="1" customWidth="1"/>
    <col min="13324" max="13324" width="12.08984375" style="57" bestFit="1" customWidth="1"/>
    <col min="13325" max="13325" width="10.453125" style="57" bestFit="1" customWidth="1"/>
    <col min="13326" max="13326" width="7" style="57" bestFit="1" customWidth="1"/>
    <col min="13327" max="13327" width="5.90625" style="57" bestFit="1" customWidth="1"/>
    <col min="13328" max="13328" width="8.7265625" style="57" bestFit="1" customWidth="1"/>
    <col min="13329" max="13329" width="8.453125" style="57" bestFit="1" customWidth="1"/>
    <col min="13330" max="13330" width="8.6328125" style="57" bestFit="1" customWidth="1"/>
    <col min="13331" max="13331" width="14.36328125" style="57" bestFit="1" customWidth="1"/>
    <col min="13332" max="13332" width="10" style="57" bestFit="1" customWidth="1"/>
    <col min="13333" max="13333" width="6" style="57" customWidth="1"/>
    <col min="13334" max="13334" width="25.26953125" style="57" bestFit="1" customWidth="1"/>
    <col min="13335" max="13335" width="11" style="57" bestFit="1" customWidth="1"/>
    <col min="13336" max="13337" width="8.26953125" style="57" bestFit="1" customWidth="1"/>
    <col min="13338" max="13572" width="9" style="57"/>
    <col min="13573" max="13573" width="15.90625" style="57" customWidth="1"/>
    <col min="13574" max="13574" width="3.90625" style="57" bestFit="1" customWidth="1"/>
    <col min="13575" max="13575" width="38.26953125" style="57" customWidth="1"/>
    <col min="13576" max="13576" width="13.90625" style="57" bestFit="1" customWidth="1"/>
    <col min="13577" max="13577" width="13.90625" style="57" customWidth="1"/>
    <col min="13578" max="13578" width="13.08984375" style="57" bestFit="1" customWidth="1"/>
    <col min="13579" max="13579" width="5.90625" style="57" bestFit="1" customWidth="1"/>
    <col min="13580" max="13580" width="12.08984375" style="57" bestFit="1" customWidth="1"/>
    <col min="13581" max="13581" width="10.453125" style="57" bestFit="1" customWidth="1"/>
    <col min="13582" max="13582" width="7" style="57" bestFit="1" customWidth="1"/>
    <col min="13583" max="13583" width="5.90625" style="57" bestFit="1" customWidth="1"/>
    <col min="13584" max="13584" width="8.7265625" style="57" bestFit="1" customWidth="1"/>
    <col min="13585" max="13585" width="8.453125" style="57" bestFit="1" customWidth="1"/>
    <col min="13586" max="13586" width="8.6328125" style="57" bestFit="1" customWidth="1"/>
    <col min="13587" max="13587" width="14.36328125" style="57" bestFit="1" customWidth="1"/>
    <col min="13588" max="13588" width="10" style="57" bestFit="1" customWidth="1"/>
    <col min="13589" max="13589" width="6" style="57" customWidth="1"/>
    <col min="13590" max="13590" width="25.26953125" style="57" bestFit="1" customWidth="1"/>
    <col min="13591" max="13591" width="11" style="57" bestFit="1" customWidth="1"/>
    <col min="13592" max="13593" width="8.26953125" style="57" bestFit="1" customWidth="1"/>
    <col min="13594" max="13828" width="9" style="57"/>
    <col min="13829" max="13829" width="15.90625" style="57" customWidth="1"/>
    <col min="13830" max="13830" width="3.90625" style="57" bestFit="1" customWidth="1"/>
    <col min="13831" max="13831" width="38.26953125" style="57" customWidth="1"/>
    <col min="13832" max="13832" width="13.90625" style="57" bestFit="1" customWidth="1"/>
    <col min="13833" max="13833" width="13.90625" style="57" customWidth="1"/>
    <col min="13834" max="13834" width="13.08984375" style="57" bestFit="1" customWidth="1"/>
    <col min="13835" max="13835" width="5.90625" style="57" bestFit="1" customWidth="1"/>
    <col min="13836" max="13836" width="12.08984375" style="57" bestFit="1" customWidth="1"/>
    <col min="13837" max="13837" width="10.453125" style="57" bestFit="1" customWidth="1"/>
    <col min="13838" max="13838" width="7" style="57" bestFit="1" customWidth="1"/>
    <col min="13839" max="13839" width="5.90625" style="57" bestFit="1" customWidth="1"/>
    <col min="13840" max="13840" width="8.7265625" style="57" bestFit="1" customWidth="1"/>
    <col min="13841" max="13841" width="8.453125" style="57" bestFit="1" customWidth="1"/>
    <col min="13842" max="13842" width="8.6328125" style="57" bestFit="1" customWidth="1"/>
    <col min="13843" max="13843" width="14.36328125" style="57" bestFit="1" customWidth="1"/>
    <col min="13844" max="13844" width="10" style="57" bestFit="1" customWidth="1"/>
    <col min="13845" max="13845" width="6" style="57" customWidth="1"/>
    <col min="13846" max="13846" width="25.26953125" style="57" bestFit="1" customWidth="1"/>
    <col min="13847" max="13847" width="11" style="57" bestFit="1" customWidth="1"/>
    <col min="13848" max="13849" width="8.26953125" style="57" bestFit="1" customWidth="1"/>
    <col min="13850" max="14084" width="9" style="57"/>
    <col min="14085" max="14085" width="15.90625" style="57" customWidth="1"/>
    <col min="14086" max="14086" width="3.90625" style="57" bestFit="1" customWidth="1"/>
    <col min="14087" max="14087" width="38.26953125" style="57" customWidth="1"/>
    <col min="14088" max="14088" width="13.90625" style="57" bestFit="1" customWidth="1"/>
    <col min="14089" max="14089" width="13.90625" style="57" customWidth="1"/>
    <col min="14090" max="14090" width="13.08984375" style="57" bestFit="1" customWidth="1"/>
    <col min="14091" max="14091" width="5.90625" style="57" bestFit="1" customWidth="1"/>
    <col min="14092" max="14092" width="12.08984375" style="57" bestFit="1" customWidth="1"/>
    <col min="14093" max="14093" width="10.453125" style="57" bestFit="1" customWidth="1"/>
    <col min="14094" max="14094" width="7" style="57" bestFit="1" customWidth="1"/>
    <col min="14095" max="14095" width="5.90625" style="57" bestFit="1" customWidth="1"/>
    <col min="14096" max="14096" width="8.7265625" style="57" bestFit="1" customWidth="1"/>
    <col min="14097" max="14097" width="8.453125" style="57" bestFit="1" customWidth="1"/>
    <col min="14098" max="14098" width="8.6328125" style="57" bestFit="1" customWidth="1"/>
    <col min="14099" max="14099" width="14.36328125" style="57" bestFit="1" customWidth="1"/>
    <col min="14100" max="14100" width="10" style="57" bestFit="1" customWidth="1"/>
    <col min="14101" max="14101" width="6" style="57" customWidth="1"/>
    <col min="14102" max="14102" width="25.26953125" style="57" bestFit="1" customWidth="1"/>
    <col min="14103" max="14103" width="11" style="57" bestFit="1" customWidth="1"/>
    <col min="14104" max="14105" width="8.26953125" style="57" bestFit="1" customWidth="1"/>
    <col min="14106" max="14340" width="9" style="57"/>
    <col min="14341" max="14341" width="15.90625" style="57" customWidth="1"/>
    <col min="14342" max="14342" width="3.90625" style="57" bestFit="1" customWidth="1"/>
    <col min="14343" max="14343" width="38.26953125" style="57" customWidth="1"/>
    <col min="14344" max="14344" width="13.90625" style="57" bestFit="1" customWidth="1"/>
    <col min="14345" max="14345" width="13.90625" style="57" customWidth="1"/>
    <col min="14346" max="14346" width="13.08984375" style="57" bestFit="1" customWidth="1"/>
    <col min="14347" max="14347" width="5.90625" style="57" bestFit="1" customWidth="1"/>
    <col min="14348" max="14348" width="12.08984375" style="57" bestFit="1" customWidth="1"/>
    <col min="14349" max="14349" width="10.453125" style="57" bestFit="1" customWidth="1"/>
    <col min="14350" max="14350" width="7" style="57" bestFit="1" customWidth="1"/>
    <col min="14351" max="14351" width="5.90625" style="57" bestFit="1" customWidth="1"/>
    <col min="14352" max="14352" width="8.7265625" style="57" bestFit="1" customWidth="1"/>
    <col min="14353" max="14353" width="8.453125" style="57" bestFit="1" customWidth="1"/>
    <col min="14354" max="14354" width="8.6328125" style="57" bestFit="1" customWidth="1"/>
    <col min="14355" max="14355" width="14.36328125" style="57" bestFit="1" customWidth="1"/>
    <col min="14356" max="14356" width="10" style="57" bestFit="1" customWidth="1"/>
    <col min="14357" max="14357" width="6" style="57" customWidth="1"/>
    <col min="14358" max="14358" width="25.26953125" style="57" bestFit="1" customWidth="1"/>
    <col min="14359" max="14359" width="11" style="57" bestFit="1" customWidth="1"/>
    <col min="14360" max="14361" width="8.26953125" style="57" bestFit="1" customWidth="1"/>
    <col min="14362" max="14596" width="9" style="57"/>
    <col min="14597" max="14597" width="15.90625" style="57" customWidth="1"/>
    <col min="14598" max="14598" width="3.90625" style="57" bestFit="1" customWidth="1"/>
    <col min="14599" max="14599" width="38.26953125" style="57" customWidth="1"/>
    <col min="14600" max="14600" width="13.90625" style="57" bestFit="1" customWidth="1"/>
    <col min="14601" max="14601" width="13.90625" style="57" customWidth="1"/>
    <col min="14602" max="14602" width="13.08984375" style="57" bestFit="1" customWidth="1"/>
    <col min="14603" max="14603" width="5.90625" style="57" bestFit="1" customWidth="1"/>
    <col min="14604" max="14604" width="12.08984375" style="57" bestFit="1" customWidth="1"/>
    <col min="14605" max="14605" width="10.453125" style="57" bestFit="1" customWidth="1"/>
    <col min="14606" max="14606" width="7" style="57" bestFit="1" customWidth="1"/>
    <col min="14607" max="14607" width="5.90625" style="57" bestFit="1" customWidth="1"/>
    <col min="14608" max="14608" width="8.7265625" style="57" bestFit="1" customWidth="1"/>
    <col min="14609" max="14609" width="8.453125" style="57" bestFit="1" customWidth="1"/>
    <col min="14610" max="14610" width="8.6328125" style="57" bestFit="1" customWidth="1"/>
    <col min="14611" max="14611" width="14.36328125" style="57" bestFit="1" customWidth="1"/>
    <col min="14612" max="14612" width="10" style="57" bestFit="1" customWidth="1"/>
    <col min="14613" max="14613" width="6" style="57" customWidth="1"/>
    <col min="14614" max="14614" width="25.26953125" style="57" bestFit="1" customWidth="1"/>
    <col min="14615" max="14615" width="11" style="57" bestFit="1" customWidth="1"/>
    <col min="14616" max="14617" width="8.26953125" style="57" bestFit="1" customWidth="1"/>
    <col min="14618" max="14852" width="9" style="57"/>
    <col min="14853" max="14853" width="15.90625" style="57" customWidth="1"/>
    <col min="14854" max="14854" width="3.90625" style="57" bestFit="1" customWidth="1"/>
    <col min="14855" max="14855" width="38.26953125" style="57" customWidth="1"/>
    <col min="14856" max="14856" width="13.90625" style="57" bestFit="1" customWidth="1"/>
    <col min="14857" max="14857" width="13.90625" style="57" customWidth="1"/>
    <col min="14858" max="14858" width="13.08984375" style="57" bestFit="1" customWidth="1"/>
    <col min="14859" max="14859" width="5.90625" style="57" bestFit="1" customWidth="1"/>
    <col min="14860" max="14860" width="12.08984375" style="57" bestFit="1" customWidth="1"/>
    <col min="14861" max="14861" width="10.453125" style="57" bestFit="1" customWidth="1"/>
    <col min="14862" max="14862" width="7" style="57" bestFit="1" customWidth="1"/>
    <col min="14863" max="14863" width="5.90625" style="57" bestFit="1" customWidth="1"/>
    <col min="14864" max="14864" width="8.7265625" style="57" bestFit="1" customWidth="1"/>
    <col min="14865" max="14865" width="8.453125" style="57" bestFit="1" customWidth="1"/>
    <col min="14866" max="14866" width="8.6328125" style="57" bestFit="1" customWidth="1"/>
    <col min="14867" max="14867" width="14.36328125" style="57" bestFit="1" customWidth="1"/>
    <col min="14868" max="14868" width="10" style="57" bestFit="1" customWidth="1"/>
    <col min="14869" max="14869" width="6" style="57" customWidth="1"/>
    <col min="14870" max="14870" width="25.26953125" style="57" bestFit="1" customWidth="1"/>
    <col min="14871" max="14871" width="11" style="57" bestFit="1" customWidth="1"/>
    <col min="14872" max="14873" width="8.26953125" style="57" bestFit="1" customWidth="1"/>
    <col min="14874" max="15108" width="9" style="57"/>
    <col min="15109" max="15109" width="15.90625" style="57" customWidth="1"/>
    <col min="15110" max="15110" width="3.90625" style="57" bestFit="1" customWidth="1"/>
    <col min="15111" max="15111" width="38.26953125" style="57" customWidth="1"/>
    <col min="15112" max="15112" width="13.90625" style="57" bestFit="1" customWidth="1"/>
    <col min="15113" max="15113" width="13.90625" style="57" customWidth="1"/>
    <col min="15114" max="15114" width="13.08984375" style="57" bestFit="1" customWidth="1"/>
    <col min="15115" max="15115" width="5.90625" style="57" bestFit="1" customWidth="1"/>
    <col min="15116" max="15116" width="12.08984375" style="57" bestFit="1" customWidth="1"/>
    <col min="15117" max="15117" width="10.453125" style="57" bestFit="1" customWidth="1"/>
    <col min="15118" max="15118" width="7" style="57" bestFit="1" customWidth="1"/>
    <col min="15119" max="15119" width="5.90625" style="57" bestFit="1" customWidth="1"/>
    <col min="15120" max="15120" width="8.7265625" style="57" bestFit="1" customWidth="1"/>
    <col min="15121" max="15121" width="8.453125" style="57" bestFit="1" customWidth="1"/>
    <col min="15122" max="15122" width="8.6328125" style="57" bestFit="1" customWidth="1"/>
    <col min="15123" max="15123" width="14.36328125" style="57" bestFit="1" customWidth="1"/>
    <col min="15124" max="15124" width="10" style="57" bestFit="1" customWidth="1"/>
    <col min="15125" max="15125" width="6" style="57" customWidth="1"/>
    <col min="15126" max="15126" width="25.26953125" style="57" bestFit="1" customWidth="1"/>
    <col min="15127" max="15127" width="11" style="57" bestFit="1" customWidth="1"/>
    <col min="15128" max="15129" width="8.26953125" style="57" bestFit="1" customWidth="1"/>
    <col min="15130" max="15364" width="9" style="57"/>
    <col min="15365" max="15365" width="15.90625" style="57" customWidth="1"/>
    <col min="15366" max="15366" width="3.90625" style="57" bestFit="1" customWidth="1"/>
    <col min="15367" max="15367" width="38.26953125" style="57" customWidth="1"/>
    <col min="15368" max="15368" width="13.90625" style="57" bestFit="1" customWidth="1"/>
    <col min="15369" max="15369" width="13.90625" style="57" customWidth="1"/>
    <col min="15370" max="15370" width="13.08984375" style="57" bestFit="1" customWidth="1"/>
    <col min="15371" max="15371" width="5.90625" style="57" bestFit="1" customWidth="1"/>
    <col min="15372" max="15372" width="12.08984375" style="57" bestFit="1" customWidth="1"/>
    <col min="15373" max="15373" width="10.453125" style="57" bestFit="1" customWidth="1"/>
    <col min="15374" max="15374" width="7" style="57" bestFit="1" customWidth="1"/>
    <col min="15375" max="15375" width="5.90625" style="57" bestFit="1" customWidth="1"/>
    <col min="15376" max="15376" width="8.7265625" style="57" bestFit="1" customWidth="1"/>
    <col min="15377" max="15377" width="8.453125" style="57" bestFit="1" customWidth="1"/>
    <col min="15378" max="15378" width="8.6328125" style="57" bestFit="1" customWidth="1"/>
    <col min="15379" max="15379" width="14.36328125" style="57" bestFit="1" customWidth="1"/>
    <col min="15380" max="15380" width="10" style="57" bestFit="1" customWidth="1"/>
    <col min="15381" max="15381" width="6" style="57" customWidth="1"/>
    <col min="15382" max="15382" width="25.26953125" style="57" bestFit="1" customWidth="1"/>
    <col min="15383" max="15383" width="11" style="57" bestFit="1" customWidth="1"/>
    <col min="15384" max="15385" width="8.26953125" style="57" bestFit="1" customWidth="1"/>
    <col min="15386" max="15620" width="9" style="57"/>
    <col min="15621" max="15621" width="15.90625" style="57" customWidth="1"/>
    <col min="15622" max="15622" width="3.90625" style="57" bestFit="1" customWidth="1"/>
    <col min="15623" max="15623" width="38.26953125" style="57" customWidth="1"/>
    <col min="15624" max="15624" width="13.90625" style="57" bestFit="1" customWidth="1"/>
    <col min="15625" max="15625" width="13.90625" style="57" customWidth="1"/>
    <col min="15626" max="15626" width="13.08984375" style="57" bestFit="1" customWidth="1"/>
    <col min="15627" max="15627" width="5.90625" style="57" bestFit="1" customWidth="1"/>
    <col min="15628" max="15628" width="12.08984375" style="57" bestFit="1" customWidth="1"/>
    <col min="15629" max="15629" width="10.453125" style="57" bestFit="1" customWidth="1"/>
    <col min="15630" max="15630" width="7" style="57" bestFit="1" customWidth="1"/>
    <col min="15631" max="15631" width="5.90625" style="57" bestFit="1" customWidth="1"/>
    <col min="15632" max="15632" width="8.7265625" style="57" bestFit="1" customWidth="1"/>
    <col min="15633" max="15633" width="8.453125" style="57" bestFit="1" customWidth="1"/>
    <col min="15634" max="15634" width="8.6328125" style="57" bestFit="1" customWidth="1"/>
    <col min="15635" max="15635" width="14.36328125" style="57" bestFit="1" customWidth="1"/>
    <col min="15636" max="15636" width="10" style="57" bestFit="1" customWidth="1"/>
    <col min="15637" max="15637" width="6" style="57" customWidth="1"/>
    <col min="15638" max="15638" width="25.26953125" style="57" bestFit="1" customWidth="1"/>
    <col min="15639" max="15639" width="11" style="57" bestFit="1" customWidth="1"/>
    <col min="15640" max="15641" width="8.26953125" style="57" bestFit="1" customWidth="1"/>
    <col min="15642" max="15876" width="9" style="57"/>
    <col min="15877" max="15877" width="15.90625" style="57" customWidth="1"/>
    <col min="15878" max="15878" width="3.90625" style="57" bestFit="1" customWidth="1"/>
    <col min="15879" max="15879" width="38.26953125" style="57" customWidth="1"/>
    <col min="15880" max="15880" width="13.90625" style="57" bestFit="1" customWidth="1"/>
    <col min="15881" max="15881" width="13.90625" style="57" customWidth="1"/>
    <col min="15882" max="15882" width="13.08984375" style="57" bestFit="1" customWidth="1"/>
    <col min="15883" max="15883" width="5.90625" style="57" bestFit="1" customWidth="1"/>
    <col min="15884" max="15884" width="12.08984375" style="57" bestFit="1" customWidth="1"/>
    <col min="15885" max="15885" width="10.453125" style="57" bestFit="1" customWidth="1"/>
    <col min="15886" max="15886" width="7" style="57" bestFit="1" customWidth="1"/>
    <col min="15887" max="15887" width="5.90625" style="57" bestFit="1" customWidth="1"/>
    <col min="15888" max="15888" width="8.7265625" style="57" bestFit="1" customWidth="1"/>
    <col min="15889" max="15889" width="8.453125" style="57" bestFit="1" customWidth="1"/>
    <col min="15890" max="15890" width="8.6328125" style="57" bestFit="1" customWidth="1"/>
    <col min="15891" max="15891" width="14.36328125" style="57" bestFit="1" customWidth="1"/>
    <col min="15892" max="15892" width="10" style="57" bestFit="1" customWidth="1"/>
    <col min="15893" max="15893" width="6" style="57" customWidth="1"/>
    <col min="15894" max="15894" width="25.26953125" style="57" bestFit="1" customWidth="1"/>
    <col min="15895" max="15895" width="11" style="57" bestFit="1" customWidth="1"/>
    <col min="15896" max="15897" width="8.26953125" style="57" bestFit="1" customWidth="1"/>
    <col min="15898" max="16132" width="9" style="57"/>
    <col min="16133" max="16133" width="15.90625" style="57" customWidth="1"/>
    <col min="16134" max="16134" width="3.90625" style="57" bestFit="1" customWidth="1"/>
    <col min="16135" max="16135" width="38.26953125" style="57" customWidth="1"/>
    <col min="16136" max="16136" width="13.90625" style="57" bestFit="1" customWidth="1"/>
    <col min="16137" max="16137" width="13.90625" style="57" customWidth="1"/>
    <col min="16138" max="16138" width="13.08984375" style="57" bestFit="1" customWidth="1"/>
    <col min="16139" max="16139" width="5.90625" style="57" bestFit="1" customWidth="1"/>
    <col min="16140" max="16140" width="12.08984375" style="57" bestFit="1" customWidth="1"/>
    <col min="16141" max="16141" width="10.453125" style="57" bestFit="1" customWidth="1"/>
    <col min="16142" max="16142" width="7" style="57" bestFit="1" customWidth="1"/>
    <col min="16143" max="16143" width="5.90625" style="57" bestFit="1" customWidth="1"/>
    <col min="16144" max="16144" width="8.7265625" style="57" bestFit="1" customWidth="1"/>
    <col min="16145" max="16145" width="8.453125" style="57" bestFit="1" customWidth="1"/>
    <col min="16146" max="16146" width="8.6328125" style="57" bestFit="1" customWidth="1"/>
    <col min="16147" max="16147" width="14.36328125" style="57" bestFit="1" customWidth="1"/>
    <col min="16148" max="16148" width="10" style="57" bestFit="1" customWidth="1"/>
    <col min="16149" max="16149" width="6" style="57" customWidth="1"/>
    <col min="16150" max="16150" width="25.26953125" style="57" bestFit="1" customWidth="1"/>
    <col min="16151" max="16151" width="11" style="57" bestFit="1" customWidth="1"/>
    <col min="16152" max="16153" width="8.26953125" style="57" bestFit="1" customWidth="1"/>
    <col min="16154" max="16384" width="9" style="57"/>
  </cols>
  <sheetData>
    <row r="1" spans="1:33" ht="21.75" customHeight="1">
      <c r="A1" s="265"/>
      <c r="B1" s="265"/>
      <c r="E1" s="57"/>
      <c r="R1" s="264"/>
    </row>
    <row r="2" spans="1:33" ht="15.5">
      <c r="A2" s="257"/>
      <c r="B2" s="257"/>
      <c r="C2" s="257"/>
      <c r="D2" s="257"/>
      <c r="E2" s="257"/>
      <c r="F2" s="263"/>
      <c r="G2" s="257"/>
      <c r="H2" s="257"/>
      <c r="I2" s="257"/>
      <c r="J2" s="683" t="s">
        <v>938</v>
      </c>
      <c r="K2" s="683"/>
      <c r="L2" s="683"/>
      <c r="M2" s="683"/>
      <c r="N2" s="683"/>
      <c r="O2" s="683"/>
      <c r="P2" s="683"/>
      <c r="Q2" s="262"/>
      <c r="R2" s="684" t="s">
        <v>937</v>
      </c>
      <c r="S2" s="685"/>
      <c r="T2" s="685"/>
      <c r="U2" s="685"/>
      <c r="V2" s="685"/>
      <c r="W2" s="685"/>
      <c r="X2" s="685"/>
      <c r="Y2" s="482"/>
    </row>
    <row r="3" spans="1:33" ht="23.25" customHeight="1">
      <c r="A3" s="261" t="s">
        <v>936</v>
      </c>
      <c r="B3" s="261"/>
      <c r="C3" s="257"/>
      <c r="D3" s="257"/>
      <c r="E3" s="257"/>
      <c r="F3" s="257"/>
      <c r="G3" s="257"/>
      <c r="H3" s="257"/>
      <c r="I3" s="257"/>
      <c r="J3" s="262"/>
      <c r="K3" s="257"/>
      <c r="L3" s="257"/>
      <c r="M3" s="257"/>
      <c r="N3" s="257"/>
      <c r="O3" s="257"/>
      <c r="P3" s="257"/>
      <c r="Q3" s="257"/>
      <c r="R3" s="256"/>
      <c r="S3" s="752" t="s">
        <v>935</v>
      </c>
      <c r="T3" s="752"/>
      <c r="U3" s="752"/>
      <c r="V3" s="752"/>
      <c r="W3" s="752"/>
      <c r="X3" s="752"/>
      <c r="Y3" s="256"/>
      <c r="Z3" s="197" t="s">
        <v>629</v>
      </c>
      <c r="AA3" s="12"/>
      <c r="AB3" s="349" t="s">
        <v>628</v>
      </c>
      <c r="AC3" s="348"/>
      <c r="AD3" s="348"/>
      <c r="AE3" s="197" t="s">
        <v>627</v>
      </c>
      <c r="AF3" s="348"/>
      <c r="AG3" s="12"/>
    </row>
    <row r="4" spans="1:33" ht="10.5" thickBot="1">
      <c r="A4" s="666" t="s">
        <v>934</v>
      </c>
      <c r="B4" s="669" t="s">
        <v>933</v>
      </c>
      <c r="C4" s="670"/>
      <c r="D4" s="675"/>
      <c r="E4" s="255"/>
      <c r="F4" s="669" t="s">
        <v>932</v>
      </c>
      <c r="G4" s="677"/>
      <c r="H4" s="680" t="s">
        <v>931</v>
      </c>
      <c r="I4" s="680" t="s">
        <v>930</v>
      </c>
      <c r="J4" s="687" t="s">
        <v>929</v>
      </c>
      <c r="K4" s="643" t="s">
        <v>625</v>
      </c>
      <c r="L4" s="644"/>
      <c r="M4" s="644"/>
      <c r="N4" s="644"/>
      <c r="O4" s="645"/>
      <c r="P4" s="648" t="s">
        <v>624</v>
      </c>
      <c r="Q4" s="703" t="s">
        <v>14</v>
      </c>
      <c r="R4" s="704"/>
      <c r="S4" s="705"/>
      <c r="T4" s="706" t="s">
        <v>15</v>
      </c>
      <c r="U4" s="708" t="s">
        <v>584</v>
      </c>
      <c r="V4" s="648" t="s">
        <v>583</v>
      </c>
      <c r="W4" s="650" t="s">
        <v>582</v>
      </c>
      <c r="X4" s="651"/>
      <c r="Y4" s="481"/>
      <c r="Z4" s="711" t="s">
        <v>19</v>
      </c>
      <c r="AA4" s="711" t="s">
        <v>623</v>
      </c>
      <c r="AB4" s="691" t="s">
        <v>21</v>
      </c>
      <c r="AC4" s="648" t="s">
        <v>571</v>
      </c>
      <c r="AD4" s="648" t="s">
        <v>570</v>
      </c>
      <c r="AE4" s="691" t="s">
        <v>21</v>
      </c>
      <c r="AF4" s="648" t="s">
        <v>571</v>
      </c>
      <c r="AG4" s="648" t="s">
        <v>622</v>
      </c>
    </row>
    <row r="5" spans="1:33">
      <c r="A5" s="667"/>
      <c r="B5" s="671"/>
      <c r="C5" s="672"/>
      <c r="D5" s="676"/>
      <c r="E5" s="250"/>
      <c r="F5" s="678"/>
      <c r="G5" s="679"/>
      <c r="H5" s="667"/>
      <c r="I5" s="667"/>
      <c r="J5" s="688"/>
      <c r="K5" s="694" t="s">
        <v>928</v>
      </c>
      <c r="L5" s="697" t="s">
        <v>927</v>
      </c>
      <c r="M5" s="700" t="s">
        <v>926</v>
      </c>
      <c r="N5" s="701" t="s">
        <v>925</v>
      </c>
      <c r="O5" s="701" t="s">
        <v>924</v>
      </c>
      <c r="P5" s="689"/>
      <c r="Q5" s="661"/>
      <c r="R5" s="662"/>
      <c r="S5" s="663"/>
      <c r="T5" s="707"/>
      <c r="U5" s="709"/>
      <c r="V5" s="636"/>
      <c r="W5" s="648" t="s">
        <v>571</v>
      </c>
      <c r="X5" s="648" t="s">
        <v>570</v>
      </c>
      <c r="Y5" s="260"/>
      <c r="Z5" s="711"/>
      <c r="AA5" s="711"/>
      <c r="AB5" s="653"/>
      <c r="AC5" s="649"/>
      <c r="AD5" s="649"/>
      <c r="AE5" s="653"/>
      <c r="AF5" s="649"/>
      <c r="AG5" s="649"/>
    </row>
    <row r="6" spans="1:33">
      <c r="A6" s="667"/>
      <c r="B6" s="671"/>
      <c r="C6" s="672"/>
      <c r="D6" s="666" t="s">
        <v>923</v>
      </c>
      <c r="E6" s="681" t="s">
        <v>563</v>
      </c>
      <c r="F6" s="666" t="s">
        <v>923</v>
      </c>
      <c r="G6" s="680" t="s">
        <v>922</v>
      </c>
      <c r="H6" s="667"/>
      <c r="I6" s="667"/>
      <c r="J6" s="688"/>
      <c r="K6" s="695"/>
      <c r="L6" s="698"/>
      <c r="M6" s="695"/>
      <c r="N6" s="702"/>
      <c r="O6" s="702"/>
      <c r="P6" s="689"/>
      <c r="Q6" s="648" t="s">
        <v>619</v>
      </c>
      <c r="R6" s="648" t="s">
        <v>618</v>
      </c>
      <c r="S6" s="635" t="s">
        <v>34</v>
      </c>
      <c r="T6" s="713" t="s">
        <v>617</v>
      </c>
      <c r="U6" s="709"/>
      <c r="V6" s="636"/>
      <c r="W6" s="649"/>
      <c r="X6" s="649"/>
      <c r="Y6" s="260"/>
      <c r="Z6" s="711"/>
      <c r="AA6" s="711"/>
      <c r="AB6" s="653"/>
      <c r="AC6" s="649"/>
      <c r="AD6" s="649"/>
      <c r="AE6" s="653"/>
      <c r="AF6" s="649"/>
      <c r="AG6" s="649"/>
    </row>
    <row r="7" spans="1:33">
      <c r="A7" s="667"/>
      <c r="B7" s="671"/>
      <c r="C7" s="672"/>
      <c r="D7" s="667"/>
      <c r="E7" s="636"/>
      <c r="F7" s="667"/>
      <c r="G7" s="667"/>
      <c r="H7" s="667"/>
      <c r="I7" s="667"/>
      <c r="J7" s="688"/>
      <c r="K7" s="695"/>
      <c r="L7" s="698"/>
      <c r="M7" s="695"/>
      <c r="N7" s="702"/>
      <c r="O7" s="702"/>
      <c r="P7" s="689"/>
      <c r="Q7" s="689"/>
      <c r="R7" s="689"/>
      <c r="S7" s="636"/>
      <c r="T7" s="714"/>
      <c r="U7" s="709"/>
      <c r="V7" s="636"/>
      <c r="W7" s="649"/>
      <c r="X7" s="649"/>
      <c r="Y7" s="260"/>
      <c r="Z7" s="711"/>
      <c r="AA7" s="711"/>
      <c r="AB7" s="653"/>
      <c r="AC7" s="649"/>
      <c r="AD7" s="649"/>
      <c r="AE7" s="653"/>
      <c r="AF7" s="649"/>
      <c r="AG7" s="649"/>
    </row>
    <row r="8" spans="1:33">
      <c r="A8" s="667"/>
      <c r="B8" s="673"/>
      <c r="C8" s="674"/>
      <c r="D8" s="668"/>
      <c r="E8" s="682"/>
      <c r="F8" s="668"/>
      <c r="G8" s="668"/>
      <c r="H8" s="668"/>
      <c r="I8" s="668"/>
      <c r="J8" s="678"/>
      <c r="K8" s="696"/>
      <c r="L8" s="699"/>
      <c r="M8" s="696"/>
      <c r="N8" s="679"/>
      <c r="O8" s="679"/>
      <c r="P8" s="690"/>
      <c r="Q8" s="690"/>
      <c r="R8" s="690"/>
      <c r="S8" s="682"/>
      <c r="T8" s="715"/>
      <c r="U8" s="710"/>
      <c r="V8" s="682"/>
      <c r="W8" s="693"/>
      <c r="X8" s="693"/>
      <c r="Y8" s="260"/>
      <c r="Z8" s="712"/>
      <c r="AA8" s="712"/>
      <c r="AB8" s="692"/>
      <c r="AC8" s="693"/>
      <c r="AD8" s="693"/>
      <c r="AE8" s="692"/>
      <c r="AF8" s="693"/>
      <c r="AG8" s="693"/>
    </row>
    <row r="9" spans="1:33" ht="20">
      <c r="A9" s="691" t="s">
        <v>1197</v>
      </c>
      <c r="B9" s="637" t="s">
        <v>1196</v>
      </c>
      <c r="C9" s="637"/>
      <c r="D9" s="480" t="s">
        <v>1188</v>
      </c>
      <c r="E9" s="345" t="s">
        <v>1195</v>
      </c>
      <c r="F9" s="635">
        <v>55273835</v>
      </c>
      <c r="G9" s="635">
        <v>1.9950000000000001</v>
      </c>
      <c r="H9" s="635" t="s">
        <v>1183</v>
      </c>
      <c r="I9" s="61" t="str">
        <f t="shared" ref="I9:I18" si="0">IF(Z9="","",(IF(AA9-Z9&gt;0,CONCATENATE(TEXT(Z9,"#,##0"),"~",TEXT(AA9,"#,##0")),TEXT(Z9,"#,##0"))))</f>
        <v>1,620</v>
      </c>
      <c r="J9" s="639">
        <v>5</v>
      </c>
      <c r="K9" s="342">
        <v>12.4</v>
      </c>
      <c r="L9" s="340">
        <f t="shared" ref="L9:L18" si="1">IF(K9&gt;0,1/K9*34.6*67.1,"")</f>
        <v>187.23064516129031</v>
      </c>
      <c r="M9" s="336">
        <f t="shared" ref="M9:M18" si="2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13.2</v>
      </c>
      <c r="N9" s="335">
        <f t="shared" ref="N9:N18" si="3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16.5</v>
      </c>
      <c r="O9" s="334" t="str">
        <f t="shared" ref="O9:O18" si="4">IF(Z9="","",IF(AE9="",TEXT(AB9,"#,##0.0"),IF(AB9-AE9&gt;0,CONCATENATE(TEXT(AE9,"#,##0.0"),"~",TEXT(AB9,"#,##0.0")),TEXT(AB9,"#,##0.0"))))</f>
        <v>22.8</v>
      </c>
      <c r="P9" s="635" t="s">
        <v>1182</v>
      </c>
      <c r="Q9" s="480" t="s">
        <v>669</v>
      </c>
      <c r="R9" s="61" t="s">
        <v>1190</v>
      </c>
      <c r="S9" s="215"/>
      <c r="T9" s="331" t="str">
        <f t="shared" ref="T9:T18" si="5">IF((LEFT(D9,1)="6"),"☆☆☆☆☆",IF((LEFT(D9,1)="5"),"☆☆☆☆",IF((LEFT(D9,1)="4"),"☆☆☆"," ")))</f>
        <v xml:space="preserve"> </v>
      </c>
      <c r="U9" s="330" t="str">
        <f t="shared" ref="U9:U18" si="6">IFERROR(IF(K9&lt;M9,"",(ROUNDDOWN(K9/M9*100,0))),"")</f>
        <v/>
      </c>
      <c r="V9" s="329" t="str">
        <f t="shared" ref="V9:V18" si="7">IFERROR(IF(K9&lt;N9,"",(ROUNDDOWN(K9/N9*100,0))),"")</f>
        <v/>
      </c>
      <c r="W9" s="329" t="str">
        <f t="shared" ref="W9:W18" si="8">IF(AC9&lt;55,"",IF(AA9="",AC9,IF(AF9-AC9&gt;0,CONCATENATE(AC9,"~",AF9),AC9)))</f>
        <v/>
      </c>
      <c r="X9" s="328" t="str">
        <f t="shared" ref="X9:X18" si="9">IF(AC9&lt;55,"",AD9)</f>
        <v/>
      </c>
      <c r="Y9" s="475"/>
      <c r="Z9" s="479">
        <v>1620</v>
      </c>
      <c r="AA9" s="347"/>
      <c r="AB9" s="325">
        <f t="shared" ref="AB9:AB18" si="10">IF(Z9="","",(ROUND(IF(Z9&gt;=2759,9.5,IF(Z9&lt;2759,(-2.47/1000000*Z9*Z9)-(8.52/10000*Z9)+30.65)),1)))</f>
        <v>22.8</v>
      </c>
      <c r="AC9" s="99">
        <f t="shared" ref="AC9:AC18" si="11">IF(K9="","",ROUNDDOWN(K9/AB9*100,0))</f>
        <v>54</v>
      </c>
      <c r="AD9" s="99" t="str">
        <f t="shared" ref="AD9:AD18" si="12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 xml:space="preserve"> </v>
      </c>
      <c r="AE9" s="325" t="str">
        <f t="shared" ref="AE9:AE18" si="13">IF(AA9="","",(ROUND(IF(AA9&gt;=2759,9.5,IF(AA9&lt;2759,(-2.47/1000000*AA9*AA9)-(8.52/10000*AA9)+30.65)),1)))</f>
        <v/>
      </c>
      <c r="AF9" s="99" t="str">
        <f t="shared" ref="AF9:AF18" si="14">IF(AE9="","",IF(K9="","",ROUNDDOWN(K9/AE9*100,0)))</f>
        <v/>
      </c>
      <c r="AG9" s="99" t="str">
        <f t="shared" ref="AG9:AG18" si="15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</row>
    <row r="10" spans="1:33" ht="20">
      <c r="A10" s="653"/>
      <c r="B10" s="638"/>
      <c r="C10" s="638"/>
      <c r="D10" s="480" t="s">
        <v>1188</v>
      </c>
      <c r="E10" s="345" t="s">
        <v>1194</v>
      </c>
      <c r="F10" s="636"/>
      <c r="G10" s="636"/>
      <c r="H10" s="636"/>
      <c r="I10" s="61" t="str">
        <f t="shared" si="0"/>
        <v>1,590</v>
      </c>
      <c r="J10" s="757"/>
      <c r="K10" s="342">
        <v>12.4</v>
      </c>
      <c r="L10" s="340">
        <f t="shared" si="1"/>
        <v>187.23064516129031</v>
      </c>
      <c r="M10" s="336">
        <f t="shared" si="2"/>
        <v>13.2</v>
      </c>
      <c r="N10" s="335">
        <f t="shared" si="3"/>
        <v>16.5</v>
      </c>
      <c r="O10" s="334" t="str">
        <f t="shared" si="4"/>
        <v>23.1</v>
      </c>
      <c r="P10" s="636"/>
      <c r="Q10" s="480" t="s">
        <v>669</v>
      </c>
      <c r="R10" s="61" t="s">
        <v>1190</v>
      </c>
      <c r="S10" s="215"/>
      <c r="T10" s="331" t="str">
        <f t="shared" si="5"/>
        <v xml:space="preserve"> </v>
      </c>
      <c r="U10" s="330" t="str">
        <f t="shared" si="6"/>
        <v/>
      </c>
      <c r="V10" s="329" t="str">
        <f t="shared" si="7"/>
        <v/>
      </c>
      <c r="W10" s="329" t="str">
        <f t="shared" si="8"/>
        <v/>
      </c>
      <c r="X10" s="328" t="str">
        <f t="shared" si="9"/>
        <v/>
      </c>
      <c r="Y10" s="475"/>
      <c r="Z10" s="479">
        <v>1590</v>
      </c>
      <c r="AA10" s="326"/>
      <c r="AB10" s="325">
        <f t="shared" si="10"/>
        <v>23.1</v>
      </c>
      <c r="AC10" s="99">
        <f t="shared" si="11"/>
        <v>53</v>
      </c>
      <c r="AD10" s="99" t="str">
        <f t="shared" si="12"/>
        <v xml:space="preserve"> </v>
      </c>
      <c r="AE10" s="325" t="str">
        <f t="shared" si="13"/>
        <v/>
      </c>
      <c r="AF10" s="99" t="str">
        <f t="shared" si="14"/>
        <v/>
      </c>
      <c r="AG10" s="99" t="str">
        <f t="shared" si="15"/>
        <v/>
      </c>
    </row>
    <row r="11" spans="1:33" ht="20">
      <c r="A11" s="653"/>
      <c r="B11" s="638"/>
      <c r="C11" s="638"/>
      <c r="D11" s="480" t="s">
        <v>1188</v>
      </c>
      <c r="E11" s="345" t="s">
        <v>1193</v>
      </c>
      <c r="F11" s="636"/>
      <c r="G11" s="636"/>
      <c r="H11" s="636"/>
      <c r="I11" s="61" t="str">
        <f t="shared" si="0"/>
        <v>1,660</v>
      </c>
      <c r="J11" s="757"/>
      <c r="K11" s="342">
        <v>12.1</v>
      </c>
      <c r="L11" s="340">
        <f t="shared" si="1"/>
        <v>191.87272727272727</v>
      </c>
      <c r="M11" s="336">
        <f t="shared" si="2"/>
        <v>12.2</v>
      </c>
      <c r="N11" s="335">
        <f t="shared" si="3"/>
        <v>15.4</v>
      </c>
      <c r="O11" s="334" t="str">
        <f t="shared" si="4"/>
        <v>22.4</v>
      </c>
      <c r="P11" s="636"/>
      <c r="Q11" s="753" t="s">
        <v>1192</v>
      </c>
      <c r="R11" s="61" t="s">
        <v>1190</v>
      </c>
      <c r="S11" s="215"/>
      <c r="T11" s="331" t="str">
        <f t="shared" si="5"/>
        <v xml:space="preserve"> </v>
      </c>
      <c r="U11" s="330" t="str">
        <f t="shared" si="6"/>
        <v/>
      </c>
      <c r="V11" s="329" t="str">
        <f t="shared" si="7"/>
        <v/>
      </c>
      <c r="W11" s="329" t="str">
        <f t="shared" si="8"/>
        <v/>
      </c>
      <c r="X11" s="328" t="str">
        <f t="shared" si="9"/>
        <v/>
      </c>
      <c r="Y11" s="475"/>
      <c r="Z11" s="474">
        <v>1660</v>
      </c>
      <c r="AA11" s="326"/>
      <c r="AB11" s="325">
        <f t="shared" si="10"/>
        <v>22.4</v>
      </c>
      <c r="AC11" s="99">
        <f t="shared" si="11"/>
        <v>54</v>
      </c>
      <c r="AD11" s="99" t="str">
        <f t="shared" si="12"/>
        <v xml:space="preserve"> </v>
      </c>
      <c r="AE11" s="325" t="str">
        <f t="shared" si="13"/>
        <v/>
      </c>
      <c r="AF11" s="99" t="str">
        <f t="shared" si="14"/>
        <v/>
      </c>
      <c r="AG11" s="99" t="str">
        <f t="shared" si="15"/>
        <v/>
      </c>
    </row>
    <row r="12" spans="1:33" ht="20">
      <c r="A12" s="653"/>
      <c r="B12" s="638"/>
      <c r="C12" s="638"/>
      <c r="D12" s="480" t="s">
        <v>1188</v>
      </c>
      <c r="E12" s="345" t="s">
        <v>1191</v>
      </c>
      <c r="F12" s="636"/>
      <c r="G12" s="636"/>
      <c r="H12" s="636"/>
      <c r="I12" s="61" t="str">
        <f t="shared" si="0"/>
        <v>1,630</v>
      </c>
      <c r="J12" s="757"/>
      <c r="K12" s="342">
        <v>12.1</v>
      </c>
      <c r="L12" s="340">
        <f t="shared" si="1"/>
        <v>191.87272727272727</v>
      </c>
      <c r="M12" s="336">
        <f t="shared" si="2"/>
        <v>13.2</v>
      </c>
      <c r="N12" s="335">
        <f t="shared" si="3"/>
        <v>16.5</v>
      </c>
      <c r="O12" s="334" t="str">
        <f t="shared" si="4"/>
        <v>22.7</v>
      </c>
      <c r="P12" s="636"/>
      <c r="Q12" s="753"/>
      <c r="R12" s="61" t="s">
        <v>1190</v>
      </c>
      <c r="S12" s="215"/>
      <c r="T12" s="331" t="str">
        <f t="shared" si="5"/>
        <v xml:space="preserve"> </v>
      </c>
      <c r="U12" s="330" t="str">
        <f t="shared" si="6"/>
        <v/>
      </c>
      <c r="V12" s="329" t="str">
        <f t="shared" si="7"/>
        <v/>
      </c>
      <c r="W12" s="329" t="str">
        <f t="shared" si="8"/>
        <v/>
      </c>
      <c r="X12" s="328" t="str">
        <f t="shared" si="9"/>
        <v/>
      </c>
      <c r="Y12" s="475"/>
      <c r="Z12" s="474">
        <v>1630</v>
      </c>
      <c r="AA12" s="326"/>
      <c r="AB12" s="325">
        <f t="shared" si="10"/>
        <v>22.7</v>
      </c>
      <c r="AC12" s="99">
        <f t="shared" si="11"/>
        <v>53</v>
      </c>
      <c r="AD12" s="99" t="str">
        <f t="shared" si="12"/>
        <v xml:space="preserve"> </v>
      </c>
      <c r="AE12" s="325" t="str">
        <f t="shared" si="13"/>
        <v/>
      </c>
      <c r="AF12" s="99" t="str">
        <f t="shared" si="14"/>
        <v/>
      </c>
      <c r="AG12" s="99" t="str">
        <f t="shared" si="15"/>
        <v/>
      </c>
    </row>
    <row r="13" spans="1:33" ht="13">
      <c r="A13" s="653"/>
      <c r="B13" s="638"/>
      <c r="C13" s="638"/>
      <c r="D13" s="480" t="s">
        <v>1188</v>
      </c>
      <c r="E13" s="345" t="s">
        <v>1189</v>
      </c>
      <c r="F13" s="636"/>
      <c r="G13" s="636"/>
      <c r="H13" s="636"/>
      <c r="I13" s="61" t="str">
        <f t="shared" si="0"/>
        <v>1,710</v>
      </c>
      <c r="J13" s="757"/>
      <c r="K13" s="342">
        <v>11.8</v>
      </c>
      <c r="L13" s="340">
        <f t="shared" si="1"/>
        <v>196.75084745762712</v>
      </c>
      <c r="M13" s="336">
        <f t="shared" si="2"/>
        <v>12.2</v>
      </c>
      <c r="N13" s="335">
        <f t="shared" si="3"/>
        <v>15.4</v>
      </c>
      <c r="O13" s="334" t="str">
        <f t="shared" si="4"/>
        <v>22.0</v>
      </c>
      <c r="P13" s="636"/>
      <c r="Q13" s="753"/>
      <c r="R13" s="61" t="s">
        <v>45</v>
      </c>
      <c r="S13" s="215"/>
      <c r="T13" s="331" t="str">
        <f t="shared" si="5"/>
        <v xml:space="preserve"> </v>
      </c>
      <c r="U13" s="330" t="str">
        <f t="shared" si="6"/>
        <v/>
      </c>
      <c r="V13" s="329" t="str">
        <f t="shared" si="7"/>
        <v/>
      </c>
      <c r="W13" s="329" t="str">
        <f t="shared" si="8"/>
        <v/>
      </c>
      <c r="X13" s="328" t="str">
        <f t="shared" si="9"/>
        <v/>
      </c>
      <c r="Y13" s="475"/>
      <c r="Z13" s="474">
        <v>1710</v>
      </c>
      <c r="AA13" s="326"/>
      <c r="AB13" s="325">
        <f t="shared" si="10"/>
        <v>22</v>
      </c>
      <c r="AC13" s="99">
        <f t="shared" si="11"/>
        <v>53</v>
      </c>
      <c r="AD13" s="99" t="str">
        <f t="shared" si="12"/>
        <v xml:space="preserve"> </v>
      </c>
      <c r="AE13" s="325" t="str">
        <f t="shared" si="13"/>
        <v/>
      </c>
      <c r="AF13" s="99" t="str">
        <f t="shared" si="14"/>
        <v/>
      </c>
      <c r="AG13" s="99" t="str">
        <f t="shared" si="15"/>
        <v/>
      </c>
    </row>
    <row r="14" spans="1:33" ht="13">
      <c r="A14" s="653"/>
      <c r="B14" s="638"/>
      <c r="C14" s="638"/>
      <c r="D14" s="480" t="s">
        <v>1188</v>
      </c>
      <c r="E14" s="345" t="s">
        <v>1187</v>
      </c>
      <c r="F14" s="636"/>
      <c r="G14" s="636"/>
      <c r="H14" s="636"/>
      <c r="I14" s="61" t="str">
        <f t="shared" si="0"/>
        <v>1,670</v>
      </c>
      <c r="J14" s="757"/>
      <c r="K14" s="342">
        <v>11.8</v>
      </c>
      <c r="L14" s="340">
        <f t="shared" si="1"/>
        <v>196.75084745762712</v>
      </c>
      <c r="M14" s="336">
        <f t="shared" si="2"/>
        <v>12.2</v>
      </c>
      <c r="N14" s="335">
        <f t="shared" si="3"/>
        <v>15.4</v>
      </c>
      <c r="O14" s="334" t="str">
        <f t="shared" si="4"/>
        <v>22.3</v>
      </c>
      <c r="P14" s="636"/>
      <c r="Q14" s="753"/>
      <c r="R14" s="61" t="s">
        <v>45</v>
      </c>
      <c r="S14" s="215"/>
      <c r="T14" s="331" t="str">
        <f t="shared" si="5"/>
        <v xml:space="preserve"> </v>
      </c>
      <c r="U14" s="330" t="str">
        <f t="shared" si="6"/>
        <v/>
      </c>
      <c r="V14" s="329" t="str">
        <f t="shared" si="7"/>
        <v/>
      </c>
      <c r="W14" s="329" t="str">
        <f t="shared" si="8"/>
        <v/>
      </c>
      <c r="X14" s="328" t="str">
        <f t="shared" si="9"/>
        <v/>
      </c>
      <c r="Y14" s="475"/>
      <c r="Z14" s="479">
        <v>1670</v>
      </c>
      <c r="AA14" s="326"/>
      <c r="AB14" s="325">
        <f t="shared" si="10"/>
        <v>22.3</v>
      </c>
      <c r="AC14" s="99">
        <f t="shared" si="11"/>
        <v>52</v>
      </c>
      <c r="AD14" s="99" t="str">
        <f t="shared" si="12"/>
        <v xml:space="preserve"> </v>
      </c>
      <c r="AE14" s="325" t="str">
        <f t="shared" si="13"/>
        <v/>
      </c>
      <c r="AF14" s="99" t="str">
        <f t="shared" si="14"/>
        <v/>
      </c>
      <c r="AG14" s="99" t="str">
        <f t="shared" si="15"/>
        <v/>
      </c>
    </row>
    <row r="15" spans="1:33" ht="13">
      <c r="A15" s="653"/>
      <c r="B15" s="637" t="s">
        <v>1186</v>
      </c>
      <c r="C15" s="640"/>
      <c r="D15" s="635" t="s">
        <v>1185</v>
      </c>
      <c r="E15" s="90" t="s">
        <v>1184</v>
      </c>
      <c r="F15" s="635">
        <v>55273835</v>
      </c>
      <c r="G15" s="755">
        <v>1.9950000000000001</v>
      </c>
      <c r="H15" s="691" t="s">
        <v>1183</v>
      </c>
      <c r="I15" s="61" t="str">
        <f t="shared" si="0"/>
        <v>1,810</v>
      </c>
      <c r="J15" s="757"/>
      <c r="K15" s="342">
        <v>10.9</v>
      </c>
      <c r="L15" s="340">
        <f t="shared" si="1"/>
        <v>212.99633027522933</v>
      </c>
      <c r="M15" s="336">
        <f t="shared" si="2"/>
        <v>11.1</v>
      </c>
      <c r="N15" s="335">
        <f t="shared" si="3"/>
        <v>14.4</v>
      </c>
      <c r="O15" s="334" t="str">
        <f t="shared" si="4"/>
        <v>21.0</v>
      </c>
      <c r="P15" s="691" t="s">
        <v>1182</v>
      </c>
      <c r="Q15" s="635" t="s">
        <v>1174</v>
      </c>
      <c r="R15" s="635" t="s">
        <v>1181</v>
      </c>
      <c r="S15" s="215"/>
      <c r="T15" s="331" t="str">
        <f t="shared" si="5"/>
        <v xml:space="preserve"> </v>
      </c>
      <c r="U15" s="330" t="str">
        <f t="shared" si="6"/>
        <v/>
      </c>
      <c r="V15" s="329" t="str">
        <f t="shared" si="7"/>
        <v/>
      </c>
      <c r="W15" s="329" t="str">
        <f t="shared" si="8"/>
        <v/>
      </c>
      <c r="X15" s="328" t="str">
        <f t="shared" si="9"/>
        <v/>
      </c>
      <c r="Y15" s="475"/>
      <c r="Z15" s="474">
        <v>1810</v>
      </c>
      <c r="AA15" s="326"/>
      <c r="AB15" s="325">
        <f t="shared" si="10"/>
        <v>21</v>
      </c>
      <c r="AC15" s="99">
        <f t="shared" si="11"/>
        <v>51</v>
      </c>
      <c r="AD15" s="99" t="str">
        <f t="shared" si="12"/>
        <v xml:space="preserve"> </v>
      </c>
      <c r="AE15" s="325" t="str">
        <f t="shared" si="13"/>
        <v/>
      </c>
      <c r="AF15" s="99" t="str">
        <f t="shared" si="14"/>
        <v/>
      </c>
      <c r="AG15" s="99" t="str">
        <f t="shared" si="15"/>
        <v/>
      </c>
    </row>
    <row r="16" spans="1:33" ht="13">
      <c r="A16" s="653"/>
      <c r="B16" s="754"/>
      <c r="C16" s="642"/>
      <c r="D16" s="636"/>
      <c r="E16" s="346" t="s">
        <v>1180</v>
      </c>
      <c r="F16" s="682"/>
      <c r="G16" s="756"/>
      <c r="H16" s="692"/>
      <c r="I16" s="61" t="str">
        <f t="shared" si="0"/>
        <v>1,880</v>
      </c>
      <c r="J16" s="757"/>
      <c r="K16" s="342">
        <v>10.9</v>
      </c>
      <c r="L16" s="340">
        <f t="shared" si="1"/>
        <v>212.99633027522933</v>
      </c>
      <c r="M16" s="336">
        <f t="shared" si="2"/>
        <v>10.199999999999999</v>
      </c>
      <c r="N16" s="335">
        <f t="shared" si="3"/>
        <v>13.5</v>
      </c>
      <c r="O16" s="334" t="str">
        <f t="shared" si="4"/>
        <v>20.3</v>
      </c>
      <c r="P16" s="692"/>
      <c r="Q16" s="682"/>
      <c r="R16" s="682"/>
      <c r="S16" s="215"/>
      <c r="T16" s="331" t="str">
        <f t="shared" si="5"/>
        <v xml:space="preserve"> </v>
      </c>
      <c r="U16" s="330">
        <f t="shared" si="6"/>
        <v>106</v>
      </c>
      <c r="V16" s="329" t="str">
        <f t="shared" si="7"/>
        <v/>
      </c>
      <c r="W16" s="329" t="str">
        <f t="shared" si="8"/>
        <v/>
      </c>
      <c r="X16" s="328" t="str">
        <f t="shared" si="9"/>
        <v/>
      </c>
      <c r="Y16" s="475"/>
      <c r="Z16" s="474">
        <v>1880</v>
      </c>
      <c r="AA16" s="326"/>
      <c r="AB16" s="325">
        <f t="shared" si="10"/>
        <v>20.3</v>
      </c>
      <c r="AC16" s="99">
        <f t="shared" si="11"/>
        <v>53</v>
      </c>
      <c r="AD16" s="99" t="str">
        <f t="shared" si="12"/>
        <v xml:space="preserve"> </v>
      </c>
      <c r="AE16" s="325" t="str">
        <f t="shared" si="13"/>
        <v/>
      </c>
      <c r="AF16" s="99" t="str">
        <f t="shared" si="14"/>
        <v/>
      </c>
      <c r="AG16" s="99" t="str">
        <f t="shared" si="15"/>
        <v/>
      </c>
    </row>
    <row r="17" spans="1:33" ht="13">
      <c r="A17" s="653"/>
      <c r="B17" s="716" t="s">
        <v>1179</v>
      </c>
      <c r="C17" s="727"/>
      <c r="D17" s="640" t="s">
        <v>1178</v>
      </c>
      <c r="E17" s="346" t="s">
        <v>1177</v>
      </c>
      <c r="F17" s="635" t="s">
        <v>1176</v>
      </c>
      <c r="G17" s="743">
        <v>1.468</v>
      </c>
      <c r="H17" s="731" t="s">
        <v>1175</v>
      </c>
      <c r="I17" s="61" t="str">
        <f t="shared" si="0"/>
        <v>1,630</v>
      </c>
      <c r="J17" s="757"/>
      <c r="K17" s="478">
        <v>16.7</v>
      </c>
      <c r="L17" s="340">
        <f t="shared" si="1"/>
        <v>139.02155688622753</v>
      </c>
      <c r="M17" s="336">
        <f t="shared" si="2"/>
        <v>13.2</v>
      </c>
      <c r="N17" s="335">
        <f t="shared" si="3"/>
        <v>16.5</v>
      </c>
      <c r="O17" s="334" t="str">
        <f t="shared" si="4"/>
        <v>22.7</v>
      </c>
      <c r="P17" s="691" t="s">
        <v>892</v>
      </c>
      <c r="Q17" s="635" t="s">
        <v>1174</v>
      </c>
      <c r="R17" s="635" t="s">
        <v>1173</v>
      </c>
      <c r="S17" s="477"/>
      <c r="T17" s="331" t="str">
        <f t="shared" si="5"/>
        <v xml:space="preserve"> </v>
      </c>
      <c r="U17" s="330">
        <f t="shared" si="6"/>
        <v>126</v>
      </c>
      <c r="V17" s="329">
        <f t="shared" si="7"/>
        <v>101</v>
      </c>
      <c r="W17" s="329">
        <f t="shared" si="8"/>
        <v>73</v>
      </c>
      <c r="X17" s="328" t="str">
        <f t="shared" si="9"/>
        <v>★2.0</v>
      </c>
      <c r="Y17" s="475"/>
      <c r="Z17" s="474">
        <v>1630</v>
      </c>
      <c r="AA17" s="326"/>
      <c r="AB17" s="325">
        <f t="shared" si="10"/>
        <v>22.7</v>
      </c>
      <c r="AC17" s="99">
        <f t="shared" si="11"/>
        <v>73</v>
      </c>
      <c r="AD17" s="99" t="str">
        <f t="shared" si="12"/>
        <v>★2.0</v>
      </c>
      <c r="AE17" s="325" t="str">
        <f t="shared" si="13"/>
        <v/>
      </c>
      <c r="AF17" s="99" t="str">
        <f t="shared" si="14"/>
        <v/>
      </c>
      <c r="AG17" s="99" t="str">
        <f t="shared" si="15"/>
        <v/>
      </c>
    </row>
    <row r="18" spans="1:33" ht="13.5" thickBot="1">
      <c r="A18" s="692"/>
      <c r="B18" s="729"/>
      <c r="C18" s="730"/>
      <c r="D18" s="642"/>
      <c r="E18" s="346" t="s">
        <v>1172</v>
      </c>
      <c r="F18" s="682"/>
      <c r="G18" s="745"/>
      <c r="H18" s="733"/>
      <c r="I18" s="61" t="str">
        <f t="shared" si="0"/>
        <v>1,650</v>
      </c>
      <c r="J18" s="641"/>
      <c r="K18" s="476">
        <v>16.7</v>
      </c>
      <c r="L18" s="337">
        <f t="shared" si="1"/>
        <v>139.02155688622753</v>
      </c>
      <c r="M18" s="336">
        <f t="shared" si="2"/>
        <v>13.2</v>
      </c>
      <c r="N18" s="335">
        <f t="shared" si="3"/>
        <v>16.5</v>
      </c>
      <c r="O18" s="334" t="str">
        <f t="shared" si="4"/>
        <v>22.5</v>
      </c>
      <c r="P18" s="692"/>
      <c r="Q18" s="682"/>
      <c r="R18" s="682"/>
      <c r="S18" s="215"/>
      <c r="T18" s="331" t="str">
        <f t="shared" si="5"/>
        <v xml:space="preserve"> </v>
      </c>
      <c r="U18" s="330">
        <f t="shared" si="6"/>
        <v>126</v>
      </c>
      <c r="V18" s="329">
        <f t="shared" si="7"/>
        <v>101</v>
      </c>
      <c r="W18" s="329">
        <f t="shared" si="8"/>
        <v>74</v>
      </c>
      <c r="X18" s="328" t="str">
        <f t="shared" si="9"/>
        <v>★2.0</v>
      </c>
      <c r="Y18" s="475"/>
      <c r="Z18" s="474">
        <v>1650</v>
      </c>
      <c r="AA18" s="326"/>
      <c r="AB18" s="325">
        <f t="shared" si="10"/>
        <v>22.5</v>
      </c>
      <c r="AC18" s="99">
        <f t="shared" si="11"/>
        <v>74</v>
      </c>
      <c r="AD18" s="99" t="str">
        <f t="shared" si="12"/>
        <v>★2.0</v>
      </c>
      <c r="AE18" s="325" t="str">
        <f t="shared" si="13"/>
        <v/>
      </c>
      <c r="AF18" s="99" t="str">
        <f t="shared" si="14"/>
        <v/>
      </c>
      <c r="AG18" s="99" t="str">
        <f t="shared" si="15"/>
        <v/>
      </c>
    </row>
    <row r="19" spans="1:33">
      <c r="E19" s="57"/>
    </row>
    <row r="20" spans="1:33">
      <c r="B20" s="57" t="s">
        <v>888</v>
      </c>
      <c r="E20" s="57"/>
    </row>
    <row r="21" spans="1:33">
      <c r="B21" s="57" t="s">
        <v>1171</v>
      </c>
      <c r="E21" s="57"/>
    </row>
    <row r="22" spans="1:33">
      <c r="B22" s="57" t="s">
        <v>886</v>
      </c>
      <c r="E22" s="57"/>
    </row>
    <row r="23" spans="1:33">
      <c r="B23" s="57" t="s">
        <v>885</v>
      </c>
      <c r="E23" s="57"/>
    </row>
    <row r="24" spans="1:33">
      <c r="B24" s="57" t="s">
        <v>884</v>
      </c>
      <c r="E24" s="57"/>
    </row>
    <row r="25" spans="1:33">
      <c r="B25" s="57" t="s">
        <v>883</v>
      </c>
      <c r="E25" s="57"/>
    </row>
    <row r="26" spans="1:33">
      <c r="B26" s="57" t="s">
        <v>882</v>
      </c>
      <c r="E26" s="57"/>
    </row>
    <row r="27" spans="1:33">
      <c r="B27" s="57" t="s">
        <v>881</v>
      </c>
      <c r="E27" s="57"/>
    </row>
    <row r="28" spans="1:33">
      <c r="E28" s="57"/>
    </row>
    <row r="29" spans="1:33">
      <c r="E29" s="57"/>
    </row>
  </sheetData>
  <sheetProtection selectLockedCells="1"/>
  <autoFilter ref="A8:X18" xr:uid="{00000000-0009-0000-0000-000002000000}">
    <filterColumn colId="1" showButton="0"/>
  </autoFilter>
  <mergeCells count="64">
    <mergeCell ref="R15:R16"/>
    <mergeCell ref="B17:C18"/>
    <mergeCell ref="D17:D18"/>
    <mergeCell ref="F17:F18"/>
    <mergeCell ref="G17:G18"/>
    <mergeCell ref="H17:H18"/>
    <mergeCell ref="P17:P18"/>
    <mergeCell ref="Q17:Q18"/>
    <mergeCell ref="R17:R18"/>
    <mergeCell ref="AC4:AC8"/>
    <mergeCell ref="A9:A18"/>
    <mergeCell ref="B9:C14"/>
    <mergeCell ref="F9:F14"/>
    <mergeCell ref="G9:G14"/>
    <mergeCell ref="H9:H14"/>
    <mergeCell ref="Q11:Q14"/>
    <mergeCell ref="B15:C16"/>
    <mergeCell ref="D15:D16"/>
    <mergeCell ref="F15:F16"/>
    <mergeCell ref="G15:G16"/>
    <mergeCell ref="H15:H16"/>
    <mergeCell ref="P15:P16"/>
    <mergeCell ref="Q15:Q16"/>
    <mergeCell ref="J9:J18"/>
    <mergeCell ref="P9:P14"/>
    <mergeCell ref="I4:I8"/>
    <mergeCell ref="W4:X4"/>
    <mergeCell ref="Z4:Z8"/>
    <mergeCell ref="AA4:AA8"/>
    <mergeCell ref="AB4:AB8"/>
    <mergeCell ref="V4:V8"/>
    <mergeCell ref="S6:S8"/>
    <mergeCell ref="T6:T8"/>
    <mergeCell ref="R6:R8"/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X5:X8"/>
    <mergeCell ref="AD4:AD8"/>
    <mergeCell ref="K4:O4"/>
    <mergeCell ref="P4:P8"/>
    <mergeCell ref="Q4:S5"/>
    <mergeCell ref="T4:T5"/>
    <mergeCell ref="U4:U8"/>
    <mergeCell ref="J2:P2"/>
    <mergeCell ref="R2:X2"/>
    <mergeCell ref="S3:X3"/>
    <mergeCell ref="J4:J8"/>
    <mergeCell ref="Q6:Q8"/>
    <mergeCell ref="A4:A8"/>
    <mergeCell ref="B4:C8"/>
    <mergeCell ref="D4:D5"/>
    <mergeCell ref="F4:G5"/>
    <mergeCell ref="H4:H8"/>
    <mergeCell ref="D6:D8"/>
    <mergeCell ref="E6:E8"/>
    <mergeCell ref="F6:F8"/>
    <mergeCell ref="G6:G8"/>
  </mergeCells>
  <phoneticPr fontId="2"/>
  <printOptions horizontalCentered="1"/>
  <pageMargins left="0.39370078740157483" right="0.39370078740157483" top="0.39370078740157483" bottom="0.39370078740157483" header="0.19685039370078741" footer="0.39370078740157483"/>
  <pageSetup paperSize="9" scale="46" fitToHeight="0" orientation="landscape" r:id="rId1"/>
  <headerFooter alignWithMargins="0">
    <oddHeader>&amp;R様式1-6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1E59-939F-4795-B86C-5F2839DC6A68}">
  <sheetPr>
    <tabColor rgb="FFFFFF00"/>
    <pageSetUpPr fitToPage="1"/>
  </sheetPr>
  <dimension ref="A1:AG31"/>
  <sheetViews>
    <sheetView view="pageBreakPreview" zoomScale="130" zoomScaleNormal="55" zoomScaleSheetLayoutView="130" workbookViewId="0">
      <pane xSplit="3" ySplit="8" topLeftCell="H9" activePane="bottomRight" state="frozen"/>
      <selection activeCell="Q36" sqref="Q36"/>
      <selection pane="topRight" activeCell="Q36" sqref="Q36"/>
      <selection pane="bottomLeft" activeCell="Q36" sqref="Q36"/>
      <selection pane="bottomRight" activeCell="M12" sqref="M12"/>
    </sheetView>
  </sheetViews>
  <sheetFormatPr defaultColWidth="9" defaultRowHeight="10"/>
  <cols>
    <col min="1" max="1" width="15.90625" style="210" customWidth="1"/>
    <col min="2" max="2" width="3.90625" style="57" bestFit="1" customWidth="1"/>
    <col min="3" max="4" width="10.6328125" style="57" customWidth="1"/>
    <col min="5" max="5" width="13.90625" style="324" customWidth="1"/>
    <col min="6" max="7" width="10.6328125" style="57" customWidth="1"/>
    <col min="8" max="8" width="12.08984375" style="318" bestFit="1" customWidth="1"/>
    <col min="9" max="9" width="10.453125" style="57" bestFit="1" customWidth="1"/>
    <col min="10" max="10" width="7" style="57" customWidth="1"/>
    <col min="11" max="11" width="5.90625" style="57" customWidth="1"/>
    <col min="12" max="12" width="8.7265625" style="57" customWidth="1"/>
    <col min="13" max="13" width="8.453125" style="57" customWidth="1"/>
    <col min="14" max="15" width="8.6328125" style="57" customWidth="1"/>
    <col min="16" max="16" width="14.36328125" style="57" bestFit="1" customWidth="1"/>
    <col min="17" max="17" width="10" style="57" bestFit="1" customWidth="1"/>
    <col min="18" max="18" width="6" style="57" customWidth="1"/>
    <col min="19" max="19" width="25.26953125" style="57" bestFit="1" customWidth="1"/>
    <col min="20" max="20" width="11" style="57" bestFit="1" customWidth="1"/>
    <col min="21" max="21" width="8.26953125" style="57" bestFit="1" customWidth="1"/>
    <col min="22" max="23" width="8.26953125" style="57" customWidth="1"/>
    <col min="24" max="24" width="8.26953125" style="57" bestFit="1" customWidth="1"/>
    <col min="25" max="27" width="9" style="57"/>
    <col min="28" max="33" width="0" style="57" hidden="1" customWidth="1"/>
    <col min="34" max="259" width="9" style="57"/>
    <col min="260" max="260" width="15.90625" style="57" customWidth="1"/>
    <col min="261" max="261" width="3.90625" style="57" bestFit="1" customWidth="1"/>
    <col min="262" max="262" width="38.26953125" style="57" customWidth="1"/>
    <col min="263" max="263" width="13.90625" style="57" bestFit="1" customWidth="1"/>
    <col min="264" max="264" width="13.90625" style="57" customWidth="1"/>
    <col min="265" max="265" width="13.08984375" style="57" bestFit="1" customWidth="1"/>
    <col min="266" max="266" width="5.90625" style="57" bestFit="1" customWidth="1"/>
    <col min="267" max="267" width="12.08984375" style="57" bestFit="1" customWidth="1"/>
    <col min="268" max="268" width="10.453125" style="57" bestFit="1" customWidth="1"/>
    <col min="269" max="269" width="7" style="57" bestFit="1" customWidth="1"/>
    <col min="270" max="270" width="5.90625" style="57" bestFit="1" customWidth="1"/>
    <col min="271" max="271" width="8.7265625" style="57" bestFit="1" customWidth="1"/>
    <col min="272" max="272" width="8.453125" style="57" bestFit="1" customWidth="1"/>
    <col min="273" max="273" width="8.6328125" style="57" bestFit="1" customWidth="1"/>
    <col min="274" max="274" width="14.36328125" style="57" bestFit="1" customWidth="1"/>
    <col min="275" max="275" width="10" style="57" bestFit="1" customWidth="1"/>
    <col min="276" max="276" width="6" style="57" customWidth="1"/>
    <col min="277" max="277" width="25.26953125" style="57" bestFit="1" customWidth="1"/>
    <col min="278" max="278" width="11" style="57" bestFit="1" customWidth="1"/>
    <col min="279" max="280" width="8.26953125" style="57" bestFit="1" customWidth="1"/>
    <col min="281" max="515" width="9" style="57"/>
    <col min="516" max="516" width="15.90625" style="57" customWidth="1"/>
    <col min="517" max="517" width="3.90625" style="57" bestFit="1" customWidth="1"/>
    <col min="518" max="518" width="38.26953125" style="57" customWidth="1"/>
    <col min="519" max="519" width="13.90625" style="57" bestFit="1" customWidth="1"/>
    <col min="520" max="520" width="13.90625" style="57" customWidth="1"/>
    <col min="521" max="521" width="13.08984375" style="57" bestFit="1" customWidth="1"/>
    <col min="522" max="522" width="5.90625" style="57" bestFit="1" customWidth="1"/>
    <col min="523" max="523" width="12.08984375" style="57" bestFit="1" customWidth="1"/>
    <col min="524" max="524" width="10.453125" style="57" bestFit="1" customWidth="1"/>
    <col min="525" max="525" width="7" style="57" bestFit="1" customWidth="1"/>
    <col min="526" max="526" width="5.90625" style="57" bestFit="1" customWidth="1"/>
    <col min="527" max="527" width="8.7265625" style="57" bestFit="1" customWidth="1"/>
    <col min="528" max="528" width="8.453125" style="57" bestFit="1" customWidth="1"/>
    <col min="529" max="529" width="8.6328125" style="57" bestFit="1" customWidth="1"/>
    <col min="530" max="530" width="14.36328125" style="57" bestFit="1" customWidth="1"/>
    <col min="531" max="531" width="10" style="57" bestFit="1" customWidth="1"/>
    <col min="532" max="532" width="6" style="57" customWidth="1"/>
    <col min="533" max="533" width="25.26953125" style="57" bestFit="1" customWidth="1"/>
    <col min="534" max="534" width="11" style="57" bestFit="1" customWidth="1"/>
    <col min="535" max="536" width="8.26953125" style="57" bestFit="1" customWidth="1"/>
    <col min="537" max="771" width="9" style="57"/>
    <col min="772" max="772" width="15.90625" style="57" customWidth="1"/>
    <col min="773" max="773" width="3.90625" style="57" bestFit="1" customWidth="1"/>
    <col min="774" max="774" width="38.26953125" style="57" customWidth="1"/>
    <col min="775" max="775" width="13.90625" style="57" bestFit="1" customWidth="1"/>
    <col min="776" max="776" width="13.90625" style="57" customWidth="1"/>
    <col min="777" max="777" width="13.08984375" style="57" bestFit="1" customWidth="1"/>
    <col min="778" max="778" width="5.90625" style="57" bestFit="1" customWidth="1"/>
    <col min="779" max="779" width="12.08984375" style="57" bestFit="1" customWidth="1"/>
    <col min="780" max="780" width="10.453125" style="57" bestFit="1" customWidth="1"/>
    <col min="781" max="781" width="7" style="57" bestFit="1" customWidth="1"/>
    <col min="782" max="782" width="5.90625" style="57" bestFit="1" customWidth="1"/>
    <col min="783" max="783" width="8.7265625" style="57" bestFit="1" customWidth="1"/>
    <col min="784" max="784" width="8.453125" style="57" bestFit="1" customWidth="1"/>
    <col min="785" max="785" width="8.6328125" style="57" bestFit="1" customWidth="1"/>
    <col min="786" max="786" width="14.36328125" style="57" bestFit="1" customWidth="1"/>
    <col min="787" max="787" width="10" style="57" bestFit="1" customWidth="1"/>
    <col min="788" max="788" width="6" style="57" customWidth="1"/>
    <col min="789" max="789" width="25.26953125" style="57" bestFit="1" customWidth="1"/>
    <col min="790" max="790" width="11" style="57" bestFit="1" customWidth="1"/>
    <col min="791" max="792" width="8.26953125" style="57" bestFit="1" customWidth="1"/>
    <col min="793" max="1027" width="9" style="57"/>
    <col min="1028" max="1028" width="15.90625" style="57" customWidth="1"/>
    <col min="1029" max="1029" width="3.90625" style="57" bestFit="1" customWidth="1"/>
    <col min="1030" max="1030" width="38.26953125" style="57" customWidth="1"/>
    <col min="1031" max="1031" width="13.90625" style="57" bestFit="1" customWidth="1"/>
    <col min="1032" max="1032" width="13.90625" style="57" customWidth="1"/>
    <col min="1033" max="1033" width="13.08984375" style="57" bestFit="1" customWidth="1"/>
    <col min="1034" max="1034" width="5.90625" style="57" bestFit="1" customWidth="1"/>
    <col min="1035" max="1035" width="12.08984375" style="57" bestFit="1" customWidth="1"/>
    <col min="1036" max="1036" width="10.453125" style="57" bestFit="1" customWidth="1"/>
    <col min="1037" max="1037" width="7" style="57" bestFit="1" customWidth="1"/>
    <col min="1038" max="1038" width="5.90625" style="57" bestFit="1" customWidth="1"/>
    <col min="1039" max="1039" width="8.7265625" style="57" bestFit="1" customWidth="1"/>
    <col min="1040" max="1040" width="8.453125" style="57" bestFit="1" customWidth="1"/>
    <col min="1041" max="1041" width="8.6328125" style="57" bestFit="1" customWidth="1"/>
    <col min="1042" max="1042" width="14.36328125" style="57" bestFit="1" customWidth="1"/>
    <col min="1043" max="1043" width="10" style="57" bestFit="1" customWidth="1"/>
    <col min="1044" max="1044" width="6" style="57" customWidth="1"/>
    <col min="1045" max="1045" width="25.26953125" style="57" bestFit="1" customWidth="1"/>
    <col min="1046" max="1046" width="11" style="57" bestFit="1" customWidth="1"/>
    <col min="1047" max="1048" width="8.26953125" style="57" bestFit="1" customWidth="1"/>
    <col min="1049" max="1283" width="9" style="57"/>
    <col min="1284" max="1284" width="15.90625" style="57" customWidth="1"/>
    <col min="1285" max="1285" width="3.90625" style="57" bestFit="1" customWidth="1"/>
    <col min="1286" max="1286" width="38.26953125" style="57" customWidth="1"/>
    <col min="1287" max="1287" width="13.90625" style="57" bestFit="1" customWidth="1"/>
    <col min="1288" max="1288" width="13.90625" style="57" customWidth="1"/>
    <col min="1289" max="1289" width="13.08984375" style="57" bestFit="1" customWidth="1"/>
    <col min="1290" max="1290" width="5.90625" style="57" bestFit="1" customWidth="1"/>
    <col min="1291" max="1291" width="12.08984375" style="57" bestFit="1" customWidth="1"/>
    <col min="1292" max="1292" width="10.453125" style="57" bestFit="1" customWidth="1"/>
    <col min="1293" max="1293" width="7" style="57" bestFit="1" customWidth="1"/>
    <col min="1294" max="1294" width="5.90625" style="57" bestFit="1" customWidth="1"/>
    <col min="1295" max="1295" width="8.7265625" style="57" bestFit="1" customWidth="1"/>
    <col min="1296" max="1296" width="8.453125" style="57" bestFit="1" customWidth="1"/>
    <col min="1297" max="1297" width="8.6328125" style="57" bestFit="1" customWidth="1"/>
    <col min="1298" max="1298" width="14.36328125" style="57" bestFit="1" customWidth="1"/>
    <col min="1299" max="1299" width="10" style="57" bestFit="1" customWidth="1"/>
    <col min="1300" max="1300" width="6" style="57" customWidth="1"/>
    <col min="1301" max="1301" width="25.26953125" style="57" bestFit="1" customWidth="1"/>
    <col min="1302" max="1302" width="11" style="57" bestFit="1" customWidth="1"/>
    <col min="1303" max="1304" width="8.26953125" style="57" bestFit="1" customWidth="1"/>
    <col min="1305" max="1539" width="9" style="57"/>
    <col min="1540" max="1540" width="15.90625" style="57" customWidth="1"/>
    <col min="1541" max="1541" width="3.90625" style="57" bestFit="1" customWidth="1"/>
    <col min="1542" max="1542" width="38.26953125" style="57" customWidth="1"/>
    <col min="1543" max="1543" width="13.90625" style="57" bestFit="1" customWidth="1"/>
    <col min="1544" max="1544" width="13.90625" style="57" customWidth="1"/>
    <col min="1545" max="1545" width="13.08984375" style="57" bestFit="1" customWidth="1"/>
    <col min="1546" max="1546" width="5.90625" style="57" bestFit="1" customWidth="1"/>
    <col min="1547" max="1547" width="12.08984375" style="57" bestFit="1" customWidth="1"/>
    <col min="1548" max="1548" width="10.453125" style="57" bestFit="1" customWidth="1"/>
    <col min="1549" max="1549" width="7" style="57" bestFit="1" customWidth="1"/>
    <col min="1550" max="1550" width="5.90625" style="57" bestFit="1" customWidth="1"/>
    <col min="1551" max="1551" width="8.7265625" style="57" bestFit="1" customWidth="1"/>
    <col min="1552" max="1552" width="8.453125" style="57" bestFit="1" customWidth="1"/>
    <col min="1553" max="1553" width="8.6328125" style="57" bestFit="1" customWidth="1"/>
    <col min="1554" max="1554" width="14.36328125" style="57" bestFit="1" customWidth="1"/>
    <col min="1555" max="1555" width="10" style="57" bestFit="1" customWidth="1"/>
    <col min="1556" max="1556" width="6" style="57" customWidth="1"/>
    <col min="1557" max="1557" width="25.26953125" style="57" bestFit="1" customWidth="1"/>
    <col min="1558" max="1558" width="11" style="57" bestFit="1" customWidth="1"/>
    <col min="1559" max="1560" width="8.26953125" style="57" bestFit="1" customWidth="1"/>
    <col min="1561" max="1795" width="9" style="57"/>
    <col min="1796" max="1796" width="15.90625" style="57" customWidth="1"/>
    <col min="1797" max="1797" width="3.90625" style="57" bestFit="1" customWidth="1"/>
    <col min="1798" max="1798" width="38.26953125" style="57" customWidth="1"/>
    <col min="1799" max="1799" width="13.90625" style="57" bestFit="1" customWidth="1"/>
    <col min="1800" max="1800" width="13.90625" style="57" customWidth="1"/>
    <col min="1801" max="1801" width="13.08984375" style="57" bestFit="1" customWidth="1"/>
    <col min="1802" max="1802" width="5.90625" style="57" bestFit="1" customWidth="1"/>
    <col min="1803" max="1803" width="12.08984375" style="57" bestFit="1" customWidth="1"/>
    <col min="1804" max="1804" width="10.453125" style="57" bestFit="1" customWidth="1"/>
    <col min="1805" max="1805" width="7" style="57" bestFit="1" customWidth="1"/>
    <col min="1806" max="1806" width="5.90625" style="57" bestFit="1" customWidth="1"/>
    <col min="1807" max="1807" width="8.7265625" style="57" bestFit="1" customWidth="1"/>
    <col min="1808" max="1808" width="8.453125" style="57" bestFit="1" customWidth="1"/>
    <col min="1809" max="1809" width="8.6328125" style="57" bestFit="1" customWidth="1"/>
    <col min="1810" max="1810" width="14.36328125" style="57" bestFit="1" customWidth="1"/>
    <col min="1811" max="1811" width="10" style="57" bestFit="1" customWidth="1"/>
    <col min="1812" max="1812" width="6" style="57" customWidth="1"/>
    <col min="1813" max="1813" width="25.26953125" style="57" bestFit="1" customWidth="1"/>
    <col min="1814" max="1814" width="11" style="57" bestFit="1" customWidth="1"/>
    <col min="1815" max="1816" width="8.26953125" style="57" bestFit="1" customWidth="1"/>
    <col min="1817" max="2051" width="9" style="57"/>
    <col min="2052" max="2052" width="15.90625" style="57" customWidth="1"/>
    <col min="2053" max="2053" width="3.90625" style="57" bestFit="1" customWidth="1"/>
    <col min="2054" max="2054" width="38.26953125" style="57" customWidth="1"/>
    <col min="2055" max="2055" width="13.90625" style="57" bestFit="1" customWidth="1"/>
    <col min="2056" max="2056" width="13.90625" style="57" customWidth="1"/>
    <col min="2057" max="2057" width="13.08984375" style="57" bestFit="1" customWidth="1"/>
    <col min="2058" max="2058" width="5.90625" style="57" bestFit="1" customWidth="1"/>
    <col min="2059" max="2059" width="12.08984375" style="57" bestFit="1" customWidth="1"/>
    <col min="2060" max="2060" width="10.453125" style="57" bestFit="1" customWidth="1"/>
    <col min="2061" max="2061" width="7" style="57" bestFit="1" customWidth="1"/>
    <col min="2062" max="2062" width="5.90625" style="57" bestFit="1" customWidth="1"/>
    <col min="2063" max="2063" width="8.7265625" style="57" bestFit="1" customWidth="1"/>
    <col min="2064" max="2064" width="8.453125" style="57" bestFit="1" customWidth="1"/>
    <col min="2065" max="2065" width="8.6328125" style="57" bestFit="1" customWidth="1"/>
    <col min="2066" max="2066" width="14.36328125" style="57" bestFit="1" customWidth="1"/>
    <col min="2067" max="2067" width="10" style="57" bestFit="1" customWidth="1"/>
    <col min="2068" max="2068" width="6" style="57" customWidth="1"/>
    <col min="2069" max="2069" width="25.26953125" style="57" bestFit="1" customWidth="1"/>
    <col min="2070" max="2070" width="11" style="57" bestFit="1" customWidth="1"/>
    <col min="2071" max="2072" width="8.26953125" style="57" bestFit="1" customWidth="1"/>
    <col min="2073" max="2307" width="9" style="57"/>
    <col min="2308" max="2308" width="15.90625" style="57" customWidth="1"/>
    <col min="2309" max="2309" width="3.90625" style="57" bestFit="1" customWidth="1"/>
    <col min="2310" max="2310" width="38.26953125" style="57" customWidth="1"/>
    <col min="2311" max="2311" width="13.90625" style="57" bestFit="1" customWidth="1"/>
    <col min="2312" max="2312" width="13.90625" style="57" customWidth="1"/>
    <col min="2313" max="2313" width="13.08984375" style="57" bestFit="1" customWidth="1"/>
    <col min="2314" max="2314" width="5.90625" style="57" bestFit="1" customWidth="1"/>
    <col min="2315" max="2315" width="12.08984375" style="57" bestFit="1" customWidth="1"/>
    <col min="2316" max="2316" width="10.453125" style="57" bestFit="1" customWidth="1"/>
    <col min="2317" max="2317" width="7" style="57" bestFit="1" customWidth="1"/>
    <col min="2318" max="2318" width="5.90625" style="57" bestFit="1" customWidth="1"/>
    <col min="2319" max="2319" width="8.7265625" style="57" bestFit="1" customWidth="1"/>
    <col min="2320" max="2320" width="8.453125" style="57" bestFit="1" customWidth="1"/>
    <col min="2321" max="2321" width="8.6328125" style="57" bestFit="1" customWidth="1"/>
    <col min="2322" max="2322" width="14.36328125" style="57" bestFit="1" customWidth="1"/>
    <col min="2323" max="2323" width="10" style="57" bestFit="1" customWidth="1"/>
    <col min="2324" max="2324" width="6" style="57" customWidth="1"/>
    <col min="2325" max="2325" width="25.26953125" style="57" bestFit="1" customWidth="1"/>
    <col min="2326" max="2326" width="11" style="57" bestFit="1" customWidth="1"/>
    <col min="2327" max="2328" width="8.26953125" style="57" bestFit="1" customWidth="1"/>
    <col min="2329" max="2563" width="9" style="57"/>
    <col min="2564" max="2564" width="15.90625" style="57" customWidth="1"/>
    <col min="2565" max="2565" width="3.90625" style="57" bestFit="1" customWidth="1"/>
    <col min="2566" max="2566" width="38.26953125" style="57" customWidth="1"/>
    <col min="2567" max="2567" width="13.90625" style="57" bestFit="1" customWidth="1"/>
    <col min="2568" max="2568" width="13.90625" style="57" customWidth="1"/>
    <col min="2569" max="2569" width="13.08984375" style="57" bestFit="1" customWidth="1"/>
    <col min="2570" max="2570" width="5.90625" style="57" bestFit="1" customWidth="1"/>
    <col min="2571" max="2571" width="12.08984375" style="57" bestFit="1" customWidth="1"/>
    <col min="2572" max="2572" width="10.453125" style="57" bestFit="1" customWidth="1"/>
    <col min="2573" max="2573" width="7" style="57" bestFit="1" customWidth="1"/>
    <col min="2574" max="2574" width="5.90625" style="57" bestFit="1" customWidth="1"/>
    <col min="2575" max="2575" width="8.7265625" style="57" bestFit="1" customWidth="1"/>
    <col min="2576" max="2576" width="8.453125" style="57" bestFit="1" customWidth="1"/>
    <col min="2577" max="2577" width="8.6328125" style="57" bestFit="1" customWidth="1"/>
    <col min="2578" max="2578" width="14.36328125" style="57" bestFit="1" customWidth="1"/>
    <col min="2579" max="2579" width="10" style="57" bestFit="1" customWidth="1"/>
    <col min="2580" max="2580" width="6" style="57" customWidth="1"/>
    <col min="2581" max="2581" width="25.26953125" style="57" bestFit="1" customWidth="1"/>
    <col min="2582" max="2582" width="11" style="57" bestFit="1" customWidth="1"/>
    <col min="2583" max="2584" width="8.26953125" style="57" bestFit="1" customWidth="1"/>
    <col min="2585" max="2819" width="9" style="57"/>
    <col min="2820" max="2820" width="15.90625" style="57" customWidth="1"/>
    <col min="2821" max="2821" width="3.90625" style="57" bestFit="1" customWidth="1"/>
    <col min="2822" max="2822" width="38.26953125" style="57" customWidth="1"/>
    <col min="2823" max="2823" width="13.90625" style="57" bestFit="1" customWidth="1"/>
    <col min="2824" max="2824" width="13.90625" style="57" customWidth="1"/>
    <col min="2825" max="2825" width="13.08984375" style="57" bestFit="1" customWidth="1"/>
    <col min="2826" max="2826" width="5.90625" style="57" bestFit="1" customWidth="1"/>
    <col min="2827" max="2827" width="12.08984375" style="57" bestFit="1" customWidth="1"/>
    <col min="2828" max="2828" width="10.453125" style="57" bestFit="1" customWidth="1"/>
    <col min="2829" max="2829" width="7" style="57" bestFit="1" customWidth="1"/>
    <col min="2830" max="2830" width="5.90625" style="57" bestFit="1" customWidth="1"/>
    <col min="2831" max="2831" width="8.7265625" style="57" bestFit="1" customWidth="1"/>
    <col min="2832" max="2832" width="8.453125" style="57" bestFit="1" customWidth="1"/>
    <col min="2833" max="2833" width="8.6328125" style="57" bestFit="1" customWidth="1"/>
    <col min="2834" max="2834" width="14.36328125" style="57" bestFit="1" customWidth="1"/>
    <col min="2835" max="2835" width="10" style="57" bestFit="1" customWidth="1"/>
    <col min="2836" max="2836" width="6" style="57" customWidth="1"/>
    <col min="2837" max="2837" width="25.26953125" style="57" bestFit="1" customWidth="1"/>
    <col min="2838" max="2838" width="11" style="57" bestFit="1" customWidth="1"/>
    <col min="2839" max="2840" width="8.26953125" style="57" bestFit="1" customWidth="1"/>
    <col min="2841" max="3075" width="9" style="57"/>
    <col min="3076" max="3076" width="15.90625" style="57" customWidth="1"/>
    <col min="3077" max="3077" width="3.90625" style="57" bestFit="1" customWidth="1"/>
    <col min="3078" max="3078" width="38.26953125" style="57" customWidth="1"/>
    <col min="3079" max="3079" width="13.90625" style="57" bestFit="1" customWidth="1"/>
    <col min="3080" max="3080" width="13.90625" style="57" customWidth="1"/>
    <col min="3081" max="3081" width="13.08984375" style="57" bestFit="1" customWidth="1"/>
    <col min="3082" max="3082" width="5.90625" style="57" bestFit="1" customWidth="1"/>
    <col min="3083" max="3083" width="12.08984375" style="57" bestFit="1" customWidth="1"/>
    <col min="3084" max="3084" width="10.453125" style="57" bestFit="1" customWidth="1"/>
    <col min="3085" max="3085" width="7" style="57" bestFit="1" customWidth="1"/>
    <col min="3086" max="3086" width="5.90625" style="57" bestFit="1" customWidth="1"/>
    <col min="3087" max="3087" width="8.7265625" style="57" bestFit="1" customWidth="1"/>
    <col min="3088" max="3088" width="8.453125" style="57" bestFit="1" customWidth="1"/>
    <col min="3089" max="3089" width="8.6328125" style="57" bestFit="1" customWidth="1"/>
    <col min="3090" max="3090" width="14.36328125" style="57" bestFit="1" customWidth="1"/>
    <col min="3091" max="3091" width="10" style="57" bestFit="1" customWidth="1"/>
    <col min="3092" max="3092" width="6" style="57" customWidth="1"/>
    <col min="3093" max="3093" width="25.26953125" style="57" bestFit="1" customWidth="1"/>
    <col min="3094" max="3094" width="11" style="57" bestFit="1" customWidth="1"/>
    <col min="3095" max="3096" width="8.26953125" style="57" bestFit="1" customWidth="1"/>
    <col min="3097" max="3331" width="9" style="57"/>
    <col min="3332" max="3332" width="15.90625" style="57" customWidth="1"/>
    <col min="3333" max="3333" width="3.90625" style="57" bestFit="1" customWidth="1"/>
    <col min="3334" max="3334" width="38.26953125" style="57" customWidth="1"/>
    <col min="3335" max="3335" width="13.90625" style="57" bestFit="1" customWidth="1"/>
    <col min="3336" max="3336" width="13.90625" style="57" customWidth="1"/>
    <col min="3337" max="3337" width="13.08984375" style="57" bestFit="1" customWidth="1"/>
    <col min="3338" max="3338" width="5.90625" style="57" bestFit="1" customWidth="1"/>
    <col min="3339" max="3339" width="12.08984375" style="57" bestFit="1" customWidth="1"/>
    <col min="3340" max="3340" width="10.453125" style="57" bestFit="1" customWidth="1"/>
    <col min="3341" max="3341" width="7" style="57" bestFit="1" customWidth="1"/>
    <col min="3342" max="3342" width="5.90625" style="57" bestFit="1" customWidth="1"/>
    <col min="3343" max="3343" width="8.7265625" style="57" bestFit="1" customWidth="1"/>
    <col min="3344" max="3344" width="8.453125" style="57" bestFit="1" customWidth="1"/>
    <col min="3345" max="3345" width="8.6328125" style="57" bestFit="1" customWidth="1"/>
    <col min="3346" max="3346" width="14.36328125" style="57" bestFit="1" customWidth="1"/>
    <col min="3347" max="3347" width="10" style="57" bestFit="1" customWidth="1"/>
    <col min="3348" max="3348" width="6" style="57" customWidth="1"/>
    <col min="3349" max="3349" width="25.26953125" style="57" bestFit="1" customWidth="1"/>
    <col min="3350" max="3350" width="11" style="57" bestFit="1" customWidth="1"/>
    <col min="3351" max="3352" width="8.26953125" style="57" bestFit="1" customWidth="1"/>
    <col min="3353" max="3587" width="9" style="57"/>
    <col min="3588" max="3588" width="15.90625" style="57" customWidth="1"/>
    <col min="3589" max="3589" width="3.90625" style="57" bestFit="1" customWidth="1"/>
    <col min="3590" max="3590" width="38.26953125" style="57" customWidth="1"/>
    <col min="3591" max="3591" width="13.90625" style="57" bestFit="1" customWidth="1"/>
    <col min="3592" max="3592" width="13.90625" style="57" customWidth="1"/>
    <col min="3593" max="3593" width="13.08984375" style="57" bestFit="1" customWidth="1"/>
    <col min="3594" max="3594" width="5.90625" style="57" bestFit="1" customWidth="1"/>
    <col min="3595" max="3595" width="12.08984375" style="57" bestFit="1" customWidth="1"/>
    <col min="3596" max="3596" width="10.453125" style="57" bestFit="1" customWidth="1"/>
    <col min="3597" max="3597" width="7" style="57" bestFit="1" customWidth="1"/>
    <col min="3598" max="3598" width="5.90625" style="57" bestFit="1" customWidth="1"/>
    <col min="3599" max="3599" width="8.7265625" style="57" bestFit="1" customWidth="1"/>
    <col min="3600" max="3600" width="8.453125" style="57" bestFit="1" customWidth="1"/>
    <col min="3601" max="3601" width="8.6328125" style="57" bestFit="1" customWidth="1"/>
    <col min="3602" max="3602" width="14.36328125" style="57" bestFit="1" customWidth="1"/>
    <col min="3603" max="3603" width="10" style="57" bestFit="1" customWidth="1"/>
    <col min="3604" max="3604" width="6" style="57" customWidth="1"/>
    <col min="3605" max="3605" width="25.26953125" style="57" bestFit="1" customWidth="1"/>
    <col min="3606" max="3606" width="11" style="57" bestFit="1" customWidth="1"/>
    <col min="3607" max="3608" width="8.26953125" style="57" bestFit="1" customWidth="1"/>
    <col min="3609" max="3843" width="9" style="57"/>
    <col min="3844" max="3844" width="15.90625" style="57" customWidth="1"/>
    <col min="3845" max="3845" width="3.90625" style="57" bestFit="1" customWidth="1"/>
    <col min="3846" max="3846" width="38.26953125" style="57" customWidth="1"/>
    <col min="3847" max="3847" width="13.90625" style="57" bestFit="1" customWidth="1"/>
    <col min="3848" max="3848" width="13.90625" style="57" customWidth="1"/>
    <col min="3849" max="3849" width="13.08984375" style="57" bestFit="1" customWidth="1"/>
    <col min="3850" max="3850" width="5.90625" style="57" bestFit="1" customWidth="1"/>
    <col min="3851" max="3851" width="12.08984375" style="57" bestFit="1" customWidth="1"/>
    <col min="3852" max="3852" width="10.453125" style="57" bestFit="1" customWidth="1"/>
    <col min="3853" max="3853" width="7" style="57" bestFit="1" customWidth="1"/>
    <col min="3854" max="3854" width="5.90625" style="57" bestFit="1" customWidth="1"/>
    <col min="3855" max="3855" width="8.7265625" style="57" bestFit="1" customWidth="1"/>
    <col min="3856" max="3856" width="8.453125" style="57" bestFit="1" customWidth="1"/>
    <col min="3857" max="3857" width="8.6328125" style="57" bestFit="1" customWidth="1"/>
    <col min="3858" max="3858" width="14.36328125" style="57" bestFit="1" customWidth="1"/>
    <col min="3859" max="3859" width="10" style="57" bestFit="1" customWidth="1"/>
    <col min="3860" max="3860" width="6" style="57" customWidth="1"/>
    <col min="3861" max="3861" width="25.26953125" style="57" bestFit="1" customWidth="1"/>
    <col min="3862" max="3862" width="11" style="57" bestFit="1" customWidth="1"/>
    <col min="3863" max="3864" width="8.26953125" style="57" bestFit="1" customWidth="1"/>
    <col min="3865" max="4099" width="9" style="57"/>
    <col min="4100" max="4100" width="15.90625" style="57" customWidth="1"/>
    <col min="4101" max="4101" width="3.90625" style="57" bestFit="1" customWidth="1"/>
    <col min="4102" max="4102" width="38.26953125" style="57" customWidth="1"/>
    <col min="4103" max="4103" width="13.90625" style="57" bestFit="1" customWidth="1"/>
    <col min="4104" max="4104" width="13.90625" style="57" customWidth="1"/>
    <col min="4105" max="4105" width="13.08984375" style="57" bestFit="1" customWidth="1"/>
    <col min="4106" max="4106" width="5.90625" style="57" bestFit="1" customWidth="1"/>
    <col min="4107" max="4107" width="12.08984375" style="57" bestFit="1" customWidth="1"/>
    <col min="4108" max="4108" width="10.453125" style="57" bestFit="1" customWidth="1"/>
    <col min="4109" max="4109" width="7" style="57" bestFit="1" customWidth="1"/>
    <col min="4110" max="4110" width="5.90625" style="57" bestFit="1" customWidth="1"/>
    <col min="4111" max="4111" width="8.7265625" style="57" bestFit="1" customWidth="1"/>
    <col min="4112" max="4112" width="8.453125" style="57" bestFit="1" customWidth="1"/>
    <col min="4113" max="4113" width="8.6328125" style="57" bestFit="1" customWidth="1"/>
    <col min="4114" max="4114" width="14.36328125" style="57" bestFit="1" customWidth="1"/>
    <col min="4115" max="4115" width="10" style="57" bestFit="1" customWidth="1"/>
    <col min="4116" max="4116" width="6" style="57" customWidth="1"/>
    <col min="4117" max="4117" width="25.26953125" style="57" bestFit="1" customWidth="1"/>
    <col min="4118" max="4118" width="11" style="57" bestFit="1" customWidth="1"/>
    <col min="4119" max="4120" width="8.26953125" style="57" bestFit="1" customWidth="1"/>
    <col min="4121" max="4355" width="9" style="57"/>
    <col min="4356" max="4356" width="15.90625" style="57" customWidth="1"/>
    <col min="4357" max="4357" width="3.90625" style="57" bestFit="1" customWidth="1"/>
    <col min="4358" max="4358" width="38.26953125" style="57" customWidth="1"/>
    <col min="4359" max="4359" width="13.90625" style="57" bestFit="1" customWidth="1"/>
    <col min="4360" max="4360" width="13.90625" style="57" customWidth="1"/>
    <col min="4361" max="4361" width="13.08984375" style="57" bestFit="1" customWidth="1"/>
    <col min="4362" max="4362" width="5.90625" style="57" bestFit="1" customWidth="1"/>
    <col min="4363" max="4363" width="12.08984375" style="57" bestFit="1" customWidth="1"/>
    <col min="4364" max="4364" width="10.453125" style="57" bestFit="1" customWidth="1"/>
    <col min="4365" max="4365" width="7" style="57" bestFit="1" customWidth="1"/>
    <col min="4366" max="4366" width="5.90625" style="57" bestFit="1" customWidth="1"/>
    <col min="4367" max="4367" width="8.7265625" style="57" bestFit="1" customWidth="1"/>
    <col min="4368" max="4368" width="8.453125" style="57" bestFit="1" customWidth="1"/>
    <col min="4369" max="4369" width="8.6328125" style="57" bestFit="1" customWidth="1"/>
    <col min="4370" max="4370" width="14.36328125" style="57" bestFit="1" customWidth="1"/>
    <col min="4371" max="4371" width="10" style="57" bestFit="1" customWidth="1"/>
    <col min="4372" max="4372" width="6" style="57" customWidth="1"/>
    <col min="4373" max="4373" width="25.26953125" style="57" bestFit="1" customWidth="1"/>
    <col min="4374" max="4374" width="11" style="57" bestFit="1" customWidth="1"/>
    <col min="4375" max="4376" width="8.26953125" style="57" bestFit="1" customWidth="1"/>
    <col min="4377" max="4611" width="9" style="57"/>
    <col min="4612" max="4612" width="15.90625" style="57" customWidth="1"/>
    <col min="4613" max="4613" width="3.90625" style="57" bestFit="1" customWidth="1"/>
    <col min="4614" max="4614" width="38.26953125" style="57" customWidth="1"/>
    <col min="4615" max="4615" width="13.90625" style="57" bestFit="1" customWidth="1"/>
    <col min="4616" max="4616" width="13.90625" style="57" customWidth="1"/>
    <col min="4617" max="4617" width="13.08984375" style="57" bestFit="1" customWidth="1"/>
    <col min="4618" max="4618" width="5.90625" style="57" bestFit="1" customWidth="1"/>
    <col min="4619" max="4619" width="12.08984375" style="57" bestFit="1" customWidth="1"/>
    <col min="4620" max="4620" width="10.453125" style="57" bestFit="1" customWidth="1"/>
    <col min="4621" max="4621" width="7" style="57" bestFit="1" customWidth="1"/>
    <col min="4622" max="4622" width="5.90625" style="57" bestFit="1" customWidth="1"/>
    <col min="4623" max="4623" width="8.7265625" style="57" bestFit="1" customWidth="1"/>
    <col min="4624" max="4624" width="8.453125" style="57" bestFit="1" customWidth="1"/>
    <col min="4625" max="4625" width="8.6328125" style="57" bestFit="1" customWidth="1"/>
    <col min="4626" max="4626" width="14.36328125" style="57" bestFit="1" customWidth="1"/>
    <col min="4627" max="4627" width="10" style="57" bestFit="1" customWidth="1"/>
    <col min="4628" max="4628" width="6" style="57" customWidth="1"/>
    <col min="4629" max="4629" width="25.26953125" style="57" bestFit="1" customWidth="1"/>
    <col min="4630" max="4630" width="11" style="57" bestFit="1" customWidth="1"/>
    <col min="4631" max="4632" width="8.26953125" style="57" bestFit="1" customWidth="1"/>
    <col min="4633" max="4867" width="9" style="57"/>
    <col min="4868" max="4868" width="15.90625" style="57" customWidth="1"/>
    <col min="4869" max="4869" width="3.90625" style="57" bestFit="1" customWidth="1"/>
    <col min="4870" max="4870" width="38.26953125" style="57" customWidth="1"/>
    <col min="4871" max="4871" width="13.90625" style="57" bestFit="1" customWidth="1"/>
    <col min="4872" max="4872" width="13.90625" style="57" customWidth="1"/>
    <col min="4873" max="4873" width="13.08984375" style="57" bestFit="1" customWidth="1"/>
    <col min="4874" max="4874" width="5.90625" style="57" bestFit="1" customWidth="1"/>
    <col min="4875" max="4875" width="12.08984375" style="57" bestFit="1" customWidth="1"/>
    <col min="4876" max="4876" width="10.453125" style="57" bestFit="1" customWidth="1"/>
    <col min="4877" max="4877" width="7" style="57" bestFit="1" customWidth="1"/>
    <col min="4878" max="4878" width="5.90625" style="57" bestFit="1" customWidth="1"/>
    <col min="4879" max="4879" width="8.7265625" style="57" bestFit="1" customWidth="1"/>
    <col min="4880" max="4880" width="8.453125" style="57" bestFit="1" customWidth="1"/>
    <col min="4881" max="4881" width="8.6328125" style="57" bestFit="1" customWidth="1"/>
    <col min="4882" max="4882" width="14.36328125" style="57" bestFit="1" customWidth="1"/>
    <col min="4883" max="4883" width="10" style="57" bestFit="1" customWidth="1"/>
    <col min="4884" max="4884" width="6" style="57" customWidth="1"/>
    <col min="4885" max="4885" width="25.26953125" style="57" bestFit="1" customWidth="1"/>
    <col min="4886" max="4886" width="11" style="57" bestFit="1" customWidth="1"/>
    <col min="4887" max="4888" width="8.26953125" style="57" bestFit="1" customWidth="1"/>
    <col min="4889" max="5123" width="9" style="57"/>
    <col min="5124" max="5124" width="15.90625" style="57" customWidth="1"/>
    <col min="5125" max="5125" width="3.90625" style="57" bestFit="1" customWidth="1"/>
    <col min="5126" max="5126" width="38.26953125" style="57" customWidth="1"/>
    <col min="5127" max="5127" width="13.90625" style="57" bestFit="1" customWidth="1"/>
    <col min="5128" max="5128" width="13.90625" style="57" customWidth="1"/>
    <col min="5129" max="5129" width="13.08984375" style="57" bestFit="1" customWidth="1"/>
    <col min="5130" max="5130" width="5.90625" style="57" bestFit="1" customWidth="1"/>
    <col min="5131" max="5131" width="12.08984375" style="57" bestFit="1" customWidth="1"/>
    <col min="5132" max="5132" width="10.453125" style="57" bestFit="1" customWidth="1"/>
    <col min="5133" max="5133" width="7" style="57" bestFit="1" customWidth="1"/>
    <col min="5134" max="5134" width="5.90625" style="57" bestFit="1" customWidth="1"/>
    <col min="5135" max="5135" width="8.7265625" style="57" bestFit="1" customWidth="1"/>
    <col min="5136" max="5136" width="8.453125" style="57" bestFit="1" customWidth="1"/>
    <col min="5137" max="5137" width="8.6328125" style="57" bestFit="1" customWidth="1"/>
    <col min="5138" max="5138" width="14.36328125" style="57" bestFit="1" customWidth="1"/>
    <col min="5139" max="5139" width="10" style="57" bestFit="1" customWidth="1"/>
    <col min="5140" max="5140" width="6" style="57" customWidth="1"/>
    <col min="5141" max="5141" width="25.26953125" style="57" bestFit="1" customWidth="1"/>
    <col min="5142" max="5142" width="11" style="57" bestFit="1" customWidth="1"/>
    <col min="5143" max="5144" width="8.26953125" style="57" bestFit="1" customWidth="1"/>
    <col min="5145" max="5379" width="9" style="57"/>
    <col min="5380" max="5380" width="15.90625" style="57" customWidth="1"/>
    <col min="5381" max="5381" width="3.90625" style="57" bestFit="1" customWidth="1"/>
    <col min="5382" max="5382" width="38.26953125" style="57" customWidth="1"/>
    <col min="5383" max="5383" width="13.90625" style="57" bestFit="1" customWidth="1"/>
    <col min="5384" max="5384" width="13.90625" style="57" customWidth="1"/>
    <col min="5385" max="5385" width="13.08984375" style="57" bestFit="1" customWidth="1"/>
    <col min="5386" max="5386" width="5.90625" style="57" bestFit="1" customWidth="1"/>
    <col min="5387" max="5387" width="12.08984375" style="57" bestFit="1" customWidth="1"/>
    <col min="5388" max="5388" width="10.453125" style="57" bestFit="1" customWidth="1"/>
    <col min="5389" max="5389" width="7" style="57" bestFit="1" customWidth="1"/>
    <col min="5390" max="5390" width="5.90625" style="57" bestFit="1" customWidth="1"/>
    <col min="5391" max="5391" width="8.7265625" style="57" bestFit="1" customWidth="1"/>
    <col min="5392" max="5392" width="8.453125" style="57" bestFit="1" customWidth="1"/>
    <col min="5393" max="5393" width="8.6328125" style="57" bestFit="1" customWidth="1"/>
    <col min="5394" max="5394" width="14.36328125" style="57" bestFit="1" customWidth="1"/>
    <col min="5395" max="5395" width="10" style="57" bestFit="1" customWidth="1"/>
    <col min="5396" max="5396" width="6" style="57" customWidth="1"/>
    <col min="5397" max="5397" width="25.26953125" style="57" bestFit="1" customWidth="1"/>
    <col min="5398" max="5398" width="11" style="57" bestFit="1" customWidth="1"/>
    <col min="5399" max="5400" width="8.26953125" style="57" bestFit="1" customWidth="1"/>
    <col min="5401" max="5635" width="9" style="57"/>
    <col min="5636" max="5636" width="15.90625" style="57" customWidth="1"/>
    <col min="5637" max="5637" width="3.90625" style="57" bestFit="1" customWidth="1"/>
    <col min="5638" max="5638" width="38.26953125" style="57" customWidth="1"/>
    <col min="5639" max="5639" width="13.90625" style="57" bestFit="1" customWidth="1"/>
    <col min="5640" max="5640" width="13.90625" style="57" customWidth="1"/>
    <col min="5641" max="5641" width="13.08984375" style="57" bestFit="1" customWidth="1"/>
    <col min="5642" max="5642" width="5.90625" style="57" bestFit="1" customWidth="1"/>
    <col min="5643" max="5643" width="12.08984375" style="57" bestFit="1" customWidth="1"/>
    <col min="5644" max="5644" width="10.453125" style="57" bestFit="1" customWidth="1"/>
    <col min="5645" max="5645" width="7" style="57" bestFit="1" customWidth="1"/>
    <col min="5646" max="5646" width="5.90625" style="57" bestFit="1" customWidth="1"/>
    <col min="5647" max="5647" width="8.7265625" style="57" bestFit="1" customWidth="1"/>
    <col min="5648" max="5648" width="8.453125" style="57" bestFit="1" customWidth="1"/>
    <col min="5649" max="5649" width="8.6328125" style="57" bestFit="1" customWidth="1"/>
    <col min="5650" max="5650" width="14.36328125" style="57" bestFit="1" customWidth="1"/>
    <col min="5651" max="5651" width="10" style="57" bestFit="1" customWidth="1"/>
    <col min="5652" max="5652" width="6" style="57" customWidth="1"/>
    <col min="5653" max="5653" width="25.26953125" style="57" bestFit="1" customWidth="1"/>
    <col min="5654" max="5654" width="11" style="57" bestFit="1" customWidth="1"/>
    <col min="5655" max="5656" width="8.26953125" style="57" bestFit="1" customWidth="1"/>
    <col min="5657" max="5891" width="9" style="57"/>
    <col min="5892" max="5892" width="15.90625" style="57" customWidth="1"/>
    <col min="5893" max="5893" width="3.90625" style="57" bestFit="1" customWidth="1"/>
    <col min="5894" max="5894" width="38.26953125" style="57" customWidth="1"/>
    <col min="5895" max="5895" width="13.90625" style="57" bestFit="1" customWidth="1"/>
    <col min="5896" max="5896" width="13.90625" style="57" customWidth="1"/>
    <col min="5897" max="5897" width="13.08984375" style="57" bestFit="1" customWidth="1"/>
    <col min="5898" max="5898" width="5.90625" style="57" bestFit="1" customWidth="1"/>
    <col min="5899" max="5899" width="12.08984375" style="57" bestFit="1" customWidth="1"/>
    <col min="5900" max="5900" width="10.453125" style="57" bestFit="1" customWidth="1"/>
    <col min="5901" max="5901" width="7" style="57" bestFit="1" customWidth="1"/>
    <col min="5902" max="5902" width="5.90625" style="57" bestFit="1" customWidth="1"/>
    <col min="5903" max="5903" width="8.7265625" style="57" bestFit="1" customWidth="1"/>
    <col min="5904" max="5904" width="8.453125" style="57" bestFit="1" customWidth="1"/>
    <col min="5905" max="5905" width="8.6328125" style="57" bestFit="1" customWidth="1"/>
    <col min="5906" max="5906" width="14.36328125" style="57" bestFit="1" customWidth="1"/>
    <col min="5907" max="5907" width="10" style="57" bestFit="1" customWidth="1"/>
    <col min="5908" max="5908" width="6" style="57" customWidth="1"/>
    <col min="5909" max="5909" width="25.26953125" style="57" bestFit="1" customWidth="1"/>
    <col min="5910" max="5910" width="11" style="57" bestFit="1" customWidth="1"/>
    <col min="5911" max="5912" width="8.26953125" style="57" bestFit="1" customWidth="1"/>
    <col min="5913" max="6147" width="9" style="57"/>
    <col min="6148" max="6148" width="15.90625" style="57" customWidth="1"/>
    <col min="6149" max="6149" width="3.90625" style="57" bestFit="1" customWidth="1"/>
    <col min="6150" max="6150" width="38.26953125" style="57" customWidth="1"/>
    <col min="6151" max="6151" width="13.90625" style="57" bestFit="1" customWidth="1"/>
    <col min="6152" max="6152" width="13.90625" style="57" customWidth="1"/>
    <col min="6153" max="6153" width="13.08984375" style="57" bestFit="1" customWidth="1"/>
    <col min="6154" max="6154" width="5.90625" style="57" bestFit="1" customWidth="1"/>
    <col min="6155" max="6155" width="12.08984375" style="57" bestFit="1" customWidth="1"/>
    <col min="6156" max="6156" width="10.453125" style="57" bestFit="1" customWidth="1"/>
    <col min="6157" max="6157" width="7" style="57" bestFit="1" customWidth="1"/>
    <col min="6158" max="6158" width="5.90625" style="57" bestFit="1" customWidth="1"/>
    <col min="6159" max="6159" width="8.7265625" style="57" bestFit="1" customWidth="1"/>
    <col min="6160" max="6160" width="8.453125" style="57" bestFit="1" customWidth="1"/>
    <col min="6161" max="6161" width="8.6328125" style="57" bestFit="1" customWidth="1"/>
    <col min="6162" max="6162" width="14.36328125" style="57" bestFit="1" customWidth="1"/>
    <col min="6163" max="6163" width="10" style="57" bestFit="1" customWidth="1"/>
    <col min="6164" max="6164" width="6" style="57" customWidth="1"/>
    <col min="6165" max="6165" width="25.26953125" style="57" bestFit="1" customWidth="1"/>
    <col min="6166" max="6166" width="11" style="57" bestFit="1" customWidth="1"/>
    <col min="6167" max="6168" width="8.26953125" style="57" bestFit="1" customWidth="1"/>
    <col min="6169" max="6403" width="9" style="57"/>
    <col min="6404" max="6404" width="15.90625" style="57" customWidth="1"/>
    <col min="6405" max="6405" width="3.90625" style="57" bestFit="1" customWidth="1"/>
    <col min="6406" max="6406" width="38.26953125" style="57" customWidth="1"/>
    <col min="6407" max="6407" width="13.90625" style="57" bestFit="1" customWidth="1"/>
    <col min="6408" max="6408" width="13.90625" style="57" customWidth="1"/>
    <col min="6409" max="6409" width="13.08984375" style="57" bestFit="1" customWidth="1"/>
    <col min="6410" max="6410" width="5.90625" style="57" bestFit="1" customWidth="1"/>
    <col min="6411" max="6411" width="12.08984375" style="57" bestFit="1" customWidth="1"/>
    <col min="6412" max="6412" width="10.453125" style="57" bestFit="1" customWidth="1"/>
    <col min="6413" max="6413" width="7" style="57" bestFit="1" customWidth="1"/>
    <col min="6414" max="6414" width="5.90625" style="57" bestFit="1" customWidth="1"/>
    <col min="6415" max="6415" width="8.7265625" style="57" bestFit="1" customWidth="1"/>
    <col min="6416" max="6416" width="8.453125" style="57" bestFit="1" customWidth="1"/>
    <col min="6417" max="6417" width="8.6328125" style="57" bestFit="1" customWidth="1"/>
    <col min="6418" max="6418" width="14.36328125" style="57" bestFit="1" customWidth="1"/>
    <col min="6419" max="6419" width="10" style="57" bestFit="1" customWidth="1"/>
    <col min="6420" max="6420" width="6" style="57" customWidth="1"/>
    <col min="6421" max="6421" width="25.26953125" style="57" bestFit="1" customWidth="1"/>
    <col min="6422" max="6422" width="11" style="57" bestFit="1" customWidth="1"/>
    <col min="6423" max="6424" width="8.26953125" style="57" bestFit="1" customWidth="1"/>
    <col min="6425" max="6659" width="9" style="57"/>
    <col min="6660" max="6660" width="15.90625" style="57" customWidth="1"/>
    <col min="6661" max="6661" width="3.90625" style="57" bestFit="1" customWidth="1"/>
    <col min="6662" max="6662" width="38.26953125" style="57" customWidth="1"/>
    <col min="6663" max="6663" width="13.90625" style="57" bestFit="1" customWidth="1"/>
    <col min="6664" max="6664" width="13.90625" style="57" customWidth="1"/>
    <col min="6665" max="6665" width="13.08984375" style="57" bestFit="1" customWidth="1"/>
    <col min="6666" max="6666" width="5.90625" style="57" bestFit="1" customWidth="1"/>
    <col min="6667" max="6667" width="12.08984375" style="57" bestFit="1" customWidth="1"/>
    <col min="6668" max="6668" width="10.453125" style="57" bestFit="1" customWidth="1"/>
    <col min="6669" max="6669" width="7" style="57" bestFit="1" customWidth="1"/>
    <col min="6670" max="6670" width="5.90625" style="57" bestFit="1" customWidth="1"/>
    <col min="6671" max="6671" width="8.7265625" style="57" bestFit="1" customWidth="1"/>
    <col min="6672" max="6672" width="8.453125" style="57" bestFit="1" customWidth="1"/>
    <col min="6673" max="6673" width="8.6328125" style="57" bestFit="1" customWidth="1"/>
    <col min="6674" max="6674" width="14.36328125" style="57" bestFit="1" customWidth="1"/>
    <col min="6675" max="6675" width="10" style="57" bestFit="1" customWidth="1"/>
    <col min="6676" max="6676" width="6" style="57" customWidth="1"/>
    <col min="6677" max="6677" width="25.26953125" style="57" bestFit="1" customWidth="1"/>
    <col min="6678" max="6678" width="11" style="57" bestFit="1" customWidth="1"/>
    <col min="6679" max="6680" width="8.26953125" style="57" bestFit="1" customWidth="1"/>
    <col min="6681" max="6915" width="9" style="57"/>
    <col min="6916" max="6916" width="15.90625" style="57" customWidth="1"/>
    <col min="6917" max="6917" width="3.90625" style="57" bestFit="1" customWidth="1"/>
    <col min="6918" max="6918" width="38.26953125" style="57" customWidth="1"/>
    <col min="6919" max="6919" width="13.90625" style="57" bestFit="1" customWidth="1"/>
    <col min="6920" max="6920" width="13.90625" style="57" customWidth="1"/>
    <col min="6921" max="6921" width="13.08984375" style="57" bestFit="1" customWidth="1"/>
    <col min="6922" max="6922" width="5.90625" style="57" bestFit="1" customWidth="1"/>
    <col min="6923" max="6923" width="12.08984375" style="57" bestFit="1" customWidth="1"/>
    <col min="6924" max="6924" width="10.453125" style="57" bestFit="1" customWidth="1"/>
    <col min="6925" max="6925" width="7" style="57" bestFit="1" customWidth="1"/>
    <col min="6926" max="6926" width="5.90625" style="57" bestFit="1" customWidth="1"/>
    <col min="6927" max="6927" width="8.7265625" style="57" bestFit="1" customWidth="1"/>
    <col min="6928" max="6928" width="8.453125" style="57" bestFit="1" customWidth="1"/>
    <col min="6929" max="6929" width="8.6328125" style="57" bestFit="1" customWidth="1"/>
    <col min="6930" max="6930" width="14.36328125" style="57" bestFit="1" customWidth="1"/>
    <col min="6931" max="6931" width="10" style="57" bestFit="1" customWidth="1"/>
    <col min="6932" max="6932" width="6" style="57" customWidth="1"/>
    <col min="6933" max="6933" width="25.26953125" style="57" bestFit="1" customWidth="1"/>
    <col min="6934" max="6934" width="11" style="57" bestFit="1" customWidth="1"/>
    <col min="6935" max="6936" width="8.26953125" style="57" bestFit="1" customWidth="1"/>
    <col min="6937" max="7171" width="9" style="57"/>
    <col min="7172" max="7172" width="15.90625" style="57" customWidth="1"/>
    <col min="7173" max="7173" width="3.90625" style="57" bestFit="1" customWidth="1"/>
    <col min="7174" max="7174" width="38.26953125" style="57" customWidth="1"/>
    <col min="7175" max="7175" width="13.90625" style="57" bestFit="1" customWidth="1"/>
    <col min="7176" max="7176" width="13.90625" style="57" customWidth="1"/>
    <col min="7177" max="7177" width="13.08984375" style="57" bestFit="1" customWidth="1"/>
    <col min="7178" max="7178" width="5.90625" style="57" bestFit="1" customWidth="1"/>
    <col min="7179" max="7179" width="12.08984375" style="57" bestFit="1" customWidth="1"/>
    <col min="7180" max="7180" width="10.453125" style="57" bestFit="1" customWidth="1"/>
    <col min="7181" max="7181" width="7" style="57" bestFit="1" customWidth="1"/>
    <col min="7182" max="7182" width="5.90625" style="57" bestFit="1" customWidth="1"/>
    <col min="7183" max="7183" width="8.7265625" style="57" bestFit="1" customWidth="1"/>
    <col min="7184" max="7184" width="8.453125" style="57" bestFit="1" customWidth="1"/>
    <col min="7185" max="7185" width="8.6328125" style="57" bestFit="1" customWidth="1"/>
    <col min="7186" max="7186" width="14.36328125" style="57" bestFit="1" customWidth="1"/>
    <col min="7187" max="7187" width="10" style="57" bestFit="1" customWidth="1"/>
    <col min="7188" max="7188" width="6" style="57" customWidth="1"/>
    <col min="7189" max="7189" width="25.26953125" style="57" bestFit="1" customWidth="1"/>
    <col min="7190" max="7190" width="11" style="57" bestFit="1" customWidth="1"/>
    <col min="7191" max="7192" width="8.26953125" style="57" bestFit="1" customWidth="1"/>
    <col min="7193" max="7427" width="9" style="57"/>
    <col min="7428" max="7428" width="15.90625" style="57" customWidth="1"/>
    <col min="7429" max="7429" width="3.90625" style="57" bestFit="1" customWidth="1"/>
    <col min="7430" max="7430" width="38.26953125" style="57" customWidth="1"/>
    <col min="7431" max="7431" width="13.90625" style="57" bestFit="1" customWidth="1"/>
    <col min="7432" max="7432" width="13.90625" style="57" customWidth="1"/>
    <col min="7433" max="7433" width="13.08984375" style="57" bestFit="1" customWidth="1"/>
    <col min="7434" max="7434" width="5.90625" style="57" bestFit="1" customWidth="1"/>
    <col min="7435" max="7435" width="12.08984375" style="57" bestFit="1" customWidth="1"/>
    <col min="7436" max="7436" width="10.453125" style="57" bestFit="1" customWidth="1"/>
    <col min="7437" max="7437" width="7" style="57" bestFit="1" customWidth="1"/>
    <col min="7438" max="7438" width="5.90625" style="57" bestFit="1" customWidth="1"/>
    <col min="7439" max="7439" width="8.7265625" style="57" bestFit="1" customWidth="1"/>
    <col min="7440" max="7440" width="8.453125" style="57" bestFit="1" customWidth="1"/>
    <col min="7441" max="7441" width="8.6328125" style="57" bestFit="1" customWidth="1"/>
    <col min="7442" max="7442" width="14.36328125" style="57" bestFit="1" customWidth="1"/>
    <col min="7443" max="7443" width="10" style="57" bestFit="1" customWidth="1"/>
    <col min="7444" max="7444" width="6" style="57" customWidth="1"/>
    <col min="7445" max="7445" width="25.26953125" style="57" bestFit="1" customWidth="1"/>
    <col min="7446" max="7446" width="11" style="57" bestFit="1" customWidth="1"/>
    <col min="7447" max="7448" width="8.26953125" style="57" bestFit="1" customWidth="1"/>
    <col min="7449" max="7683" width="9" style="57"/>
    <col min="7684" max="7684" width="15.90625" style="57" customWidth="1"/>
    <col min="7685" max="7685" width="3.90625" style="57" bestFit="1" customWidth="1"/>
    <col min="7686" max="7686" width="38.26953125" style="57" customWidth="1"/>
    <col min="7687" max="7687" width="13.90625" style="57" bestFit="1" customWidth="1"/>
    <col min="7688" max="7688" width="13.90625" style="57" customWidth="1"/>
    <col min="7689" max="7689" width="13.08984375" style="57" bestFit="1" customWidth="1"/>
    <col min="7690" max="7690" width="5.90625" style="57" bestFit="1" customWidth="1"/>
    <col min="7691" max="7691" width="12.08984375" style="57" bestFit="1" customWidth="1"/>
    <col min="7692" max="7692" width="10.453125" style="57" bestFit="1" customWidth="1"/>
    <col min="7693" max="7693" width="7" style="57" bestFit="1" customWidth="1"/>
    <col min="7694" max="7694" width="5.90625" style="57" bestFit="1" customWidth="1"/>
    <col min="7695" max="7695" width="8.7265625" style="57" bestFit="1" customWidth="1"/>
    <col min="7696" max="7696" width="8.453125" style="57" bestFit="1" customWidth="1"/>
    <col min="7697" max="7697" width="8.6328125" style="57" bestFit="1" customWidth="1"/>
    <col min="7698" max="7698" width="14.36328125" style="57" bestFit="1" customWidth="1"/>
    <col min="7699" max="7699" width="10" style="57" bestFit="1" customWidth="1"/>
    <col min="7700" max="7700" width="6" style="57" customWidth="1"/>
    <col min="7701" max="7701" width="25.26953125" style="57" bestFit="1" customWidth="1"/>
    <col min="7702" max="7702" width="11" style="57" bestFit="1" customWidth="1"/>
    <col min="7703" max="7704" width="8.26953125" style="57" bestFit="1" customWidth="1"/>
    <col min="7705" max="7939" width="9" style="57"/>
    <col min="7940" max="7940" width="15.90625" style="57" customWidth="1"/>
    <col min="7941" max="7941" width="3.90625" style="57" bestFit="1" customWidth="1"/>
    <col min="7942" max="7942" width="38.26953125" style="57" customWidth="1"/>
    <col min="7943" max="7943" width="13.90625" style="57" bestFit="1" customWidth="1"/>
    <col min="7944" max="7944" width="13.90625" style="57" customWidth="1"/>
    <col min="7945" max="7945" width="13.08984375" style="57" bestFit="1" customWidth="1"/>
    <col min="7946" max="7946" width="5.90625" style="57" bestFit="1" customWidth="1"/>
    <col min="7947" max="7947" width="12.08984375" style="57" bestFit="1" customWidth="1"/>
    <col min="7948" max="7948" width="10.453125" style="57" bestFit="1" customWidth="1"/>
    <col min="7949" max="7949" width="7" style="57" bestFit="1" customWidth="1"/>
    <col min="7950" max="7950" width="5.90625" style="57" bestFit="1" customWidth="1"/>
    <col min="7951" max="7951" width="8.7265625" style="57" bestFit="1" customWidth="1"/>
    <col min="7952" max="7952" width="8.453125" style="57" bestFit="1" customWidth="1"/>
    <col min="7953" max="7953" width="8.6328125" style="57" bestFit="1" customWidth="1"/>
    <col min="7954" max="7954" width="14.36328125" style="57" bestFit="1" customWidth="1"/>
    <col min="7955" max="7955" width="10" style="57" bestFit="1" customWidth="1"/>
    <col min="7956" max="7956" width="6" style="57" customWidth="1"/>
    <col min="7957" max="7957" width="25.26953125" style="57" bestFit="1" customWidth="1"/>
    <col min="7958" max="7958" width="11" style="57" bestFit="1" customWidth="1"/>
    <col min="7959" max="7960" width="8.26953125" style="57" bestFit="1" customWidth="1"/>
    <col min="7961" max="8195" width="9" style="57"/>
    <col min="8196" max="8196" width="15.90625" style="57" customWidth="1"/>
    <col min="8197" max="8197" width="3.90625" style="57" bestFit="1" customWidth="1"/>
    <col min="8198" max="8198" width="38.26953125" style="57" customWidth="1"/>
    <col min="8199" max="8199" width="13.90625" style="57" bestFit="1" customWidth="1"/>
    <col min="8200" max="8200" width="13.90625" style="57" customWidth="1"/>
    <col min="8201" max="8201" width="13.08984375" style="57" bestFit="1" customWidth="1"/>
    <col min="8202" max="8202" width="5.90625" style="57" bestFit="1" customWidth="1"/>
    <col min="8203" max="8203" width="12.08984375" style="57" bestFit="1" customWidth="1"/>
    <col min="8204" max="8204" width="10.453125" style="57" bestFit="1" customWidth="1"/>
    <col min="8205" max="8205" width="7" style="57" bestFit="1" customWidth="1"/>
    <col min="8206" max="8206" width="5.90625" style="57" bestFit="1" customWidth="1"/>
    <col min="8207" max="8207" width="8.7265625" style="57" bestFit="1" customWidth="1"/>
    <col min="8208" max="8208" width="8.453125" style="57" bestFit="1" customWidth="1"/>
    <col min="8209" max="8209" width="8.6328125" style="57" bestFit="1" customWidth="1"/>
    <col min="8210" max="8210" width="14.36328125" style="57" bestFit="1" customWidth="1"/>
    <col min="8211" max="8211" width="10" style="57" bestFit="1" customWidth="1"/>
    <col min="8212" max="8212" width="6" style="57" customWidth="1"/>
    <col min="8213" max="8213" width="25.26953125" style="57" bestFit="1" customWidth="1"/>
    <col min="8214" max="8214" width="11" style="57" bestFit="1" customWidth="1"/>
    <col min="8215" max="8216" width="8.26953125" style="57" bestFit="1" customWidth="1"/>
    <col min="8217" max="8451" width="9" style="57"/>
    <col min="8452" max="8452" width="15.90625" style="57" customWidth="1"/>
    <col min="8453" max="8453" width="3.90625" style="57" bestFit="1" customWidth="1"/>
    <col min="8454" max="8454" width="38.26953125" style="57" customWidth="1"/>
    <col min="8455" max="8455" width="13.90625" style="57" bestFit="1" customWidth="1"/>
    <col min="8456" max="8456" width="13.90625" style="57" customWidth="1"/>
    <col min="8457" max="8457" width="13.08984375" style="57" bestFit="1" customWidth="1"/>
    <col min="8458" max="8458" width="5.90625" style="57" bestFit="1" customWidth="1"/>
    <col min="8459" max="8459" width="12.08984375" style="57" bestFit="1" customWidth="1"/>
    <col min="8460" max="8460" width="10.453125" style="57" bestFit="1" customWidth="1"/>
    <col min="8461" max="8461" width="7" style="57" bestFit="1" customWidth="1"/>
    <col min="8462" max="8462" width="5.90625" style="57" bestFit="1" customWidth="1"/>
    <col min="8463" max="8463" width="8.7265625" style="57" bestFit="1" customWidth="1"/>
    <col min="8464" max="8464" width="8.453125" style="57" bestFit="1" customWidth="1"/>
    <col min="8465" max="8465" width="8.6328125" style="57" bestFit="1" customWidth="1"/>
    <col min="8466" max="8466" width="14.36328125" style="57" bestFit="1" customWidth="1"/>
    <col min="8467" max="8467" width="10" style="57" bestFit="1" customWidth="1"/>
    <col min="8468" max="8468" width="6" style="57" customWidth="1"/>
    <col min="8469" max="8469" width="25.26953125" style="57" bestFit="1" customWidth="1"/>
    <col min="8470" max="8470" width="11" style="57" bestFit="1" customWidth="1"/>
    <col min="8471" max="8472" width="8.26953125" style="57" bestFit="1" customWidth="1"/>
    <col min="8473" max="8707" width="9" style="57"/>
    <col min="8708" max="8708" width="15.90625" style="57" customWidth="1"/>
    <col min="8709" max="8709" width="3.90625" style="57" bestFit="1" customWidth="1"/>
    <col min="8710" max="8710" width="38.26953125" style="57" customWidth="1"/>
    <col min="8711" max="8711" width="13.90625" style="57" bestFit="1" customWidth="1"/>
    <col min="8712" max="8712" width="13.90625" style="57" customWidth="1"/>
    <col min="8713" max="8713" width="13.08984375" style="57" bestFit="1" customWidth="1"/>
    <col min="8714" max="8714" width="5.90625" style="57" bestFit="1" customWidth="1"/>
    <col min="8715" max="8715" width="12.08984375" style="57" bestFit="1" customWidth="1"/>
    <col min="8716" max="8716" width="10.453125" style="57" bestFit="1" customWidth="1"/>
    <col min="8717" max="8717" width="7" style="57" bestFit="1" customWidth="1"/>
    <col min="8718" max="8718" width="5.90625" style="57" bestFit="1" customWidth="1"/>
    <col min="8719" max="8719" width="8.7265625" style="57" bestFit="1" customWidth="1"/>
    <col min="8720" max="8720" width="8.453125" style="57" bestFit="1" customWidth="1"/>
    <col min="8721" max="8721" width="8.6328125" style="57" bestFit="1" customWidth="1"/>
    <col min="8722" max="8722" width="14.36328125" style="57" bestFit="1" customWidth="1"/>
    <col min="8723" max="8723" width="10" style="57" bestFit="1" customWidth="1"/>
    <col min="8724" max="8724" width="6" style="57" customWidth="1"/>
    <col min="8725" max="8725" width="25.26953125" style="57" bestFit="1" customWidth="1"/>
    <col min="8726" max="8726" width="11" style="57" bestFit="1" customWidth="1"/>
    <col min="8727" max="8728" width="8.26953125" style="57" bestFit="1" customWidth="1"/>
    <col min="8729" max="8963" width="9" style="57"/>
    <col min="8964" max="8964" width="15.90625" style="57" customWidth="1"/>
    <col min="8965" max="8965" width="3.90625" style="57" bestFit="1" customWidth="1"/>
    <col min="8966" max="8966" width="38.26953125" style="57" customWidth="1"/>
    <col min="8967" max="8967" width="13.90625" style="57" bestFit="1" customWidth="1"/>
    <col min="8968" max="8968" width="13.90625" style="57" customWidth="1"/>
    <col min="8969" max="8969" width="13.08984375" style="57" bestFit="1" customWidth="1"/>
    <col min="8970" max="8970" width="5.90625" style="57" bestFit="1" customWidth="1"/>
    <col min="8971" max="8971" width="12.08984375" style="57" bestFit="1" customWidth="1"/>
    <col min="8972" max="8972" width="10.453125" style="57" bestFit="1" customWidth="1"/>
    <col min="8973" max="8973" width="7" style="57" bestFit="1" customWidth="1"/>
    <col min="8974" max="8974" width="5.90625" style="57" bestFit="1" customWidth="1"/>
    <col min="8975" max="8975" width="8.7265625" style="57" bestFit="1" customWidth="1"/>
    <col min="8976" max="8976" width="8.453125" style="57" bestFit="1" customWidth="1"/>
    <col min="8977" max="8977" width="8.6328125" style="57" bestFit="1" customWidth="1"/>
    <col min="8978" max="8978" width="14.36328125" style="57" bestFit="1" customWidth="1"/>
    <col min="8979" max="8979" width="10" style="57" bestFit="1" customWidth="1"/>
    <col min="8980" max="8980" width="6" style="57" customWidth="1"/>
    <col min="8981" max="8981" width="25.26953125" style="57" bestFit="1" customWidth="1"/>
    <col min="8982" max="8982" width="11" style="57" bestFit="1" customWidth="1"/>
    <col min="8983" max="8984" width="8.26953125" style="57" bestFit="1" customWidth="1"/>
    <col min="8985" max="9219" width="9" style="57"/>
    <col min="9220" max="9220" width="15.90625" style="57" customWidth="1"/>
    <col min="9221" max="9221" width="3.90625" style="57" bestFit="1" customWidth="1"/>
    <col min="9222" max="9222" width="38.26953125" style="57" customWidth="1"/>
    <col min="9223" max="9223" width="13.90625" style="57" bestFit="1" customWidth="1"/>
    <col min="9224" max="9224" width="13.90625" style="57" customWidth="1"/>
    <col min="9225" max="9225" width="13.08984375" style="57" bestFit="1" customWidth="1"/>
    <col min="9226" max="9226" width="5.90625" style="57" bestFit="1" customWidth="1"/>
    <col min="9227" max="9227" width="12.08984375" style="57" bestFit="1" customWidth="1"/>
    <col min="9228" max="9228" width="10.453125" style="57" bestFit="1" customWidth="1"/>
    <col min="9229" max="9229" width="7" style="57" bestFit="1" customWidth="1"/>
    <col min="9230" max="9230" width="5.90625" style="57" bestFit="1" customWidth="1"/>
    <col min="9231" max="9231" width="8.7265625" style="57" bestFit="1" customWidth="1"/>
    <col min="9232" max="9232" width="8.453125" style="57" bestFit="1" customWidth="1"/>
    <col min="9233" max="9233" width="8.6328125" style="57" bestFit="1" customWidth="1"/>
    <col min="9234" max="9234" width="14.36328125" style="57" bestFit="1" customWidth="1"/>
    <col min="9235" max="9235" width="10" style="57" bestFit="1" customWidth="1"/>
    <col min="9236" max="9236" width="6" style="57" customWidth="1"/>
    <col min="9237" max="9237" width="25.26953125" style="57" bestFit="1" customWidth="1"/>
    <col min="9238" max="9238" width="11" style="57" bestFit="1" customWidth="1"/>
    <col min="9239" max="9240" width="8.26953125" style="57" bestFit="1" customWidth="1"/>
    <col min="9241" max="9475" width="9" style="57"/>
    <col min="9476" max="9476" width="15.90625" style="57" customWidth="1"/>
    <col min="9477" max="9477" width="3.90625" style="57" bestFit="1" customWidth="1"/>
    <col min="9478" max="9478" width="38.26953125" style="57" customWidth="1"/>
    <col min="9479" max="9479" width="13.90625" style="57" bestFit="1" customWidth="1"/>
    <col min="9480" max="9480" width="13.90625" style="57" customWidth="1"/>
    <col min="9481" max="9481" width="13.08984375" style="57" bestFit="1" customWidth="1"/>
    <col min="9482" max="9482" width="5.90625" style="57" bestFit="1" customWidth="1"/>
    <col min="9483" max="9483" width="12.08984375" style="57" bestFit="1" customWidth="1"/>
    <col min="9484" max="9484" width="10.453125" style="57" bestFit="1" customWidth="1"/>
    <col min="9485" max="9485" width="7" style="57" bestFit="1" customWidth="1"/>
    <col min="9486" max="9486" width="5.90625" style="57" bestFit="1" customWidth="1"/>
    <col min="9487" max="9487" width="8.7265625" style="57" bestFit="1" customWidth="1"/>
    <col min="9488" max="9488" width="8.453125" style="57" bestFit="1" customWidth="1"/>
    <col min="9489" max="9489" width="8.6328125" style="57" bestFit="1" customWidth="1"/>
    <col min="9490" max="9490" width="14.36328125" style="57" bestFit="1" customWidth="1"/>
    <col min="9491" max="9491" width="10" style="57" bestFit="1" customWidth="1"/>
    <col min="9492" max="9492" width="6" style="57" customWidth="1"/>
    <col min="9493" max="9493" width="25.26953125" style="57" bestFit="1" customWidth="1"/>
    <col min="9494" max="9494" width="11" style="57" bestFit="1" customWidth="1"/>
    <col min="9495" max="9496" width="8.26953125" style="57" bestFit="1" customWidth="1"/>
    <col min="9497" max="9731" width="9" style="57"/>
    <col min="9732" max="9732" width="15.90625" style="57" customWidth="1"/>
    <col min="9733" max="9733" width="3.90625" style="57" bestFit="1" customWidth="1"/>
    <col min="9734" max="9734" width="38.26953125" style="57" customWidth="1"/>
    <col min="9735" max="9735" width="13.90625" style="57" bestFit="1" customWidth="1"/>
    <col min="9736" max="9736" width="13.90625" style="57" customWidth="1"/>
    <col min="9737" max="9737" width="13.08984375" style="57" bestFit="1" customWidth="1"/>
    <col min="9738" max="9738" width="5.90625" style="57" bestFit="1" customWidth="1"/>
    <col min="9739" max="9739" width="12.08984375" style="57" bestFit="1" customWidth="1"/>
    <col min="9740" max="9740" width="10.453125" style="57" bestFit="1" customWidth="1"/>
    <col min="9741" max="9741" width="7" style="57" bestFit="1" customWidth="1"/>
    <col min="9742" max="9742" width="5.90625" style="57" bestFit="1" customWidth="1"/>
    <col min="9743" max="9743" width="8.7265625" style="57" bestFit="1" customWidth="1"/>
    <col min="9744" max="9744" width="8.453125" style="57" bestFit="1" customWidth="1"/>
    <col min="9745" max="9745" width="8.6328125" style="57" bestFit="1" customWidth="1"/>
    <col min="9746" max="9746" width="14.36328125" style="57" bestFit="1" customWidth="1"/>
    <col min="9747" max="9747" width="10" style="57" bestFit="1" customWidth="1"/>
    <col min="9748" max="9748" width="6" style="57" customWidth="1"/>
    <col min="9749" max="9749" width="25.26953125" style="57" bestFit="1" customWidth="1"/>
    <col min="9750" max="9750" width="11" style="57" bestFit="1" customWidth="1"/>
    <col min="9751" max="9752" width="8.26953125" style="57" bestFit="1" customWidth="1"/>
    <col min="9753" max="9987" width="9" style="57"/>
    <col min="9988" max="9988" width="15.90625" style="57" customWidth="1"/>
    <col min="9989" max="9989" width="3.90625" style="57" bestFit="1" customWidth="1"/>
    <col min="9990" max="9990" width="38.26953125" style="57" customWidth="1"/>
    <col min="9991" max="9991" width="13.90625" style="57" bestFit="1" customWidth="1"/>
    <col min="9992" max="9992" width="13.90625" style="57" customWidth="1"/>
    <col min="9993" max="9993" width="13.08984375" style="57" bestFit="1" customWidth="1"/>
    <col min="9994" max="9994" width="5.90625" style="57" bestFit="1" customWidth="1"/>
    <col min="9995" max="9995" width="12.08984375" style="57" bestFit="1" customWidth="1"/>
    <col min="9996" max="9996" width="10.453125" style="57" bestFit="1" customWidth="1"/>
    <col min="9997" max="9997" width="7" style="57" bestFit="1" customWidth="1"/>
    <col min="9998" max="9998" width="5.90625" style="57" bestFit="1" customWidth="1"/>
    <col min="9999" max="9999" width="8.7265625" style="57" bestFit="1" customWidth="1"/>
    <col min="10000" max="10000" width="8.453125" style="57" bestFit="1" customWidth="1"/>
    <col min="10001" max="10001" width="8.6328125" style="57" bestFit="1" customWidth="1"/>
    <col min="10002" max="10002" width="14.36328125" style="57" bestFit="1" customWidth="1"/>
    <col min="10003" max="10003" width="10" style="57" bestFit="1" customWidth="1"/>
    <col min="10004" max="10004" width="6" style="57" customWidth="1"/>
    <col min="10005" max="10005" width="25.26953125" style="57" bestFit="1" customWidth="1"/>
    <col min="10006" max="10006" width="11" style="57" bestFit="1" customWidth="1"/>
    <col min="10007" max="10008" width="8.26953125" style="57" bestFit="1" customWidth="1"/>
    <col min="10009" max="10243" width="9" style="57"/>
    <col min="10244" max="10244" width="15.90625" style="57" customWidth="1"/>
    <col min="10245" max="10245" width="3.90625" style="57" bestFit="1" customWidth="1"/>
    <col min="10246" max="10246" width="38.26953125" style="57" customWidth="1"/>
    <col min="10247" max="10247" width="13.90625" style="57" bestFit="1" customWidth="1"/>
    <col min="10248" max="10248" width="13.90625" style="57" customWidth="1"/>
    <col min="10249" max="10249" width="13.08984375" style="57" bestFit="1" customWidth="1"/>
    <col min="10250" max="10250" width="5.90625" style="57" bestFit="1" customWidth="1"/>
    <col min="10251" max="10251" width="12.08984375" style="57" bestFit="1" customWidth="1"/>
    <col min="10252" max="10252" width="10.453125" style="57" bestFit="1" customWidth="1"/>
    <col min="10253" max="10253" width="7" style="57" bestFit="1" customWidth="1"/>
    <col min="10254" max="10254" width="5.90625" style="57" bestFit="1" customWidth="1"/>
    <col min="10255" max="10255" width="8.7265625" style="57" bestFit="1" customWidth="1"/>
    <col min="10256" max="10256" width="8.453125" style="57" bestFit="1" customWidth="1"/>
    <col min="10257" max="10257" width="8.6328125" style="57" bestFit="1" customWidth="1"/>
    <col min="10258" max="10258" width="14.36328125" style="57" bestFit="1" customWidth="1"/>
    <col min="10259" max="10259" width="10" style="57" bestFit="1" customWidth="1"/>
    <col min="10260" max="10260" width="6" style="57" customWidth="1"/>
    <col min="10261" max="10261" width="25.26953125" style="57" bestFit="1" customWidth="1"/>
    <col min="10262" max="10262" width="11" style="57" bestFit="1" customWidth="1"/>
    <col min="10263" max="10264" width="8.26953125" style="57" bestFit="1" customWidth="1"/>
    <col min="10265" max="10499" width="9" style="57"/>
    <col min="10500" max="10500" width="15.90625" style="57" customWidth="1"/>
    <col min="10501" max="10501" width="3.90625" style="57" bestFit="1" customWidth="1"/>
    <col min="10502" max="10502" width="38.26953125" style="57" customWidth="1"/>
    <col min="10503" max="10503" width="13.90625" style="57" bestFit="1" customWidth="1"/>
    <col min="10504" max="10504" width="13.90625" style="57" customWidth="1"/>
    <col min="10505" max="10505" width="13.08984375" style="57" bestFit="1" customWidth="1"/>
    <col min="10506" max="10506" width="5.90625" style="57" bestFit="1" customWidth="1"/>
    <col min="10507" max="10507" width="12.08984375" style="57" bestFit="1" customWidth="1"/>
    <col min="10508" max="10508" width="10.453125" style="57" bestFit="1" customWidth="1"/>
    <col min="10509" max="10509" width="7" style="57" bestFit="1" customWidth="1"/>
    <col min="10510" max="10510" width="5.90625" style="57" bestFit="1" customWidth="1"/>
    <col min="10511" max="10511" width="8.7265625" style="57" bestFit="1" customWidth="1"/>
    <col min="10512" max="10512" width="8.453125" style="57" bestFit="1" customWidth="1"/>
    <col min="10513" max="10513" width="8.6328125" style="57" bestFit="1" customWidth="1"/>
    <col min="10514" max="10514" width="14.36328125" style="57" bestFit="1" customWidth="1"/>
    <col min="10515" max="10515" width="10" style="57" bestFit="1" customWidth="1"/>
    <col min="10516" max="10516" width="6" style="57" customWidth="1"/>
    <col min="10517" max="10517" width="25.26953125" style="57" bestFit="1" customWidth="1"/>
    <col min="10518" max="10518" width="11" style="57" bestFit="1" customWidth="1"/>
    <col min="10519" max="10520" width="8.26953125" style="57" bestFit="1" customWidth="1"/>
    <col min="10521" max="10755" width="9" style="57"/>
    <col min="10756" max="10756" width="15.90625" style="57" customWidth="1"/>
    <col min="10757" max="10757" width="3.90625" style="57" bestFit="1" customWidth="1"/>
    <col min="10758" max="10758" width="38.26953125" style="57" customWidth="1"/>
    <col min="10759" max="10759" width="13.90625" style="57" bestFit="1" customWidth="1"/>
    <col min="10760" max="10760" width="13.90625" style="57" customWidth="1"/>
    <col min="10761" max="10761" width="13.08984375" style="57" bestFit="1" customWidth="1"/>
    <col min="10762" max="10762" width="5.90625" style="57" bestFit="1" customWidth="1"/>
    <col min="10763" max="10763" width="12.08984375" style="57" bestFit="1" customWidth="1"/>
    <col min="10764" max="10764" width="10.453125" style="57" bestFit="1" customWidth="1"/>
    <col min="10765" max="10765" width="7" style="57" bestFit="1" customWidth="1"/>
    <col min="10766" max="10766" width="5.90625" style="57" bestFit="1" customWidth="1"/>
    <col min="10767" max="10767" width="8.7265625" style="57" bestFit="1" customWidth="1"/>
    <col min="10768" max="10768" width="8.453125" style="57" bestFit="1" customWidth="1"/>
    <col min="10769" max="10769" width="8.6328125" style="57" bestFit="1" customWidth="1"/>
    <col min="10770" max="10770" width="14.36328125" style="57" bestFit="1" customWidth="1"/>
    <col min="10771" max="10771" width="10" style="57" bestFit="1" customWidth="1"/>
    <col min="10772" max="10772" width="6" style="57" customWidth="1"/>
    <col min="10773" max="10773" width="25.26953125" style="57" bestFit="1" customWidth="1"/>
    <col min="10774" max="10774" width="11" style="57" bestFit="1" customWidth="1"/>
    <col min="10775" max="10776" width="8.26953125" style="57" bestFit="1" customWidth="1"/>
    <col min="10777" max="11011" width="9" style="57"/>
    <col min="11012" max="11012" width="15.90625" style="57" customWidth="1"/>
    <col min="11013" max="11013" width="3.90625" style="57" bestFit="1" customWidth="1"/>
    <col min="11014" max="11014" width="38.26953125" style="57" customWidth="1"/>
    <col min="11015" max="11015" width="13.90625" style="57" bestFit="1" customWidth="1"/>
    <col min="11016" max="11016" width="13.90625" style="57" customWidth="1"/>
    <col min="11017" max="11017" width="13.08984375" style="57" bestFit="1" customWidth="1"/>
    <col min="11018" max="11018" width="5.90625" style="57" bestFit="1" customWidth="1"/>
    <col min="11019" max="11019" width="12.08984375" style="57" bestFit="1" customWidth="1"/>
    <col min="11020" max="11020" width="10.453125" style="57" bestFit="1" customWidth="1"/>
    <col min="11021" max="11021" width="7" style="57" bestFit="1" customWidth="1"/>
    <col min="11022" max="11022" width="5.90625" style="57" bestFit="1" customWidth="1"/>
    <col min="11023" max="11023" width="8.7265625" style="57" bestFit="1" customWidth="1"/>
    <col min="11024" max="11024" width="8.453125" style="57" bestFit="1" customWidth="1"/>
    <col min="11025" max="11025" width="8.6328125" style="57" bestFit="1" customWidth="1"/>
    <col min="11026" max="11026" width="14.36328125" style="57" bestFit="1" customWidth="1"/>
    <col min="11027" max="11027" width="10" style="57" bestFit="1" customWidth="1"/>
    <col min="11028" max="11028" width="6" style="57" customWidth="1"/>
    <col min="11029" max="11029" width="25.26953125" style="57" bestFit="1" customWidth="1"/>
    <col min="11030" max="11030" width="11" style="57" bestFit="1" customWidth="1"/>
    <col min="11031" max="11032" width="8.26953125" style="57" bestFit="1" customWidth="1"/>
    <col min="11033" max="11267" width="9" style="57"/>
    <col min="11268" max="11268" width="15.90625" style="57" customWidth="1"/>
    <col min="11269" max="11269" width="3.90625" style="57" bestFit="1" customWidth="1"/>
    <col min="11270" max="11270" width="38.26953125" style="57" customWidth="1"/>
    <col min="11271" max="11271" width="13.90625" style="57" bestFit="1" customWidth="1"/>
    <col min="11272" max="11272" width="13.90625" style="57" customWidth="1"/>
    <col min="11273" max="11273" width="13.08984375" style="57" bestFit="1" customWidth="1"/>
    <col min="11274" max="11274" width="5.90625" style="57" bestFit="1" customWidth="1"/>
    <col min="11275" max="11275" width="12.08984375" style="57" bestFit="1" customWidth="1"/>
    <col min="11276" max="11276" width="10.453125" style="57" bestFit="1" customWidth="1"/>
    <col min="11277" max="11277" width="7" style="57" bestFit="1" customWidth="1"/>
    <col min="11278" max="11278" width="5.90625" style="57" bestFit="1" customWidth="1"/>
    <col min="11279" max="11279" width="8.7265625" style="57" bestFit="1" customWidth="1"/>
    <col min="11280" max="11280" width="8.453125" style="57" bestFit="1" customWidth="1"/>
    <col min="11281" max="11281" width="8.6328125" style="57" bestFit="1" customWidth="1"/>
    <col min="11282" max="11282" width="14.36328125" style="57" bestFit="1" customWidth="1"/>
    <col min="11283" max="11283" width="10" style="57" bestFit="1" customWidth="1"/>
    <col min="11284" max="11284" width="6" style="57" customWidth="1"/>
    <col min="11285" max="11285" width="25.26953125" style="57" bestFit="1" customWidth="1"/>
    <col min="11286" max="11286" width="11" style="57" bestFit="1" customWidth="1"/>
    <col min="11287" max="11288" width="8.26953125" style="57" bestFit="1" customWidth="1"/>
    <col min="11289" max="11523" width="9" style="57"/>
    <col min="11524" max="11524" width="15.90625" style="57" customWidth="1"/>
    <col min="11525" max="11525" width="3.90625" style="57" bestFit="1" customWidth="1"/>
    <col min="11526" max="11526" width="38.26953125" style="57" customWidth="1"/>
    <col min="11527" max="11527" width="13.90625" style="57" bestFit="1" customWidth="1"/>
    <col min="11528" max="11528" width="13.90625" style="57" customWidth="1"/>
    <col min="11529" max="11529" width="13.08984375" style="57" bestFit="1" customWidth="1"/>
    <col min="11530" max="11530" width="5.90625" style="57" bestFit="1" customWidth="1"/>
    <col min="11531" max="11531" width="12.08984375" style="57" bestFit="1" customWidth="1"/>
    <col min="11532" max="11532" width="10.453125" style="57" bestFit="1" customWidth="1"/>
    <col min="11533" max="11533" width="7" style="57" bestFit="1" customWidth="1"/>
    <col min="11534" max="11534" width="5.90625" style="57" bestFit="1" customWidth="1"/>
    <col min="11535" max="11535" width="8.7265625" style="57" bestFit="1" customWidth="1"/>
    <col min="11536" max="11536" width="8.453125" style="57" bestFit="1" customWidth="1"/>
    <col min="11537" max="11537" width="8.6328125" style="57" bestFit="1" customWidth="1"/>
    <col min="11538" max="11538" width="14.36328125" style="57" bestFit="1" customWidth="1"/>
    <col min="11539" max="11539" width="10" style="57" bestFit="1" customWidth="1"/>
    <col min="11540" max="11540" width="6" style="57" customWidth="1"/>
    <col min="11541" max="11541" width="25.26953125" style="57" bestFit="1" customWidth="1"/>
    <col min="11542" max="11542" width="11" style="57" bestFit="1" customWidth="1"/>
    <col min="11543" max="11544" width="8.26953125" style="57" bestFit="1" customWidth="1"/>
    <col min="11545" max="11779" width="9" style="57"/>
    <col min="11780" max="11780" width="15.90625" style="57" customWidth="1"/>
    <col min="11781" max="11781" width="3.90625" style="57" bestFit="1" customWidth="1"/>
    <col min="11782" max="11782" width="38.26953125" style="57" customWidth="1"/>
    <col min="11783" max="11783" width="13.90625" style="57" bestFit="1" customWidth="1"/>
    <col min="11784" max="11784" width="13.90625" style="57" customWidth="1"/>
    <col min="11785" max="11785" width="13.08984375" style="57" bestFit="1" customWidth="1"/>
    <col min="11786" max="11786" width="5.90625" style="57" bestFit="1" customWidth="1"/>
    <col min="11787" max="11787" width="12.08984375" style="57" bestFit="1" customWidth="1"/>
    <col min="11788" max="11788" width="10.453125" style="57" bestFit="1" customWidth="1"/>
    <col min="11789" max="11789" width="7" style="57" bestFit="1" customWidth="1"/>
    <col min="11790" max="11790" width="5.90625" style="57" bestFit="1" customWidth="1"/>
    <col min="11791" max="11791" width="8.7265625" style="57" bestFit="1" customWidth="1"/>
    <col min="11792" max="11792" width="8.453125" style="57" bestFit="1" customWidth="1"/>
    <col min="11793" max="11793" width="8.6328125" style="57" bestFit="1" customWidth="1"/>
    <col min="11794" max="11794" width="14.36328125" style="57" bestFit="1" customWidth="1"/>
    <col min="11795" max="11795" width="10" style="57" bestFit="1" customWidth="1"/>
    <col min="11796" max="11796" width="6" style="57" customWidth="1"/>
    <col min="11797" max="11797" width="25.26953125" style="57" bestFit="1" customWidth="1"/>
    <col min="11798" max="11798" width="11" style="57" bestFit="1" customWidth="1"/>
    <col min="11799" max="11800" width="8.26953125" style="57" bestFit="1" customWidth="1"/>
    <col min="11801" max="12035" width="9" style="57"/>
    <col min="12036" max="12036" width="15.90625" style="57" customWidth="1"/>
    <col min="12037" max="12037" width="3.90625" style="57" bestFit="1" customWidth="1"/>
    <col min="12038" max="12038" width="38.26953125" style="57" customWidth="1"/>
    <col min="12039" max="12039" width="13.90625" style="57" bestFit="1" customWidth="1"/>
    <col min="12040" max="12040" width="13.90625" style="57" customWidth="1"/>
    <col min="12041" max="12041" width="13.08984375" style="57" bestFit="1" customWidth="1"/>
    <col min="12042" max="12042" width="5.90625" style="57" bestFit="1" customWidth="1"/>
    <col min="12043" max="12043" width="12.08984375" style="57" bestFit="1" customWidth="1"/>
    <col min="12044" max="12044" width="10.453125" style="57" bestFit="1" customWidth="1"/>
    <col min="12045" max="12045" width="7" style="57" bestFit="1" customWidth="1"/>
    <col min="12046" max="12046" width="5.90625" style="57" bestFit="1" customWidth="1"/>
    <col min="12047" max="12047" width="8.7265625" style="57" bestFit="1" customWidth="1"/>
    <col min="12048" max="12048" width="8.453125" style="57" bestFit="1" customWidth="1"/>
    <col min="12049" max="12049" width="8.6328125" style="57" bestFit="1" customWidth="1"/>
    <col min="12050" max="12050" width="14.36328125" style="57" bestFit="1" customWidth="1"/>
    <col min="12051" max="12051" width="10" style="57" bestFit="1" customWidth="1"/>
    <col min="12052" max="12052" width="6" style="57" customWidth="1"/>
    <col min="12053" max="12053" width="25.26953125" style="57" bestFit="1" customWidth="1"/>
    <col min="12054" max="12054" width="11" style="57" bestFit="1" customWidth="1"/>
    <col min="12055" max="12056" width="8.26953125" style="57" bestFit="1" customWidth="1"/>
    <col min="12057" max="12291" width="9" style="57"/>
    <col min="12292" max="12292" width="15.90625" style="57" customWidth="1"/>
    <col min="12293" max="12293" width="3.90625" style="57" bestFit="1" customWidth="1"/>
    <col min="12294" max="12294" width="38.26953125" style="57" customWidth="1"/>
    <col min="12295" max="12295" width="13.90625" style="57" bestFit="1" customWidth="1"/>
    <col min="12296" max="12296" width="13.90625" style="57" customWidth="1"/>
    <col min="12297" max="12297" width="13.08984375" style="57" bestFit="1" customWidth="1"/>
    <col min="12298" max="12298" width="5.90625" style="57" bestFit="1" customWidth="1"/>
    <col min="12299" max="12299" width="12.08984375" style="57" bestFit="1" customWidth="1"/>
    <col min="12300" max="12300" width="10.453125" style="57" bestFit="1" customWidth="1"/>
    <col min="12301" max="12301" width="7" style="57" bestFit="1" customWidth="1"/>
    <col min="12302" max="12302" width="5.90625" style="57" bestFit="1" customWidth="1"/>
    <col min="12303" max="12303" width="8.7265625" style="57" bestFit="1" customWidth="1"/>
    <col min="12304" max="12304" width="8.453125" style="57" bestFit="1" customWidth="1"/>
    <col min="12305" max="12305" width="8.6328125" style="57" bestFit="1" customWidth="1"/>
    <col min="12306" max="12306" width="14.36328125" style="57" bestFit="1" customWidth="1"/>
    <col min="12307" max="12307" width="10" style="57" bestFit="1" customWidth="1"/>
    <col min="12308" max="12308" width="6" style="57" customWidth="1"/>
    <col min="12309" max="12309" width="25.26953125" style="57" bestFit="1" customWidth="1"/>
    <col min="12310" max="12310" width="11" style="57" bestFit="1" customWidth="1"/>
    <col min="12311" max="12312" width="8.26953125" style="57" bestFit="1" customWidth="1"/>
    <col min="12313" max="12547" width="9" style="57"/>
    <col min="12548" max="12548" width="15.90625" style="57" customWidth="1"/>
    <col min="12549" max="12549" width="3.90625" style="57" bestFit="1" customWidth="1"/>
    <col min="12550" max="12550" width="38.26953125" style="57" customWidth="1"/>
    <col min="12551" max="12551" width="13.90625" style="57" bestFit="1" customWidth="1"/>
    <col min="12552" max="12552" width="13.90625" style="57" customWidth="1"/>
    <col min="12553" max="12553" width="13.08984375" style="57" bestFit="1" customWidth="1"/>
    <col min="12554" max="12554" width="5.90625" style="57" bestFit="1" customWidth="1"/>
    <col min="12555" max="12555" width="12.08984375" style="57" bestFit="1" customWidth="1"/>
    <col min="12556" max="12556" width="10.453125" style="57" bestFit="1" customWidth="1"/>
    <col min="12557" max="12557" width="7" style="57" bestFit="1" customWidth="1"/>
    <col min="12558" max="12558" width="5.90625" style="57" bestFit="1" customWidth="1"/>
    <col min="12559" max="12559" width="8.7265625" style="57" bestFit="1" customWidth="1"/>
    <col min="12560" max="12560" width="8.453125" style="57" bestFit="1" customWidth="1"/>
    <col min="12561" max="12561" width="8.6328125" style="57" bestFit="1" customWidth="1"/>
    <col min="12562" max="12562" width="14.36328125" style="57" bestFit="1" customWidth="1"/>
    <col min="12563" max="12563" width="10" style="57" bestFit="1" customWidth="1"/>
    <col min="12564" max="12564" width="6" style="57" customWidth="1"/>
    <col min="12565" max="12565" width="25.26953125" style="57" bestFit="1" customWidth="1"/>
    <col min="12566" max="12566" width="11" style="57" bestFit="1" customWidth="1"/>
    <col min="12567" max="12568" width="8.26953125" style="57" bestFit="1" customWidth="1"/>
    <col min="12569" max="12803" width="9" style="57"/>
    <col min="12804" max="12804" width="15.90625" style="57" customWidth="1"/>
    <col min="12805" max="12805" width="3.90625" style="57" bestFit="1" customWidth="1"/>
    <col min="12806" max="12806" width="38.26953125" style="57" customWidth="1"/>
    <col min="12807" max="12807" width="13.90625" style="57" bestFit="1" customWidth="1"/>
    <col min="12808" max="12808" width="13.90625" style="57" customWidth="1"/>
    <col min="12809" max="12809" width="13.08984375" style="57" bestFit="1" customWidth="1"/>
    <col min="12810" max="12810" width="5.90625" style="57" bestFit="1" customWidth="1"/>
    <col min="12811" max="12811" width="12.08984375" style="57" bestFit="1" customWidth="1"/>
    <col min="12812" max="12812" width="10.453125" style="57" bestFit="1" customWidth="1"/>
    <col min="12813" max="12813" width="7" style="57" bestFit="1" customWidth="1"/>
    <col min="12814" max="12814" width="5.90625" style="57" bestFit="1" customWidth="1"/>
    <col min="12815" max="12815" width="8.7265625" style="57" bestFit="1" customWidth="1"/>
    <col min="12816" max="12816" width="8.453125" style="57" bestFit="1" customWidth="1"/>
    <col min="12817" max="12817" width="8.6328125" style="57" bestFit="1" customWidth="1"/>
    <col min="12818" max="12818" width="14.36328125" style="57" bestFit="1" customWidth="1"/>
    <col min="12819" max="12819" width="10" style="57" bestFit="1" customWidth="1"/>
    <col min="12820" max="12820" width="6" style="57" customWidth="1"/>
    <col min="12821" max="12821" width="25.26953125" style="57" bestFit="1" customWidth="1"/>
    <col min="12822" max="12822" width="11" style="57" bestFit="1" customWidth="1"/>
    <col min="12823" max="12824" width="8.26953125" style="57" bestFit="1" customWidth="1"/>
    <col min="12825" max="13059" width="9" style="57"/>
    <col min="13060" max="13060" width="15.90625" style="57" customWidth="1"/>
    <col min="13061" max="13061" width="3.90625" style="57" bestFit="1" customWidth="1"/>
    <col min="13062" max="13062" width="38.26953125" style="57" customWidth="1"/>
    <col min="13063" max="13063" width="13.90625" style="57" bestFit="1" customWidth="1"/>
    <col min="13064" max="13064" width="13.90625" style="57" customWidth="1"/>
    <col min="13065" max="13065" width="13.08984375" style="57" bestFit="1" customWidth="1"/>
    <col min="13066" max="13066" width="5.90625" style="57" bestFit="1" customWidth="1"/>
    <col min="13067" max="13067" width="12.08984375" style="57" bestFit="1" customWidth="1"/>
    <col min="13068" max="13068" width="10.453125" style="57" bestFit="1" customWidth="1"/>
    <col min="13069" max="13069" width="7" style="57" bestFit="1" customWidth="1"/>
    <col min="13070" max="13070" width="5.90625" style="57" bestFit="1" customWidth="1"/>
    <col min="13071" max="13071" width="8.7265625" style="57" bestFit="1" customWidth="1"/>
    <col min="13072" max="13072" width="8.453125" style="57" bestFit="1" customWidth="1"/>
    <col min="13073" max="13073" width="8.6328125" style="57" bestFit="1" customWidth="1"/>
    <col min="13074" max="13074" width="14.36328125" style="57" bestFit="1" customWidth="1"/>
    <col min="13075" max="13075" width="10" style="57" bestFit="1" customWidth="1"/>
    <col min="13076" max="13076" width="6" style="57" customWidth="1"/>
    <col min="13077" max="13077" width="25.26953125" style="57" bestFit="1" customWidth="1"/>
    <col min="13078" max="13078" width="11" style="57" bestFit="1" customWidth="1"/>
    <col min="13079" max="13080" width="8.26953125" style="57" bestFit="1" customWidth="1"/>
    <col min="13081" max="13315" width="9" style="57"/>
    <col min="13316" max="13316" width="15.90625" style="57" customWidth="1"/>
    <col min="13317" max="13317" width="3.90625" style="57" bestFit="1" customWidth="1"/>
    <col min="13318" max="13318" width="38.26953125" style="57" customWidth="1"/>
    <col min="13319" max="13319" width="13.90625" style="57" bestFit="1" customWidth="1"/>
    <col min="13320" max="13320" width="13.90625" style="57" customWidth="1"/>
    <col min="13321" max="13321" width="13.08984375" style="57" bestFit="1" customWidth="1"/>
    <col min="13322" max="13322" width="5.90625" style="57" bestFit="1" customWidth="1"/>
    <col min="13323" max="13323" width="12.08984375" style="57" bestFit="1" customWidth="1"/>
    <col min="13324" max="13324" width="10.453125" style="57" bestFit="1" customWidth="1"/>
    <col min="13325" max="13325" width="7" style="57" bestFit="1" customWidth="1"/>
    <col min="13326" max="13326" width="5.90625" style="57" bestFit="1" customWidth="1"/>
    <col min="13327" max="13327" width="8.7265625" style="57" bestFit="1" customWidth="1"/>
    <col min="13328" max="13328" width="8.453125" style="57" bestFit="1" customWidth="1"/>
    <col min="13329" max="13329" width="8.6328125" style="57" bestFit="1" customWidth="1"/>
    <col min="13330" max="13330" width="14.36328125" style="57" bestFit="1" customWidth="1"/>
    <col min="13331" max="13331" width="10" style="57" bestFit="1" customWidth="1"/>
    <col min="13332" max="13332" width="6" style="57" customWidth="1"/>
    <col min="13333" max="13333" width="25.26953125" style="57" bestFit="1" customWidth="1"/>
    <col min="13334" max="13334" width="11" style="57" bestFit="1" customWidth="1"/>
    <col min="13335" max="13336" width="8.26953125" style="57" bestFit="1" customWidth="1"/>
    <col min="13337" max="13571" width="9" style="57"/>
    <col min="13572" max="13572" width="15.90625" style="57" customWidth="1"/>
    <col min="13573" max="13573" width="3.90625" style="57" bestFit="1" customWidth="1"/>
    <col min="13574" max="13574" width="38.26953125" style="57" customWidth="1"/>
    <col min="13575" max="13575" width="13.90625" style="57" bestFit="1" customWidth="1"/>
    <col min="13576" max="13576" width="13.90625" style="57" customWidth="1"/>
    <col min="13577" max="13577" width="13.08984375" style="57" bestFit="1" customWidth="1"/>
    <col min="13578" max="13578" width="5.90625" style="57" bestFit="1" customWidth="1"/>
    <col min="13579" max="13579" width="12.08984375" style="57" bestFit="1" customWidth="1"/>
    <col min="13580" max="13580" width="10.453125" style="57" bestFit="1" customWidth="1"/>
    <col min="13581" max="13581" width="7" style="57" bestFit="1" customWidth="1"/>
    <col min="13582" max="13582" width="5.90625" style="57" bestFit="1" customWidth="1"/>
    <col min="13583" max="13583" width="8.7265625" style="57" bestFit="1" customWidth="1"/>
    <col min="13584" max="13584" width="8.453125" style="57" bestFit="1" customWidth="1"/>
    <col min="13585" max="13585" width="8.6328125" style="57" bestFit="1" customWidth="1"/>
    <col min="13586" max="13586" width="14.36328125" style="57" bestFit="1" customWidth="1"/>
    <col min="13587" max="13587" width="10" style="57" bestFit="1" customWidth="1"/>
    <col min="13588" max="13588" width="6" style="57" customWidth="1"/>
    <col min="13589" max="13589" width="25.26953125" style="57" bestFit="1" customWidth="1"/>
    <col min="13590" max="13590" width="11" style="57" bestFit="1" customWidth="1"/>
    <col min="13591" max="13592" width="8.26953125" style="57" bestFit="1" customWidth="1"/>
    <col min="13593" max="13827" width="9" style="57"/>
    <col min="13828" max="13828" width="15.90625" style="57" customWidth="1"/>
    <col min="13829" max="13829" width="3.90625" style="57" bestFit="1" customWidth="1"/>
    <col min="13830" max="13830" width="38.26953125" style="57" customWidth="1"/>
    <col min="13831" max="13831" width="13.90625" style="57" bestFit="1" customWidth="1"/>
    <col min="13832" max="13832" width="13.90625" style="57" customWidth="1"/>
    <col min="13833" max="13833" width="13.08984375" style="57" bestFit="1" customWidth="1"/>
    <col min="13834" max="13834" width="5.90625" style="57" bestFit="1" customWidth="1"/>
    <col min="13835" max="13835" width="12.08984375" style="57" bestFit="1" customWidth="1"/>
    <col min="13836" max="13836" width="10.453125" style="57" bestFit="1" customWidth="1"/>
    <col min="13837" max="13837" width="7" style="57" bestFit="1" customWidth="1"/>
    <col min="13838" max="13838" width="5.90625" style="57" bestFit="1" customWidth="1"/>
    <col min="13839" max="13839" width="8.7265625" style="57" bestFit="1" customWidth="1"/>
    <col min="13840" max="13840" width="8.453125" style="57" bestFit="1" customWidth="1"/>
    <col min="13841" max="13841" width="8.6328125" style="57" bestFit="1" customWidth="1"/>
    <col min="13842" max="13842" width="14.36328125" style="57" bestFit="1" customWidth="1"/>
    <col min="13843" max="13843" width="10" style="57" bestFit="1" customWidth="1"/>
    <col min="13844" max="13844" width="6" style="57" customWidth="1"/>
    <col min="13845" max="13845" width="25.26953125" style="57" bestFit="1" customWidth="1"/>
    <col min="13846" max="13846" width="11" style="57" bestFit="1" customWidth="1"/>
    <col min="13847" max="13848" width="8.26953125" style="57" bestFit="1" customWidth="1"/>
    <col min="13849" max="14083" width="9" style="57"/>
    <col min="14084" max="14084" width="15.90625" style="57" customWidth="1"/>
    <col min="14085" max="14085" width="3.90625" style="57" bestFit="1" customWidth="1"/>
    <col min="14086" max="14086" width="38.26953125" style="57" customWidth="1"/>
    <col min="14087" max="14087" width="13.90625" style="57" bestFit="1" customWidth="1"/>
    <col min="14088" max="14088" width="13.90625" style="57" customWidth="1"/>
    <col min="14089" max="14089" width="13.08984375" style="57" bestFit="1" customWidth="1"/>
    <col min="14090" max="14090" width="5.90625" style="57" bestFit="1" customWidth="1"/>
    <col min="14091" max="14091" width="12.08984375" style="57" bestFit="1" customWidth="1"/>
    <col min="14092" max="14092" width="10.453125" style="57" bestFit="1" customWidth="1"/>
    <col min="14093" max="14093" width="7" style="57" bestFit="1" customWidth="1"/>
    <col min="14094" max="14094" width="5.90625" style="57" bestFit="1" customWidth="1"/>
    <col min="14095" max="14095" width="8.7265625" style="57" bestFit="1" customWidth="1"/>
    <col min="14096" max="14096" width="8.453125" style="57" bestFit="1" customWidth="1"/>
    <col min="14097" max="14097" width="8.6328125" style="57" bestFit="1" customWidth="1"/>
    <col min="14098" max="14098" width="14.36328125" style="57" bestFit="1" customWidth="1"/>
    <col min="14099" max="14099" width="10" style="57" bestFit="1" customWidth="1"/>
    <col min="14100" max="14100" width="6" style="57" customWidth="1"/>
    <col min="14101" max="14101" width="25.26953125" style="57" bestFit="1" customWidth="1"/>
    <col min="14102" max="14102" width="11" style="57" bestFit="1" customWidth="1"/>
    <col min="14103" max="14104" width="8.26953125" style="57" bestFit="1" customWidth="1"/>
    <col min="14105" max="14339" width="9" style="57"/>
    <col min="14340" max="14340" width="15.90625" style="57" customWidth="1"/>
    <col min="14341" max="14341" width="3.90625" style="57" bestFit="1" customWidth="1"/>
    <col min="14342" max="14342" width="38.26953125" style="57" customWidth="1"/>
    <col min="14343" max="14343" width="13.90625" style="57" bestFit="1" customWidth="1"/>
    <col min="14344" max="14344" width="13.90625" style="57" customWidth="1"/>
    <col min="14345" max="14345" width="13.08984375" style="57" bestFit="1" customWidth="1"/>
    <col min="14346" max="14346" width="5.90625" style="57" bestFit="1" customWidth="1"/>
    <col min="14347" max="14347" width="12.08984375" style="57" bestFit="1" customWidth="1"/>
    <col min="14348" max="14348" width="10.453125" style="57" bestFit="1" customWidth="1"/>
    <col min="14349" max="14349" width="7" style="57" bestFit="1" customWidth="1"/>
    <col min="14350" max="14350" width="5.90625" style="57" bestFit="1" customWidth="1"/>
    <col min="14351" max="14351" width="8.7265625" style="57" bestFit="1" customWidth="1"/>
    <col min="14352" max="14352" width="8.453125" style="57" bestFit="1" customWidth="1"/>
    <col min="14353" max="14353" width="8.6328125" style="57" bestFit="1" customWidth="1"/>
    <col min="14354" max="14354" width="14.36328125" style="57" bestFit="1" customWidth="1"/>
    <col min="14355" max="14355" width="10" style="57" bestFit="1" customWidth="1"/>
    <col min="14356" max="14356" width="6" style="57" customWidth="1"/>
    <col min="14357" max="14357" width="25.26953125" style="57" bestFit="1" customWidth="1"/>
    <col min="14358" max="14358" width="11" style="57" bestFit="1" customWidth="1"/>
    <col min="14359" max="14360" width="8.26953125" style="57" bestFit="1" customWidth="1"/>
    <col min="14361" max="14595" width="9" style="57"/>
    <col min="14596" max="14596" width="15.90625" style="57" customWidth="1"/>
    <col min="14597" max="14597" width="3.90625" style="57" bestFit="1" customWidth="1"/>
    <col min="14598" max="14598" width="38.26953125" style="57" customWidth="1"/>
    <col min="14599" max="14599" width="13.90625" style="57" bestFit="1" customWidth="1"/>
    <col min="14600" max="14600" width="13.90625" style="57" customWidth="1"/>
    <col min="14601" max="14601" width="13.08984375" style="57" bestFit="1" customWidth="1"/>
    <col min="14602" max="14602" width="5.90625" style="57" bestFit="1" customWidth="1"/>
    <col min="14603" max="14603" width="12.08984375" style="57" bestFit="1" customWidth="1"/>
    <col min="14604" max="14604" width="10.453125" style="57" bestFit="1" customWidth="1"/>
    <col min="14605" max="14605" width="7" style="57" bestFit="1" customWidth="1"/>
    <col min="14606" max="14606" width="5.90625" style="57" bestFit="1" customWidth="1"/>
    <col min="14607" max="14607" width="8.7265625" style="57" bestFit="1" customWidth="1"/>
    <col min="14608" max="14608" width="8.453125" style="57" bestFit="1" customWidth="1"/>
    <col min="14609" max="14609" width="8.6328125" style="57" bestFit="1" customWidth="1"/>
    <col min="14610" max="14610" width="14.36328125" style="57" bestFit="1" customWidth="1"/>
    <col min="14611" max="14611" width="10" style="57" bestFit="1" customWidth="1"/>
    <col min="14612" max="14612" width="6" style="57" customWidth="1"/>
    <col min="14613" max="14613" width="25.26953125" style="57" bestFit="1" customWidth="1"/>
    <col min="14614" max="14614" width="11" style="57" bestFit="1" customWidth="1"/>
    <col min="14615" max="14616" width="8.26953125" style="57" bestFit="1" customWidth="1"/>
    <col min="14617" max="14851" width="9" style="57"/>
    <col min="14852" max="14852" width="15.90625" style="57" customWidth="1"/>
    <col min="14853" max="14853" width="3.90625" style="57" bestFit="1" customWidth="1"/>
    <col min="14854" max="14854" width="38.26953125" style="57" customWidth="1"/>
    <col min="14855" max="14855" width="13.90625" style="57" bestFit="1" customWidth="1"/>
    <col min="14856" max="14856" width="13.90625" style="57" customWidth="1"/>
    <col min="14857" max="14857" width="13.08984375" style="57" bestFit="1" customWidth="1"/>
    <col min="14858" max="14858" width="5.90625" style="57" bestFit="1" customWidth="1"/>
    <col min="14859" max="14859" width="12.08984375" style="57" bestFit="1" customWidth="1"/>
    <col min="14860" max="14860" width="10.453125" style="57" bestFit="1" customWidth="1"/>
    <col min="14861" max="14861" width="7" style="57" bestFit="1" customWidth="1"/>
    <col min="14862" max="14862" width="5.90625" style="57" bestFit="1" customWidth="1"/>
    <col min="14863" max="14863" width="8.7265625" style="57" bestFit="1" customWidth="1"/>
    <col min="14864" max="14864" width="8.453125" style="57" bestFit="1" customWidth="1"/>
    <col min="14865" max="14865" width="8.6328125" style="57" bestFit="1" customWidth="1"/>
    <col min="14866" max="14866" width="14.36328125" style="57" bestFit="1" customWidth="1"/>
    <col min="14867" max="14867" width="10" style="57" bestFit="1" customWidth="1"/>
    <col min="14868" max="14868" width="6" style="57" customWidth="1"/>
    <col min="14869" max="14869" width="25.26953125" style="57" bestFit="1" customWidth="1"/>
    <col min="14870" max="14870" width="11" style="57" bestFit="1" customWidth="1"/>
    <col min="14871" max="14872" width="8.26953125" style="57" bestFit="1" customWidth="1"/>
    <col min="14873" max="15107" width="9" style="57"/>
    <col min="15108" max="15108" width="15.90625" style="57" customWidth="1"/>
    <col min="15109" max="15109" width="3.90625" style="57" bestFit="1" customWidth="1"/>
    <col min="15110" max="15110" width="38.26953125" style="57" customWidth="1"/>
    <col min="15111" max="15111" width="13.90625" style="57" bestFit="1" customWidth="1"/>
    <col min="15112" max="15112" width="13.90625" style="57" customWidth="1"/>
    <col min="15113" max="15113" width="13.08984375" style="57" bestFit="1" customWidth="1"/>
    <col min="15114" max="15114" width="5.90625" style="57" bestFit="1" customWidth="1"/>
    <col min="15115" max="15115" width="12.08984375" style="57" bestFit="1" customWidth="1"/>
    <col min="15116" max="15116" width="10.453125" style="57" bestFit="1" customWidth="1"/>
    <col min="15117" max="15117" width="7" style="57" bestFit="1" customWidth="1"/>
    <col min="15118" max="15118" width="5.90625" style="57" bestFit="1" customWidth="1"/>
    <col min="15119" max="15119" width="8.7265625" style="57" bestFit="1" customWidth="1"/>
    <col min="15120" max="15120" width="8.453125" style="57" bestFit="1" customWidth="1"/>
    <col min="15121" max="15121" width="8.6328125" style="57" bestFit="1" customWidth="1"/>
    <col min="15122" max="15122" width="14.36328125" style="57" bestFit="1" customWidth="1"/>
    <col min="15123" max="15123" width="10" style="57" bestFit="1" customWidth="1"/>
    <col min="15124" max="15124" width="6" style="57" customWidth="1"/>
    <col min="15125" max="15125" width="25.26953125" style="57" bestFit="1" customWidth="1"/>
    <col min="15126" max="15126" width="11" style="57" bestFit="1" customWidth="1"/>
    <col min="15127" max="15128" width="8.26953125" style="57" bestFit="1" customWidth="1"/>
    <col min="15129" max="15363" width="9" style="57"/>
    <col min="15364" max="15364" width="15.90625" style="57" customWidth="1"/>
    <col min="15365" max="15365" width="3.90625" style="57" bestFit="1" customWidth="1"/>
    <col min="15366" max="15366" width="38.26953125" style="57" customWidth="1"/>
    <col min="15367" max="15367" width="13.90625" style="57" bestFit="1" customWidth="1"/>
    <col min="15368" max="15368" width="13.90625" style="57" customWidth="1"/>
    <col min="15369" max="15369" width="13.08984375" style="57" bestFit="1" customWidth="1"/>
    <col min="15370" max="15370" width="5.90625" style="57" bestFit="1" customWidth="1"/>
    <col min="15371" max="15371" width="12.08984375" style="57" bestFit="1" customWidth="1"/>
    <col min="15372" max="15372" width="10.453125" style="57" bestFit="1" customWidth="1"/>
    <col min="15373" max="15373" width="7" style="57" bestFit="1" customWidth="1"/>
    <col min="15374" max="15374" width="5.90625" style="57" bestFit="1" customWidth="1"/>
    <col min="15375" max="15375" width="8.7265625" style="57" bestFit="1" customWidth="1"/>
    <col min="15376" max="15376" width="8.453125" style="57" bestFit="1" customWidth="1"/>
    <col min="15377" max="15377" width="8.6328125" style="57" bestFit="1" customWidth="1"/>
    <col min="15378" max="15378" width="14.36328125" style="57" bestFit="1" customWidth="1"/>
    <col min="15379" max="15379" width="10" style="57" bestFit="1" customWidth="1"/>
    <col min="15380" max="15380" width="6" style="57" customWidth="1"/>
    <col min="15381" max="15381" width="25.26953125" style="57" bestFit="1" customWidth="1"/>
    <col min="15382" max="15382" width="11" style="57" bestFit="1" customWidth="1"/>
    <col min="15383" max="15384" width="8.26953125" style="57" bestFit="1" customWidth="1"/>
    <col min="15385" max="15619" width="9" style="57"/>
    <col min="15620" max="15620" width="15.90625" style="57" customWidth="1"/>
    <col min="15621" max="15621" width="3.90625" style="57" bestFit="1" customWidth="1"/>
    <col min="15622" max="15622" width="38.26953125" style="57" customWidth="1"/>
    <col min="15623" max="15623" width="13.90625" style="57" bestFit="1" customWidth="1"/>
    <col min="15624" max="15624" width="13.90625" style="57" customWidth="1"/>
    <col min="15625" max="15625" width="13.08984375" style="57" bestFit="1" customWidth="1"/>
    <col min="15626" max="15626" width="5.90625" style="57" bestFit="1" customWidth="1"/>
    <col min="15627" max="15627" width="12.08984375" style="57" bestFit="1" customWidth="1"/>
    <col min="15628" max="15628" width="10.453125" style="57" bestFit="1" customWidth="1"/>
    <col min="15629" max="15629" width="7" style="57" bestFit="1" customWidth="1"/>
    <col min="15630" max="15630" width="5.90625" style="57" bestFit="1" customWidth="1"/>
    <col min="15631" max="15631" width="8.7265625" style="57" bestFit="1" customWidth="1"/>
    <col min="15632" max="15632" width="8.453125" style="57" bestFit="1" customWidth="1"/>
    <col min="15633" max="15633" width="8.6328125" style="57" bestFit="1" customWidth="1"/>
    <col min="15634" max="15634" width="14.36328125" style="57" bestFit="1" customWidth="1"/>
    <col min="15635" max="15635" width="10" style="57" bestFit="1" customWidth="1"/>
    <col min="15636" max="15636" width="6" style="57" customWidth="1"/>
    <col min="15637" max="15637" width="25.26953125" style="57" bestFit="1" customWidth="1"/>
    <col min="15638" max="15638" width="11" style="57" bestFit="1" customWidth="1"/>
    <col min="15639" max="15640" width="8.26953125" style="57" bestFit="1" customWidth="1"/>
    <col min="15641" max="15875" width="9" style="57"/>
    <col min="15876" max="15876" width="15.90625" style="57" customWidth="1"/>
    <col min="15877" max="15877" width="3.90625" style="57" bestFit="1" customWidth="1"/>
    <col min="15878" max="15878" width="38.26953125" style="57" customWidth="1"/>
    <col min="15879" max="15879" width="13.90625" style="57" bestFit="1" customWidth="1"/>
    <col min="15880" max="15880" width="13.90625" style="57" customWidth="1"/>
    <col min="15881" max="15881" width="13.08984375" style="57" bestFit="1" customWidth="1"/>
    <col min="15882" max="15882" width="5.90625" style="57" bestFit="1" customWidth="1"/>
    <col min="15883" max="15883" width="12.08984375" style="57" bestFit="1" customWidth="1"/>
    <col min="15884" max="15884" width="10.453125" style="57" bestFit="1" customWidth="1"/>
    <col min="15885" max="15885" width="7" style="57" bestFit="1" customWidth="1"/>
    <col min="15886" max="15886" width="5.90625" style="57" bestFit="1" customWidth="1"/>
    <col min="15887" max="15887" width="8.7265625" style="57" bestFit="1" customWidth="1"/>
    <col min="15888" max="15888" width="8.453125" style="57" bestFit="1" customWidth="1"/>
    <col min="15889" max="15889" width="8.6328125" style="57" bestFit="1" customWidth="1"/>
    <col min="15890" max="15890" width="14.36328125" style="57" bestFit="1" customWidth="1"/>
    <col min="15891" max="15891" width="10" style="57" bestFit="1" customWidth="1"/>
    <col min="15892" max="15892" width="6" style="57" customWidth="1"/>
    <col min="15893" max="15893" width="25.26953125" style="57" bestFit="1" customWidth="1"/>
    <col min="15894" max="15894" width="11" style="57" bestFit="1" customWidth="1"/>
    <col min="15895" max="15896" width="8.26953125" style="57" bestFit="1" customWidth="1"/>
    <col min="15897" max="16131" width="9" style="57"/>
    <col min="16132" max="16132" width="15.90625" style="57" customWidth="1"/>
    <col min="16133" max="16133" width="3.90625" style="57" bestFit="1" customWidth="1"/>
    <col min="16134" max="16134" width="38.26953125" style="57" customWidth="1"/>
    <col min="16135" max="16135" width="13.90625" style="57" bestFit="1" customWidth="1"/>
    <col min="16136" max="16136" width="13.90625" style="57" customWidth="1"/>
    <col min="16137" max="16137" width="13.08984375" style="57" bestFit="1" customWidth="1"/>
    <col min="16138" max="16138" width="5.90625" style="57" bestFit="1" customWidth="1"/>
    <col min="16139" max="16139" width="12.08984375" style="57" bestFit="1" customWidth="1"/>
    <col min="16140" max="16140" width="10.453125" style="57" bestFit="1" customWidth="1"/>
    <col min="16141" max="16141" width="7" style="57" bestFit="1" customWidth="1"/>
    <col min="16142" max="16142" width="5.90625" style="57" bestFit="1" customWidth="1"/>
    <col min="16143" max="16143" width="8.7265625" style="57" bestFit="1" customWidth="1"/>
    <col min="16144" max="16144" width="8.453125" style="57" bestFit="1" customWidth="1"/>
    <col min="16145" max="16145" width="8.6328125" style="57" bestFit="1" customWidth="1"/>
    <col min="16146" max="16146" width="14.36328125" style="57" bestFit="1" customWidth="1"/>
    <col min="16147" max="16147" width="10" style="57" bestFit="1" customWidth="1"/>
    <col min="16148" max="16148" width="6" style="57" customWidth="1"/>
    <col min="16149" max="16149" width="25.26953125" style="57" bestFit="1" customWidth="1"/>
    <col min="16150" max="16150" width="11" style="57" bestFit="1" customWidth="1"/>
    <col min="16151" max="16152" width="8.26953125" style="57" bestFit="1" customWidth="1"/>
    <col min="16153" max="16384" width="9" style="57"/>
  </cols>
  <sheetData>
    <row r="1" spans="1:33" ht="15.5">
      <c r="A1" s="265"/>
      <c r="B1" s="265"/>
      <c r="R1" s="264"/>
    </row>
    <row r="2" spans="1:33" ht="15.5">
      <c r="A2" s="257"/>
      <c r="B2" s="257"/>
      <c r="C2" s="257"/>
      <c r="D2" s="257"/>
      <c r="E2" s="257"/>
      <c r="F2" s="263"/>
      <c r="G2" s="257"/>
      <c r="H2" s="229"/>
      <c r="I2" s="257"/>
      <c r="J2" s="683" t="s">
        <v>938</v>
      </c>
      <c r="K2" s="683"/>
      <c r="L2" s="683"/>
      <c r="M2" s="683"/>
      <c r="N2" s="683"/>
      <c r="O2" s="683"/>
      <c r="P2" s="683"/>
      <c r="Q2" s="262"/>
      <c r="R2" s="765" t="s">
        <v>937</v>
      </c>
      <c r="S2" s="766"/>
      <c r="T2" s="766"/>
      <c r="U2" s="766"/>
      <c r="V2" s="766"/>
      <c r="W2" s="766"/>
      <c r="X2" s="766"/>
    </row>
    <row r="3" spans="1:33" ht="15.5">
      <c r="A3" s="261" t="s">
        <v>936</v>
      </c>
      <c r="B3" s="261"/>
      <c r="C3" s="257"/>
      <c r="D3" s="257"/>
      <c r="E3" s="257"/>
      <c r="F3" s="257"/>
      <c r="G3" s="257"/>
      <c r="H3" s="229"/>
      <c r="I3" s="257"/>
      <c r="J3" s="262"/>
      <c r="L3" s="257"/>
      <c r="M3" s="257"/>
      <c r="N3" s="257"/>
      <c r="O3" s="257"/>
      <c r="P3" s="257"/>
      <c r="Q3" s="257"/>
      <c r="R3" s="256"/>
      <c r="S3" s="752" t="s">
        <v>935</v>
      </c>
      <c r="T3" s="752"/>
      <c r="U3" s="752"/>
      <c r="V3" s="752"/>
      <c r="W3" s="752"/>
      <c r="X3" s="752"/>
      <c r="Z3" s="197" t="s">
        <v>629</v>
      </c>
      <c r="AA3" s="12"/>
      <c r="AB3" s="349" t="s">
        <v>628</v>
      </c>
      <c r="AC3" s="348"/>
      <c r="AD3" s="348"/>
      <c r="AE3" s="197" t="s">
        <v>627</v>
      </c>
      <c r="AF3" s="348"/>
      <c r="AG3" s="12"/>
    </row>
    <row r="4" spans="1:33" ht="10.5" thickBot="1">
      <c r="A4" s="758" t="s">
        <v>934</v>
      </c>
      <c r="B4" s="758" t="s">
        <v>933</v>
      </c>
      <c r="C4" s="759"/>
      <c r="D4" s="761"/>
      <c r="E4" s="762"/>
      <c r="F4" s="758" t="s">
        <v>932</v>
      </c>
      <c r="G4" s="758"/>
      <c r="H4" s="764" t="s">
        <v>931</v>
      </c>
      <c r="I4" s="764" t="s">
        <v>930</v>
      </c>
      <c r="J4" s="764" t="s">
        <v>929</v>
      </c>
      <c r="K4" s="643" t="s">
        <v>625</v>
      </c>
      <c r="L4" s="644"/>
      <c r="M4" s="644"/>
      <c r="N4" s="644"/>
      <c r="O4" s="645"/>
      <c r="P4" s="648" t="s">
        <v>624</v>
      </c>
      <c r="Q4" s="703" t="s">
        <v>14</v>
      </c>
      <c r="R4" s="704"/>
      <c r="S4" s="705"/>
      <c r="T4" s="706" t="s">
        <v>15</v>
      </c>
      <c r="U4" s="768" t="s">
        <v>584</v>
      </c>
      <c r="V4" s="768" t="s">
        <v>1170</v>
      </c>
      <c r="W4" s="767" t="s">
        <v>582</v>
      </c>
      <c r="X4" s="767"/>
      <c r="Z4" s="711" t="s">
        <v>19</v>
      </c>
      <c r="AA4" s="711" t="s">
        <v>623</v>
      </c>
      <c r="AB4" s="691" t="s">
        <v>21</v>
      </c>
      <c r="AC4" s="648" t="s">
        <v>571</v>
      </c>
      <c r="AD4" s="648" t="s">
        <v>570</v>
      </c>
      <c r="AE4" s="691" t="s">
        <v>21</v>
      </c>
      <c r="AF4" s="648" t="s">
        <v>571</v>
      </c>
      <c r="AG4" s="648" t="s">
        <v>622</v>
      </c>
    </row>
    <row r="5" spans="1:33" ht="11.25" customHeight="1">
      <c r="A5" s="758"/>
      <c r="B5" s="760"/>
      <c r="C5" s="759"/>
      <c r="D5" s="761"/>
      <c r="E5" s="762"/>
      <c r="F5" s="758"/>
      <c r="G5" s="758"/>
      <c r="H5" s="758"/>
      <c r="I5" s="758"/>
      <c r="J5" s="783"/>
      <c r="K5" s="769" t="s">
        <v>25</v>
      </c>
      <c r="L5" s="657" t="s">
        <v>621</v>
      </c>
      <c r="M5" s="722" t="s">
        <v>27</v>
      </c>
      <c r="N5" s="722" t="s">
        <v>28</v>
      </c>
      <c r="O5" s="722" t="s">
        <v>21</v>
      </c>
      <c r="P5" s="689"/>
      <c r="Q5" s="661"/>
      <c r="R5" s="662"/>
      <c r="S5" s="663"/>
      <c r="T5" s="707"/>
      <c r="U5" s="758"/>
      <c r="V5" s="758"/>
      <c r="W5" s="767" t="s">
        <v>571</v>
      </c>
      <c r="X5" s="767" t="s">
        <v>570</v>
      </c>
      <c r="Z5" s="711"/>
      <c r="AA5" s="711"/>
      <c r="AB5" s="653"/>
      <c r="AC5" s="649"/>
      <c r="AD5" s="649"/>
      <c r="AE5" s="653"/>
      <c r="AF5" s="649"/>
      <c r="AG5" s="649"/>
    </row>
    <row r="6" spans="1:33">
      <c r="A6" s="758"/>
      <c r="B6" s="760"/>
      <c r="C6" s="760"/>
      <c r="D6" s="758" t="s">
        <v>923</v>
      </c>
      <c r="E6" s="763" t="s">
        <v>563</v>
      </c>
      <c r="F6" s="758" t="s">
        <v>923</v>
      </c>
      <c r="G6" s="764" t="s">
        <v>922</v>
      </c>
      <c r="H6" s="758"/>
      <c r="I6" s="758"/>
      <c r="J6" s="783"/>
      <c r="K6" s="770"/>
      <c r="L6" s="654"/>
      <c r="M6" s="773"/>
      <c r="N6" s="773"/>
      <c r="O6" s="773"/>
      <c r="P6" s="689"/>
      <c r="Q6" s="648" t="s">
        <v>619</v>
      </c>
      <c r="R6" s="648" t="s">
        <v>618</v>
      </c>
      <c r="S6" s="635" t="s">
        <v>34</v>
      </c>
      <c r="T6" s="713" t="s">
        <v>617</v>
      </c>
      <c r="U6" s="758"/>
      <c r="V6" s="758"/>
      <c r="W6" s="767"/>
      <c r="X6" s="767"/>
      <c r="Z6" s="711"/>
      <c r="AA6" s="711"/>
      <c r="AB6" s="653"/>
      <c r="AC6" s="649"/>
      <c r="AD6" s="649"/>
      <c r="AE6" s="653"/>
      <c r="AF6" s="649"/>
      <c r="AG6" s="649"/>
    </row>
    <row r="7" spans="1:33">
      <c r="A7" s="758"/>
      <c r="B7" s="760"/>
      <c r="C7" s="760"/>
      <c r="D7" s="758"/>
      <c r="E7" s="753"/>
      <c r="F7" s="758"/>
      <c r="G7" s="758"/>
      <c r="H7" s="758"/>
      <c r="I7" s="758"/>
      <c r="J7" s="783"/>
      <c r="K7" s="770"/>
      <c r="L7" s="654"/>
      <c r="M7" s="773"/>
      <c r="N7" s="773"/>
      <c r="O7" s="773"/>
      <c r="P7" s="689"/>
      <c r="Q7" s="689"/>
      <c r="R7" s="689"/>
      <c r="S7" s="636"/>
      <c r="T7" s="714"/>
      <c r="U7" s="758"/>
      <c r="V7" s="758"/>
      <c r="W7" s="767"/>
      <c r="X7" s="767"/>
      <c r="Z7" s="711"/>
      <c r="AA7" s="711"/>
      <c r="AB7" s="653"/>
      <c r="AC7" s="649"/>
      <c r="AD7" s="649"/>
      <c r="AE7" s="653"/>
      <c r="AF7" s="649"/>
      <c r="AG7" s="649"/>
    </row>
    <row r="8" spans="1:33">
      <c r="A8" s="758"/>
      <c r="B8" s="760"/>
      <c r="C8" s="760"/>
      <c r="D8" s="758"/>
      <c r="E8" s="753"/>
      <c r="F8" s="758"/>
      <c r="G8" s="758"/>
      <c r="H8" s="758"/>
      <c r="I8" s="758"/>
      <c r="J8" s="783"/>
      <c r="K8" s="771"/>
      <c r="L8" s="772"/>
      <c r="M8" s="642"/>
      <c r="N8" s="642"/>
      <c r="O8" s="642"/>
      <c r="P8" s="690"/>
      <c r="Q8" s="690"/>
      <c r="R8" s="690"/>
      <c r="S8" s="682"/>
      <c r="T8" s="715"/>
      <c r="U8" s="758"/>
      <c r="V8" s="758"/>
      <c r="W8" s="767"/>
      <c r="X8" s="767"/>
      <c r="Z8" s="712"/>
      <c r="AA8" s="712"/>
      <c r="AB8" s="692"/>
      <c r="AC8" s="693"/>
      <c r="AD8" s="693"/>
      <c r="AE8" s="692"/>
      <c r="AF8" s="693"/>
      <c r="AG8" s="693"/>
    </row>
    <row r="9" spans="1:33" ht="13">
      <c r="A9" s="774" t="s">
        <v>1169</v>
      </c>
      <c r="B9" s="775">
        <v>595</v>
      </c>
      <c r="C9" s="776"/>
      <c r="D9" s="471" t="s">
        <v>1151</v>
      </c>
      <c r="E9" s="73" t="s">
        <v>1168</v>
      </c>
      <c r="F9" s="61" t="s">
        <v>1159</v>
      </c>
      <c r="G9" s="753">
        <v>1.3680000000000001</v>
      </c>
      <c r="H9" s="345" t="s">
        <v>902</v>
      </c>
      <c r="I9" s="61" t="str">
        <f t="shared" ref="I9:I22" si="0">IF(Z9="","",(IF(AA9-Z9&gt;0,CONCATENATE(TEXT(Z9,"#,##0"),"~",TEXT(AA9,"#,##0")),TEXT(Z9,"#,##0"))))</f>
        <v>1,110</v>
      </c>
      <c r="J9" s="781">
        <v>4</v>
      </c>
      <c r="K9" s="472">
        <v>14.1</v>
      </c>
      <c r="L9" s="70">
        <f t="shared" ref="L9:L22" si="1">IF(K9&gt;0,1/K9*34.6*67.1,"")</f>
        <v>164.65673758865248</v>
      </c>
      <c r="M9" s="467">
        <f t="shared" ref="M9:M22" si="2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18.7</v>
      </c>
      <c r="N9" s="68">
        <f t="shared" ref="N9:N22" si="3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21.8</v>
      </c>
      <c r="O9" s="68" t="str">
        <f t="shared" ref="O9:O22" si="4">IF(Z9="","",IF(AE9="",TEXT(AB9,"#,##0.0"),IF(AB9-AE9&gt;0,CONCATENATE(TEXT(AE9,"#,##0.0"),"~",TEXT(AB9,"#,##0.0")),TEXT(AB9,"#,##0.0"))))</f>
        <v>26.7</v>
      </c>
      <c r="P9" s="61" t="s">
        <v>1149</v>
      </c>
      <c r="Q9" s="67" t="s">
        <v>889</v>
      </c>
      <c r="R9" s="61" t="s">
        <v>42</v>
      </c>
      <c r="S9" s="466"/>
      <c r="T9" s="331" t="str">
        <f t="shared" ref="T9:T22" si="5">IF((LEFT(D9,1)="6"),"☆☆☆☆☆",IF((LEFT(D9,1)="5"),"☆☆☆☆",IF((LEFT(D9,1)="4"),"☆☆☆"," ")))</f>
        <v xml:space="preserve"> </v>
      </c>
      <c r="U9" s="330" t="str">
        <f t="shared" ref="U9:U22" si="6">IFERROR(IF(K9&lt;M9,"",(ROUNDDOWN(K9/M9*100,0))),"")</f>
        <v/>
      </c>
      <c r="V9" s="329" t="str">
        <f t="shared" ref="V9:V22" si="7">IFERROR(IF(K9&lt;N9,"",(ROUNDDOWN(K9/N9*100,0))),"")</f>
        <v/>
      </c>
      <c r="W9" s="329" t="str">
        <f t="shared" ref="W9:W22" si="8">IF(AC9&lt;55,"",IF(AA9="",AC9,IF(AF9-AC9&gt;0,CONCATENATE(AC9,"~",AF9),AC9)))</f>
        <v/>
      </c>
      <c r="X9" s="328" t="str">
        <f t="shared" ref="X9:X22" si="9">IF(AC9&lt;55,"",AD9)</f>
        <v/>
      </c>
      <c r="Y9" s="57" t="str">
        <f>IF(X9="","",IF(X9&gt;=100,"★5.0",IF(X9&gt;=95,"★4.5",IF(X9&gt;=90,"★4.0",IF(X9&gt;=85,"★3.5",IF(X9&gt;=80,"★3.0",IF(X9&gt;=75,"★2.5",IF(X9&gt;=70,"★2.0",IF(X9&gt;=65,"★1.5",IF(X9&gt;=60,"★1.0",IF(X9&gt;=55,"★0.5")))))))))))</f>
        <v/>
      </c>
      <c r="Z9" s="61">
        <v>1110</v>
      </c>
      <c r="AA9" s="347"/>
      <c r="AB9" s="325">
        <f t="shared" ref="AB9:AB22" si="10">IF(Z9="","",(ROUND(IF(Z9&gt;=2759,9.5,IF(Z9&lt;2759,(-2.47/1000000*Z9*Z9)-(8.52/10000*Z9)+30.65)),1)))</f>
        <v>26.7</v>
      </c>
      <c r="AC9" s="99">
        <f t="shared" ref="AC9:AC22" si="11">IF(K9="","",ROUNDDOWN(K9/AB9*100,0))</f>
        <v>52</v>
      </c>
      <c r="AD9" s="99" t="str">
        <f t="shared" ref="AD9:AD22" si="12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 xml:space="preserve"> </v>
      </c>
      <c r="AE9" s="325" t="str">
        <f t="shared" ref="AE9:AE22" si="13">IF(AA9="","",(ROUND(IF(AA9&gt;=2759,9.5,IF(AA9&lt;2759,(-2.47/1000000*AA9*AA9)-(8.52/10000*AA9)+30.65)),1)))</f>
        <v/>
      </c>
      <c r="AF9" s="99" t="str">
        <f t="shared" ref="AF9:AF22" si="14">IF(AE9="","",IF(K9="","",ROUNDDOWN(K9/AE9*100,0)))</f>
        <v/>
      </c>
      <c r="AG9" s="99" t="str">
        <f t="shared" ref="AG9:AG22" si="15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</row>
    <row r="10" spans="1:33" ht="60">
      <c r="A10" s="774"/>
      <c r="B10" s="777"/>
      <c r="C10" s="778"/>
      <c r="D10" s="471" t="s">
        <v>1151</v>
      </c>
      <c r="E10" s="77" t="s">
        <v>1167</v>
      </c>
      <c r="F10" s="61" t="s">
        <v>1155</v>
      </c>
      <c r="G10" s="753"/>
      <c r="H10" s="345" t="s">
        <v>902</v>
      </c>
      <c r="I10" s="61" t="str">
        <f t="shared" si="0"/>
        <v>1,120</v>
      </c>
      <c r="J10" s="781"/>
      <c r="K10" s="472">
        <v>14.2</v>
      </c>
      <c r="L10" s="70">
        <f t="shared" si="1"/>
        <v>163.49718309859156</v>
      </c>
      <c r="M10" s="467">
        <f t="shared" si="2"/>
        <v>18.7</v>
      </c>
      <c r="N10" s="68">
        <f t="shared" si="3"/>
        <v>21.8</v>
      </c>
      <c r="O10" s="68" t="str">
        <f t="shared" si="4"/>
        <v>26.6</v>
      </c>
      <c r="P10" s="61" t="s">
        <v>1149</v>
      </c>
      <c r="Q10" s="67" t="s">
        <v>889</v>
      </c>
      <c r="R10" s="61" t="s">
        <v>42</v>
      </c>
      <c r="S10" s="466"/>
      <c r="T10" s="331" t="str">
        <f t="shared" si="5"/>
        <v xml:space="preserve"> </v>
      </c>
      <c r="U10" s="330" t="str">
        <f t="shared" si="6"/>
        <v/>
      </c>
      <c r="V10" s="329" t="str">
        <f t="shared" si="7"/>
        <v/>
      </c>
      <c r="W10" s="329" t="str">
        <f t="shared" si="8"/>
        <v/>
      </c>
      <c r="X10" s="328" t="str">
        <f t="shared" si="9"/>
        <v/>
      </c>
      <c r="Z10" s="61">
        <v>1120</v>
      </c>
      <c r="AA10" s="326"/>
      <c r="AB10" s="325">
        <f t="shared" si="10"/>
        <v>26.6</v>
      </c>
      <c r="AC10" s="99">
        <f t="shared" si="11"/>
        <v>53</v>
      </c>
      <c r="AD10" s="99" t="str">
        <f t="shared" si="12"/>
        <v xml:space="preserve"> </v>
      </c>
      <c r="AE10" s="325" t="str">
        <f t="shared" si="13"/>
        <v/>
      </c>
      <c r="AF10" s="99" t="str">
        <f t="shared" si="14"/>
        <v/>
      </c>
      <c r="AG10" s="99" t="str">
        <f t="shared" si="15"/>
        <v/>
      </c>
    </row>
    <row r="11" spans="1:33" ht="30">
      <c r="A11" s="774"/>
      <c r="B11" s="777"/>
      <c r="C11" s="778"/>
      <c r="D11" s="471" t="s">
        <v>1151</v>
      </c>
      <c r="E11" s="77" t="s">
        <v>1166</v>
      </c>
      <c r="F11" s="61" t="s">
        <v>1152</v>
      </c>
      <c r="G11" s="753"/>
      <c r="H11" s="345" t="s">
        <v>902</v>
      </c>
      <c r="I11" s="61" t="str">
        <f t="shared" si="0"/>
        <v>1,120</v>
      </c>
      <c r="J11" s="781"/>
      <c r="K11" s="472">
        <v>14.2</v>
      </c>
      <c r="L11" s="70">
        <f t="shared" si="1"/>
        <v>163.49718309859156</v>
      </c>
      <c r="M11" s="467">
        <f t="shared" si="2"/>
        <v>18.7</v>
      </c>
      <c r="N11" s="68">
        <f t="shared" si="3"/>
        <v>21.8</v>
      </c>
      <c r="O11" s="68" t="str">
        <f t="shared" si="4"/>
        <v>26.6</v>
      </c>
      <c r="P11" s="61" t="s">
        <v>1149</v>
      </c>
      <c r="Q11" s="67" t="s">
        <v>889</v>
      </c>
      <c r="R11" s="61" t="s">
        <v>42</v>
      </c>
      <c r="S11" s="466"/>
      <c r="T11" s="331" t="str">
        <f t="shared" si="5"/>
        <v xml:space="preserve"> </v>
      </c>
      <c r="U11" s="330" t="str">
        <f t="shared" si="6"/>
        <v/>
      </c>
      <c r="V11" s="329" t="str">
        <f t="shared" si="7"/>
        <v/>
      </c>
      <c r="W11" s="329" t="str">
        <f t="shared" si="8"/>
        <v/>
      </c>
      <c r="X11" s="328" t="str">
        <f t="shared" si="9"/>
        <v/>
      </c>
      <c r="Z11" s="61">
        <v>1120</v>
      </c>
      <c r="AA11" s="326"/>
      <c r="AB11" s="325">
        <f t="shared" si="10"/>
        <v>26.6</v>
      </c>
      <c r="AC11" s="99">
        <f t="shared" si="11"/>
        <v>53</v>
      </c>
      <c r="AD11" s="99" t="str">
        <f t="shared" si="12"/>
        <v xml:space="preserve"> </v>
      </c>
      <c r="AE11" s="325" t="str">
        <f t="shared" si="13"/>
        <v/>
      </c>
      <c r="AF11" s="99" t="str">
        <f t="shared" si="14"/>
        <v/>
      </c>
      <c r="AG11" s="99" t="str">
        <f t="shared" si="15"/>
        <v/>
      </c>
    </row>
    <row r="12" spans="1:33" ht="50">
      <c r="A12" s="774"/>
      <c r="B12" s="777"/>
      <c r="C12" s="778"/>
      <c r="D12" s="471" t="s">
        <v>1151</v>
      </c>
      <c r="E12" s="77" t="s">
        <v>1165</v>
      </c>
      <c r="F12" s="61" t="s">
        <v>1155</v>
      </c>
      <c r="G12" s="753"/>
      <c r="H12" s="345" t="s">
        <v>900</v>
      </c>
      <c r="I12" s="61" t="str">
        <f t="shared" si="0"/>
        <v>1,120</v>
      </c>
      <c r="J12" s="781"/>
      <c r="K12" s="472">
        <v>13.4</v>
      </c>
      <c r="L12" s="70">
        <f t="shared" si="1"/>
        <v>173.25820895522384</v>
      </c>
      <c r="M12" s="467">
        <f t="shared" si="2"/>
        <v>18.7</v>
      </c>
      <c r="N12" s="68">
        <f t="shared" si="3"/>
        <v>21.8</v>
      </c>
      <c r="O12" s="68" t="str">
        <f t="shared" si="4"/>
        <v>26.6</v>
      </c>
      <c r="P12" s="61" t="s">
        <v>1149</v>
      </c>
      <c r="Q12" s="67" t="s">
        <v>889</v>
      </c>
      <c r="R12" s="61" t="s">
        <v>42</v>
      </c>
      <c r="S12" s="466"/>
      <c r="T12" s="473" t="str">
        <f t="shared" si="5"/>
        <v xml:space="preserve"> </v>
      </c>
      <c r="U12" s="330" t="str">
        <f t="shared" si="6"/>
        <v/>
      </c>
      <c r="V12" s="329" t="str">
        <f t="shared" si="7"/>
        <v/>
      </c>
      <c r="W12" s="329" t="str">
        <f t="shared" si="8"/>
        <v/>
      </c>
      <c r="X12" s="328" t="str">
        <f t="shared" si="9"/>
        <v/>
      </c>
      <c r="Z12" s="61">
        <v>1120</v>
      </c>
      <c r="AA12" s="326"/>
      <c r="AB12" s="325">
        <f t="shared" si="10"/>
        <v>26.6</v>
      </c>
      <c r="AC12" s="99">
        <f t="shared" si="11"/>
        <v>50</v>
      </c>
      <c r="AD12" s="99" t="str">
        <f t="shared" si="12"/>
        <v xml:space="preserve"> </v>
      </c>
      <c r="AE12" s="325" t="str">
        <f t="shared" si="13"/>
        <v/>
      </c>
      <c r="AF12" s="99" t="str">
        <f t="shared" si="14"/>
        <v/>
      </c>
      <c r="AG12" s="99" t="str">
        <f t="shared" si="15"/>
        <v/>
      </c>
    </row>
    <row r="13" spans="1:33" ht="30">
      <c r="A13" s="774"/>
      <c r="B13" s="777"/>
      <c r="C13" s="778"/>
      <c r="D13" s="471" t="s">
        <v>1151</v>
      </c>
      <c r="E13" s="77" t="s">
        <v>1164</v>
      </c>
      <c r="F13" s="61" t="s">
        <v>1152</v>
      </c>
      <c r="G13" s="753"/>
      <c r="H13" s="345" t="s">
        <v>900</v>
      </c>
      <c r="I13" s="61" t="str">
        <f t="shared" si="0"/>
        <v>1,120</v>
      </c>
      <c r="J13" s="781"/>
      <c r="K13" s="472">
        <v>13.2</v>
      </c>
      <c r="L13" s="70">
        <f t="shared" si="1"/>
        <v>175.88333333333335</v>
      </c>
      <c r="M13" s="467">
        <f t="shared" si="2"/>
        <v>18.7</v>
      </c>
      <c r="N13" s="68">
        <f t="shared" si="3"/>
        <v>21.8</v>
      </c>
      <c r="O13" s="68" t="str">
        <f t="shared" si="4"/>
        <v>26.6</v>
      </c>
      <c r="P13" s="61" t="s">
        <v>1149</v>
      </c>
      <c r="Q13" s="67" t="s">
        <v>889</v>
      </c>
      <c r="R13" s="61" t="s">
        <v>42</v>
      </c>
      <c r="S13" s="466"/>
      <c r="T13" s="331" t="str">
        <f t="shared" si="5"/>
        <v xml:space="preserve"> </v>
      </c>
      <c r="U13" s="330" t="str">
        <f t="shared" si="6"/>
        <v/>
      </c>
      <c r="V13" s="329" t="str">
        <f t="shared" si="7"/>
        <v/>
      </c>
      <c r="W13" s="329" t="str">
        <f t="shared" si="8"/>
        <v/>
      </c>
      <c r="X13" s="328" t="str">
        <f t="shared" si="9"/>
        <v/>
      </c>
      <c r="Z13" s="61">
        <v>1120</v>
      </c>
      <c r="AA13" s="326"/>
      <c r="AB13" s="325">
        <f t="shared" si="10"/>
        <v>26.6</v>
      </c>
      <c r="AC13" s="99">
        <f t="shared" si="11"/>
        <v>49</v>
      </c>
      <c r="AD13" s="99" t="str">
        <f t="shared" si="12"/>
        <v xml:space="preserve"> </v>
      </c>
      <c r="AE13" s="325" t="str">
        <f t="shared" si="13"/>
        <v/>
      </c>
      <c r="AF13" s="99" t="str">
        <f t="shared" si="14"/>
        <v/>
      </c>
      <c r="AG13" s="99" t="str">
        <f t="shared" si="15"/>
        <v/>
      </c>
    </row>
    <row r="14" spans="1:33" ht="13">
      <c r="A14" s="774"/>
      <c r="B14" s="777"/>
      <c r="C14" s="778"/>
      <c r="D14" s="471" t="s">
        <v>1151</v>
      </c>
      <c r="E14" s="77" t="s">
        <v>1163</v>
      </c>
      <c r="F14" s="61" t="s">
        <v>1152</v>
      </c>
      <c r="G14" s="753"/>
      <c r="H14" s="345" t="s">
        <v>902</v>
      </c>
      <c r="I14" s="61" t="str">
        <f t="shared" si="0"/>
        <v>1,160</v>
      </c>
      <c r="J14" s="781"/>
      <c r="K14" s="472">
        <v>14.2</v>
      </c>
      <c r="L14" s="70">
        <f t="shared" si="1"/>
        <v>163.49718309859156</v>
      </c>
      <c r="M14" s="467">
        <f t="shared" si="2"/>
        <v>18.7</v>
      </c>
      <c r="N14" s="68">
        <f t="shared" si="3"/>
        <v>21.8</v>
      </c>
      <c r="O14" s="68" t="str">
        <f t="shared" si="4"/>
        <v>26.3</v>
      </c>
      <c r="P14" s="61" t="s">
        <v>1149</v>
      </c>
      <c r="Q14" s="67" t="s">
        <v>889</v>
      </c>
      <c r="R14" s="61" t="s">
        <v>42</v>
      </c>
      <c r="S14" s="466"/>
      <c r="T14" s="331" t="str">
        <f t="shared" si="5"/>
        <v xml:space="preserve"> </v>
      </c>
      <c r="U14" s="330" t="str">
        <f t="shared" si="6"/>
        <v/>
      </c>
      <c r="V14" s="329" t="str">
        <f t="shared" si="7"/>
        <v/>
      </c>
      <c r="W14" s="329" t="str">
        <f t="shared" si="8"/>
        <v/>
      </c>
      <c r="X14" s="328" t="str">
        <f t="shared" si="9"/>
        <v/>
      </c>
      <c r="Z14" s="61">
        <v>1160</v>
      </c>
      <c r="AA14" s="326"/>
      <c r="AB14" s="325">
        <f t="shared" si="10"/>
        <v>26.3</v>
      </c>
      <c r="AC14" s="99">
        <f t="shared" si="11"/>
        <v>53</v>
      </c>
      <c r="AD14" s="99" t="str">
        <f t="shared" si="12"/>
        <v xml:space="preserve"> </v>
      </c>
      <c r="AE14" s="325" t="str">
        <f t="shared" si="13"/>
        <v/>
      </c>
      <c r="AF14" s="99" t="str">
        <f t="shared" si="14"/>
        <v/>
      </c>
      <c r="AG14" s="99" t="str">
        <f t="shared" si="15"/>
        <v/>
      </c>
    </row>
    <row r="15" spans="1:33" ht="13">
      <c r="A15" s="774"/>
      <c r="B15" s="779"/>
      <c r="C15" s="780"/>
      <c r="D15" s="471" t="s">
        <v>1151</v>
      </c>
      <c r="E15" s="77" t="s">
        <v>1162</v>
      </c>
      <c r="F15" s="61" t="s">
        <v>1152</v>
      </c>
      <c r="G15" s="753"/>
      <c r="H15" s="470" t="s">
        <v>900</v>
      </c>
      <c r="I15" s="61" t="str">
        <f t="shared" si="0"/>
        <v>1,160</v>
      </c>
      <c r="J15" s="781"/>
      <c r="K15" s="472">
        <v>13.2</v>
      </c>
      <c r="L15" s="70">
        <f t="shared" si="1"/>
        <v>175.88333333333335</v>
      </c>
      <c r="M15" s="467">
        <f t="shared" si="2"/>
        <v>18.7</v>
      </c>
      <c r="N15" s="68">
        <f t="shared" si="3"/>
        <v>21.8</v>
      </c>
      <c r="O15" s="68" t="str">
        <f t="shared" si="4"/>
        <v>26.3</v>
      </c>
      <c r="P15" s="61" t="s">
        <v>1149</v>
      </c>
      <c r="Q15" s="67" t="s">
        <v>889</v>
      </c>
      <c r="R15" s="61" t="s">
        <v>42</v>
      </c>
      <c r="S15" s="466"/>
      <c r="T15" s="331" t="str">
        <f t="shared" si="5"/>
        <v xml:space="preserve"> </v>
      </c>
      <c r="U15" s="330" t="str">
        <f t="shared" si="6"/>
        <v/>
      </c>
      <c r="V15" s="329" t="str">
        <f t="shared" si="7"/>
        <v/>
      </c>
      <c r="W15" s="329" t="str">
        <f t="shared" si="8"/>
        <v/>
      </c>
      <c r="X15" s="328" t="str">
        <f t="shared" si="9"/>
        <v/>
      </c>
      <c r="Z15" s="61">
        <v>1160</v>
      </c>
      <c r="AA15" s="326"/>
      <c r="AB15" s="325">
        <f t="shared" si="10"/>
        <v>26.3</v>
      </c>
      <c r="AC15" s="99">
        <f t="shared" si="11"/>
        <v>50</v>
      </c>
      <c r="AD15" s="99" t="str">
        <f t="shared" si="12"/>
        <v xml:space="preserve"> </v>
      </c>
      <c r="AE15" s="325" t="str">
        <f t="shared" si="13"/>
        <v/>
      </c>
      <c r="AF15" s="99" t="str">
        <f t="shared" si="14"/>
        <v/>
      </c>
      <c r="AG15" s="99" t="str">
        <f t="shared" si="15"/>
        <v/>
      </c>
    </row>
    <row r="16" spans="1:33" ht="13">
      <c r="A16" s="774"/>
      <c r="B16" s="782" t="s">
        <v>1161</v>
      </c>
      <c r="C16" s="782"/>
      <c r="D16" s="471" t="s">
        <v>1151</v>
      </c>
      <c r="E16" s="73" t="s">
        <v>1160</v>
      </c>
      <c r="F16" s="61" t="s">
        <v>1159</v>
      </c>
      <c r="G16" s="753"/>
      <c r="H16" s="345" t="s">
        <v>902</v>
      </c>
      <c r="I16" s="61" t="str">
        <f t="shared" si="0"/>
        <v>1,160</v>
      </c>
      <c r="J16" s="781"/>
      <c r="K16" s="472">
        <v>14.1</v>
      </c>
      <c r="L16" s="70">
        <f t="shared" si="1"/>
        <v>164.65673758865248</v>
      </c>
      <c r="M16" s="467">
        <f t="shared" si="2"/>
        <v>18.7</v>
      </c>
      <c r="N16" s="68">
        <f t="shared" si="3"/>
        <v>21.8</v>
      </c>
      <c r="O16" s="68" t="str">
        <f t="shared" si="4"/>
        <v>26.3</v>
      </c>
      <c r="P16" s="61" t="s">
        <v>1149</v>
      </c>
      <c r="Q16" s="67" t="s">
        <v>889</v>
      </c>
      <c r="R16" s="61" t="s">
        <v>42</v>
      </c>
      <c r="S16" s="466"/>
      <c r="T16" s="331" t="str">
        <f t="shared" si="5"/>
        <v xml:space="preserve"> </v>
      </c>
      <c r="U16" s="330" t="str">
        <f t="shared" si="6"/>
        <v/>
      </c>
      <c r="V16" s="329" t="str">
        <f t="shared" si="7"/>
        <v/>
      </c>
      <c r="W16" s="329" t="str">
        <f t="shared" si="8"/>
        <v/>
      </c>
      <c r="X16" s="328" t="str">
        <f t="shared" si="9"/>
        <v/>
      </c>
      <c r="Z16" s="61">
        <v>1160</v>
      </c>
      <c r="AA16" s="326"/>
      <c r="AB16" s="325">
        <f t="shared" si="10"/>
        <v>26.3</v>
      </c>
      <c r="AC16" s="99">
        <f t="shared" si="11"/>
        <v>53</v>
      </c>
      <c r="AD16" s="99" t="str">
        <f t="shared" si="12"/>
        <v xml:space="preserve"> </v>
      </c>
      <c r="AE16" s="325" t="str">
        <f t="shared" si="13"/>
        <v/>
      </c>
      <c r="AF16" s="99" t="str">
        <f t="shared" si="14"/>
        <v/>
      </c>
      <c r="AG16" s="99" t="str">
        <f t="shared" si="15"/>
        <v/>
      </c>
    </row>
    <row r="17" spans="1:33" ht="40">
      <c r="A17" s="774"/>
      <c r="B17" s="782"/>
      <c r="C17" s="782"/>
      <c r="D17" s="471" t="s">
        <v>1151</v>
      </c>
      <c r="E17" s="77" t="s">
        <v>1158</v>
      </c>
      <c r="F17" s="61" t="s">
        <v>1155</v>
      </c>
      <c r="G17" s="753"/>
      <c r="H17" s="345" t="s">
        <v>902</v>
      </c>
      <c r="I17" s="61" t="str">
        <f t="shared" si="0"/>
        <v>1,160</v>
      </c>
      <c r="J17" s="781"/>
      <c r="K17" s="472">
        <v>14.2</v>
      </c>
      <c r="L17" s="70">
        <f t="shared" si="1"/>
        <v>163.49718309859156</v>
      </c>
      <c r="M17" s="467">
        <f t="shared" si="2"/>
        <v>18.7</v>
      </c>
      <c r="N17" s="68">
        <f t="shared" si="3"/>
        <v>21.8</v>
      </c>
      <c r="O17" s="68" t="str">
        <f t="shared" si="4"/>
        <v>26.3</v>
      </c>
      <c r="P17" s="61" t="s">
        <v>1149</v>
      </c>
      <c r="Q17" s="67" t="s">
        <v>889</v>
      </c>
      <c r="R17" s="61" t="s">
        <v>42</v>
      </c>
      <c r="S17" s="466"/>
      <c r="T17" s="331" t="str">
        <f t="shared" si="5"/>
        <v xml:space="preserve"> </v>
      </c>
      <c r="U17" s="330" t="str">
        <f t="shared" si="6"/>
        <v/>
      </c>
      <c r="V17" s="329" t="str">
        <f t="shared" si="7"/>
        <v/>
      </c>
      <c r="W17" s="329" t="str">
        <f t="shared" si="8"/>
        <v/>
      </c>
      <c r="X17" s="328" t="str">
        <f t="shared" si="9"/>
        <v/>
      </c>
      <c r="Z17" s="61">
        <v>1160</v>
      </c>
      <c r="AA17" s="326"/>
      <c r="AB17" s="325">
        <f t="shared" si="10"/>
        <v>26.3</v>
      </c>
      <c r="AC17" s="99">
        <f t="shared" si="11"/>
        <v>53</v>
      </c>
      <c r="AD17" s="99" t="str">
        <f t="shared" si="12"/>
        <v xml:space="preserve"> </v>
      </c>
      <c r="AE17" s="325" t="str">
        <f t="shared" si="13"/>
        <v/>
      </c>
      <c r="AF17" s="99" t="str">
        <f t="shared" si="14"/>
        <v/>
      </c>
      <c r="AG17" s="99" t="str">
        <f t="shared" si="15"/>
        <v/>
      </c>
    </row>
    <row r="18" spans="1:33" ht="20">
      <c r="A18" s="774"/>
      <c r="B18" s="782"/>
      <c r="C18" s="782"/>
      <c r="D18" s="471" t="s">
        <v>1151</v>
      </c>
      <c r="E18" s="77" t="s">
        <v>1157</v>
      </c>
      <c r="F18" s="61" t="s">
        <v>1152</v>
      </c>
      <c r="G18" s="753"/>
      <c r="H18" s="345" t="s">
        <v>902</v>
      </c>
      <c r="I18" s="61" t="str">
        <f t="shared" si="0"/>
        <v>1,160</v>
      </c>
      <c r="J18" s="781"/>
      <c r="K18" s="472">
        <v>14.2</v>
      </c>
      <c r="L18" s="70">
        <f t="shared" si="1"/>
        <v>163.49718309859156</v>
      </c>
      <c r="M18" s="467">
        <f t="shared" si="2"/>
        <v>18.7</v>
      </c>
      <c r="N18" s="68">
        <f t="shared" si="3"/>
        <v>21.8</v>
      </c>
      <c r="O18" s="68" t="str">
        <f t="shared" si="4"/>
        <v>26.3</v>
      </c>
      <c r="P18" s="61" t="s">
        <v>1149</v>
      </c>
      <c r="Q18" s="67" t="s">
        <v>889</v>
      </c>
      <c r="R18" s="61" t="s">
        <v>42</v>
      </c>
      <c r="S18" s="466"/>
      <c r="T18" s="331" t="str">
        <f t="shared" si="5"/>
        <v xml:space="preserve"> </v>
      </c>
      <c r="U18" s="330" t="str">
        <f t="shared" si="6"/>
        <v/>
      </c>
      <c r="V18" s="329" t="str">
        <f t="shared" si="7"/>
        <v/>
      </c>
      <c r="W18" s="329" t="str">
        <f t="shared" si="8"/>
        <v/>
      </c>
      <c r="X18" s="328" t="str">
        <f t="shared" si="9"/>
        <v/>
      </c>
      <c r="Z18" s="61">
        <v>1160</v>
      </c>
      <c r="AA18" s="326"/>
      <c r="AB18" s="325">
        <f t="shared" si="10"/>
        <v>26.3</v>
      </c>
      <c r="AC18" s="99">
        <f t="shared" si="11"/>
        <v>53</v>
      </c>
      <c r="AD18" s="99" t="str">
        <f t="shared" si="12"/>
        <v xml:space="preserve"> </v>
      </c>
      <c r="AE18" s="325" t="str">
        <f t="shared" si="13"/>
        <v/>
      </c>
      <c r="AF18" s="99" t="str">
        <f t="shared" si="14"/>
        <v/>
      </c>
      <c r="AG18" s="99" t="str">
        <f t="shared" si="15"/>
        <v/>
      </c>
    </row>
    <row r="19" spans="1:33" ht="40">
      <c r="A19" s="774"/>
      <c r="B19" s="782"/>
      <c r="C19" s="782"/>
      <c r="D19" s="471" t="s">
        <v>1151</v>
      </c>
      <c r="E19" s="77" t="s">
        <v>1156</v>
      </c>
      <c r="F19" s="61" t="s">
        <v>1155</v>
      </c>
      <c r="G19" s="753"/>
      <c r="H19" s="470" t="s">
        <v>900</v>
      </c>
      <c r="I19" s="61" t="str">
        <f t="shared" si="0"/>
        <v>1,160</v>
      </c>
      <c r="J19" s="781"/>
      <c r="K19" s="472">
        <v>13.4</v>
      </c>
      <c r="L19" s="70">
        <f t="shared" si="1"/>
        <v>173.25820895522384</v>
      </c>
      <c r="M19" s="467">
        <f t="shared" si="2"/>
        <v>18.7</v>
      </c>
      <c r="N19" s="68">
        <f t="shared" si="3"/>
        <v>21.8</v>
      </c>
      <c r="O19" s="68" t="str">
        <f t="shared" si="4"/>
        <v>26.3</v>
      </c>
      <c r="P19" s="61" t="s">
        <v>1149</v>
      </c>
      <c r="Q19" s="67" t="s">
        <v>889</v>
      </c>
      <c r="R19" s="61" t="s">
        <v>42</v>
      </c>
      <c r="S19" s="466"/>
      <c r="T19" s="473" t="str">
        <f t="shared" si="5"/>
        <v xml:space="preserve"> </v>
      </c>
      <c r="U19" s="330" t="str">
        <f t="shared" si="6"/>
        <v/>
      </c>
      <c r="V19" s="329" t="str">
        <f t="shared" si="7"/>
        <v/>
      </c>
      <c r="W19" s="329" t="str">
        <f t="shared" si="8"/>
        <v/>
      </c>
      <c r="X19" s="328" t="str">
        <f t="shared" si="9"/>
        <v/>
      </c>
      <c r="Z19" s="61">
        <v>1160</v>
      </c>
      <c r="AA19" s="326"/>
      <c r="AB19" s="325">
        <f t="shared" si="10"/>
        <v>26.3</v>
      </c>
      <c r="AC19" s="99">
        <f t="shared" si="11"/>
        <v>50</v>
      </c>
      <c r="AD19" s="99" t="str">
        <f t="shared" si="12"/>
        <v xml:space="preserve"> </v>
      </c>
      <c r="AE19" s="325" t="str">
        <f t="shared" si="13"/>
        <v/>
      </c>
      <c r="AF19" s="99" t="str">
        <f t="shared" si="14"/>
        <v/>
      </c>
      <c r="AG19" s="99" t="str">
        <f t="shared" si="15"/>
        <v/>
      </c>
    </row>
    <row r="20" spans="1:33" ht="20">
      <c r="A20" s="774"/>
      <c r="B20" s="782"/>
      <c r="C20" s="782"/>
      <c r="D20" s="471" t="s">
        <v>1151</v>
      </c>
      <c r="E20" s="77" t="s">
        <v>1154</v>
      </c>
      <c r="F20" s="61" t="s">
        <v>1152</v>
      </c>
      <c r="G20" s="753"/>
      <c r="H20" s="470" t="s">
        <v>900</v>
      </c>
      <c r="I20" s="61" t="str">
        <f t="shared" si="0"/>
        <v>1,160</v>
      </c>
      <c r="J20" s="781"/>
      <c r="K20" s="472">
        <v>13.2</v>
      </c>
      <c r="L20" s="70">
        <f t="shared" si="1"/>
        <v>175.88333333333335</v>
      </c>
      <c r="M20" s="467">
        <f t="shared" si="2"/>
        <v>18.7</v>
      </c>
      <c r="N20" s="68">
        <f t="shared" si="3"/>
        <v>21.8</v>
      </c>
      <c r="O20" s="68" t="str">
        <f t="shared" si="4"/>
        <v>26.3</v>
      </c>
      <c r="P20" s="61" t="s">
        <v>1149</v>
      </c>
      <c r="Q20" s="67" t="s">
        <v>889</v>
      </c>
      <c r="R20" s="61" t="s">
        <v>42</v>
      </c>
      <c r="S20" s="466"/>
      <c r="T20" s="331" t="str">
        <f t="shared" si="5"/>
        <v xml:space="preserve"> </v>
      </c>
      <c r="U20" s="330" t="str">
        <f t="shared" si="6"/>
        <v/>
      </c>
      <c r="V20" s="329" t="str">
        <f t="shared" si="7"/>
        <v/>
      </c>
      <c r="W20" s="329" t="str">
        <f t="shared" si="8"/>
        <v/>
      </c>
      <c r="X20" s="328" t="str">
        <f t="shared" si="9"/>
        <v/>
      </c>
      <c r="Z20" s="61">
        <v>1160</v>
      </c>
      <c r="AA20" s="326"/>
      <c r="AB20" s="325">
        <f t="shared" si="10"/>
        <v>26.3</v>
      </c>
      <c r="AC20" s="99">
        <f t="shared" si="11"/>
        <v>50</v>
      </c>
      <c r="AD20" s="99" t="str">
        <f t="shared" si="12"/>
        <v xml:space="preserve"> </v>
      </c>
      <c r="AE20" s="325" t="str">
        <f t="shared" si="13"/>
        <v/>
      </c>
      <c r="AF20" s="99" t="str">
        <f t="shared" si="14"/>
        <v/>
      </c>
      <c r="AG20" s="99" t="str">
        <f t="shared" si="15"/>
        <v/>
      </c>
    </row>
    <row r="21" spans="1:33" ht="40">
      <c r="A21" s="774"/>
      <c r="B21" s="782">
        <v>695</v>
      </c>
      <c r="C21" s="782"/>
      <c r="D21" s="471" t="s">
        <v>1151</v>
      </c>
      <c r="E21" s="67" t="s">
        <v>1153</v>
      </c>
      <c r="F21" s="753" t="s">
        <v>1152</v>
      </c>
      <c r="G21" s="753"/>
      <c r="H21" s="345" t="s">
        <v>902</v>
      </c>
      <c r="I21" s="61" t="str">
        <f t="shared" si="0"/>
        <v>1,120</v>
      </c>
      <c r="J21" s="781"/>
      <c r="K21" s="472">
        <v>14.2</v>
      </c>
      <c r="L21" s="70">
        <f t="shared" si="1"/>
        <v>163.49718309859156</v>
      </c>
      <c r="M21" s="467">
        <f t="shared" si="2"/>
        <v>18.7</v>
      </c>
      <c r="N21" s="68">
        <f t="shared" si="3"/>
        <v>21.8</v>
      </c>
      <c r="O21" s="68" t="str">
        <f t="shared" si="4"/>
        <v>26.6</v>
      </c>
      <c r="P21" s="61" t="s">
        <v>1149</v>
      </c>
      <c r="Q21" s="67" t="s">
        <v>889</v>
      </c>
      <c r="R21" s="61" t="s">
        <v>42</v>
      </c>
      <c r="S21" s="466"/>
      <c r="T21" s="331" t="str">
        <f t="shared" si="5"/>
        <v xml:space="preserve"> </v>
      </c>
      <c r="U21" s="330" t="str">
        <f t="shared" si="6"/>
        <v/>
      </c>
      <c r="V21" s="329" t="str">
        <f t="shared" si="7"/>
        <v/>
      </c>
      <c r="W21" s="329" t="str">
        <f t="shared" si="8"/>
        <v/>
      </c>
      <c r="X21" s="328" t="str">
        <f t="shared" si="9"/>
        <v/>
      </c>
      <c r="Z21" s="61">
        <v>1120</v>
      </c>
      <c r="AA21" s="326"/>
      <c r="AB21" s="325">
        <f t="shared" si="10"/>
        <v>26.6</v>
      </c>
      <c r="AC21" s="99">
        <f t="shared" si="11"/>
        <v>53</v>
      </c>
      <c r="AD21" s="99" t="str">
        <f t="shared" si="12"/>
        <v xml:space="preserve"> </v>
      </c>
      <c r="AE21" s="325" t="str">
        <f t="shared" si="13"/>
        <v/>
      </c>
      <c r="AF21" s="99" t="str">
        <f t="shared" si="14"/>
        <v/>
      </c>
      <c r="AG21" s="99" t="str">
        <f t="shared" si="15"/>
        <v/>
      </c>
    </row>
    <row r="22" spans="1:33" ht="30.5" thickBot="1">
      <c r="A22" s="774"/>
      <c r="B22" s="782"/>
      <c r="C22" s="782"/>
      <c r="D22" s="471" t="s">
        <v>1151</v>
      </c>
      <c r="E22" s="67" t="s">
        <v>1150</v>
      </c>
      <c r="F22" s="753"/>
      <c r="G22" s="753"/>
      <c r="H22" s="470" t="s">
        <v>900</v>
      </c>
      <c r="I22" s="61" t="str">
        <f t="shared" si="0"/>
        <v>1,120</v>
      </c>
      <c r="J22" s="781"/>
      <c r="K22" s="469">
        <v>13.2</v>
      </c>
      <c r="L22" s="468">
        <f t="shared" si="1"/>
        <v>175.88333333333335</v>
      </c>
      <c r="M22" s="467">
        <f t="shared" si="2"/>
        <v>18.7</v>
      </c>
      <c r="N22" s="68">
        <f t="shared" si="3"/>
        <v>21.8</v>
      </c>
      <c r="O22" s="68" t="str">
        <f t="shared" si="4"/>
        <v>26.6</v>
      </c>
      <c r="P22" s="61" t="s">
        <v>1149</v>
      </c>
      <c r="Q22" s="67" t="s">
        <v>889</v>
      </c>
      <c r="R22" s="61" t="s">
        <v>42</v>
      </c>
      <c r="S22" s="466"/>
      <c r="T22" s="331" t="str">
        <f t="shared" si="5"/>
        <v xml:space="preserve"> </v>
      </c>
      <c r="U22" s="330" t="str">
        <f t="shared" si="6"/>
        <v/>
      </c>
      <c r="V22" s="329" t="str">
        <f t="shared" si="7"/>
        <v/>
      </c>
      <c r="W22" s="329" t="str">
        <f t="shared" si="8"/>
        <v/>
      </c>
      <c r="X22" s="328" t="str">
        <f t="shared" si="9"/>
        <v/>
      </c>
      <c r="Z22" s="61">
        <v>1120</v>
      </c>
      <c r="AA22" s="326"/>
      <c r="AB22" s="325">
        <f t="shared" si="10"/>
        <v>26.6</v>
      </c>
      <c r="AC22" s="99">
        <f t="shared" si="11"/>
        <v>49</v>
      </c>
      <c r="AD22" s="99" t="str">
        <f t="shared" si="12"/>
        <v xml:space="preserve"> </v>
      </c>
      <c r="AE22" s="325" t="str">
        <f t="shared" si="13"/>
        <v/>
      </c>
      <c r="AF22" s="99" t="str">
        <f t="shared" si="14"/>
        <v/>
      </c>
      <c r="AG22" s="99" t="str">
        <f t="shared" si="15"/>
        <v/>
      </c>
    </row>
    <row r="23" spans="1:33">
      <c r="E23" s="57"/>
    </row>
    <row r="24" spans="1:33">
      <c r="B24" s="57" t="s">
        <v>888</v>
      </c>
      <c r="E24" s="57"/>
    </row>
    <row r="25" spans="1:33">
      <c r="B25" s="57" t="s">
        <v>887</v>
      </c>
      <c r="E25" s="57"/>
    </row>
    <row r="26" spans="1:33">
      <c r="B26" s="57" t="s">
        <v>886</v>
      </c>
      <c r="E26" s="57"/>
    </row>
    <row r="27" spans="1:33">
      <c r="B27" s="57" t="s">
        <v>885</v>
      </c>
      <c r="E27" s="57"/>
    </row>
    <row r="28" spans="1:33">
      <c r="B28" s="57" t="s">
        <v>884</v>
      </c>
      <c r="E28" s="57"/>
    </row>
    <row r="29" spans="1:33">
      <c r="B29" s="57" t="s">
        <v>883</v>
      </c>
      <c r="E29" s="57"/>
    </row>
    <row r="30" spans="1:33">
      <c r="B30" s="57" t="s">
        <v>882</v>
      </c>
      <c r="E30" s="57"/>
    </row>
    <row r="31" spans="1:33">
      <c r="B31" s="57" t="s">
        <v>881</v>
      </c>
      <c r="E31" s="57"/>
    </row>
  </sheetData>
  <sheetProtection selectLockedCells="1"/>
  <autoFilter ref="A8:X22" xr:uid="{00000000-0009-0000-0000-000007000000}">
    <filterColumn colId="1" showButton="0"/>
  </autoFilter>
  <mergeCells count="48">
    <mergeCell ref="J4:J8"/>
    <mergeCell ref="K4:O4"/>
    <mergeCell ref="P4:P8"/>
    <mergeCell ref="H4:H8"/>
    <mergeCell ref="I4:I8"/>
    <mergeCell ref="A9:A22"/>
    <mergeCell ref="B9:C15"/>
    <mergeCell ref="G9:G22"/>
    <mergeCell ref="J9:J22"/>
    <mergeCell ref="B16:C20"/>
    <mergeCell ref="B21:C22"/>
    <mergeCell ref="F21:F22"/>
    <mergeCell ref="AE4:AE8"/>
    <mergeCell ref="AF4:AF8"/>
    <mergeCell ref="AG4:AG8"/>
    <mergeCell ref="W5:W8"/>
    <mergeCell ref="V4:V8"/>
    <mergeCell ref="W4:X4"/>
    <mergeCell ref="Z4:Z8"/>
    <mergeCell ref="AA4:AA8"/>
    <mergeCell ref="AB4:AB8"/>
    <mergeCell ref="AC4:AC8"/>
    <mergeCell ref="AD4:AD8"/>
    <mergeCell ref="T6:T8"/>
    <mergeCell ref="J2:P2"/>
    <mergeCell ref="R2:X2"/>
    <mergeCell ref="S3:X3"/>
    <mergeCell ref="R6:R8"/>
    <mergeCell ref="X5:X8"/>
    <mergeCell ref="Q4:S5"/>
    <mergeCell ref="T4:T5"/>
    <mergeCell ref="U4:U8"/>
    <mergeCell ref="S6:S8"/>
    <mergeCell ref="Q6:Q8"/>
    <mergeCell ref="K5:K8"/>
    <mergeCell ref="L5:L8"/>
    <mergeCell ref="M5:M8"/>
    <mergeCell ref="N5:N8"/>
    <mergeCell ref="O5:O8"/>
    <mergeCell ref="A4:A8"/>
    <mergeCell ref="B4:C8"/>
    <mergeCell ref="D4:D5"/>
    <mergeCell ref="E4:E5"/>
    <mergeCell ref="F4:G5"/>
    <mergeCell ref="D6:D8"/>
    <mergeCell ref="E6:E8"/>
    <mergeCell ref="F6:F8"/>
    <mergeCell ref="G6:G8"/>
  </mergeCells>
  <phoneticPr fontId="2"/>
  <printOptions horizontalCentered="1"/>
  <pageMargins left="0.39370078740157483" right="0.39370078740157483" top="0.39370078740157483" bottom="0.39370078740157483" header="0.19685039370078741" footer="0.39370078740157483"/>
  <pageSetup paperSize="9" scale="57" fitToHeight="0" orientation="landscape" r:id="rId1"/>
  <headerFooter alignWithMargins="0">
    <oddHeader>&amp;R様式1-1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50300-9FC2-48E3-B606-B65A80CDCAF8}">
  <sheetPr>
    <tabColor rgb="FFFFFF00"/>
  </sheetPr>
  <dimension ref="A1:AH29"/>
  <sheetViews>
    <sheetView view="pageBreakPreview" zoomScaleNormal="100" zoomScaleSheetLayoutView="100" workbookViewId="0">
      <selection activeCell="E34" sqref="E34"/>
    </sheetView>
  </sheetViews>
  <sheetFormatPr defaultColWidth="9" defaultRowHeight="10"/>
  <cols>
    <col min="1" max="1" width="7.36328125" style="31" customWidth="1"/>
    <col min="2" max="2" width="2.08984375" style="2" customWidth="1"/>
    <col min="3" max="3" width="12.08984375" style="2" customWidth="1"/>
    <col min="4" max="4" width="13.90625" style="2" bestFit="1" customWidth="1"/>
    <col min="5" max="5" width="9.7265625" style="32" bestFit="1" customWidth="1"/>
    <col min="6" max="6" width="7.08984375" style="2" customWidth="1"/>
    <col min="7" max="7" width="7.36328125" style="2" customWidth="1"/>
    <col min="8" max="8" width="12.08984375" style="2" bestFit="1" customWidth="1"/>
    <col min="9" max="9" width="10.6328125" style="2" customWidth="1"/>
    <col min="10" max="10" width="7" style="2" bestFit="1" customWidth="1"/>
    <col min="11" max="11" width="6.36328125" style="2" bestFit="1" customWidth="1"/>
    <col min="12" max="12" width="8.7265625" style="2" bestFit="1" customWidth="1"/>
    <col min="13" max="13" width="8.453125" style="2" bestFit="1" customWidth="1"/>
    <col min="14" max="14" width="8.6328125" style="2" bestFit="1" customWidth="1"/>
    <col min="15" max="15" width="8.6328125" style="2" customWidth="1"/>
    <col min="16" max="16" width="15.453125" style="2" bestFit="1" customWidth="1"/>
    <col min="17" max="17" width="10" style="2" bestFit="1" customWidth="1"/>
    <col min="18" max="18" width="6" style="2" customWidth="1"/>
    <col min="19" max="19" width="25.26953125" style="2" bestFit="1" customWidth="1"/>
    <col min="20" max="20" width="11" style="2" bestFit="1" customWidth="1"/>
    <col min="21" max="22" width="8.26953125" style="2" bestFit="1" customWidth="1"/>
    <col min="23" max="24" width="9" style="2"/>
    <col min="25" max="25" width="9" style="2" customWidth="1"/>
    <col min="26" max="26" width="10.6328125" style="2" customWidth="1"/>
    <col min="27" max="27" width="8.7265625" style="2" customWidth="1"/>
    <col min="28" max="33" width="8.7265625" style="2" hidden="1" customWidth="1"/>
    <col min="34" max="34" width="8.7265625" style="2" customWidth="1"/>
    <col min="35" max="16384" width="9" style="2"/>
  </cols>
  <sheetData>
    <row r="1" spans="1:34" ht="15.5">
      <c r="A1" s="1"/>
      <c r="B1" s="1"/>
      <c r="E1" s="3"/>
      <c r="R1" s="4"/>
    </row>
    <row r="2" spans="1:34" ht="16">
      <c r="A2" s="2"/>
      <c r="E2" s="2"/>
      <c r="F2" s="5"/>
      <c r="J2" s="591" t="s">
        <v>632</v>
      </c>
      <c r="K2" s="591"/>
      <c r="L2" s="591"/>
      <c r="M2" s="591"/>
      <c r="N2" s="591"/>
      <c r="O2" s="591"/>
      <c r="P2" s="591"/>
      <c r="Q2" s="591" t="s">
        <v>631</v>
      </c>
      <c r="R2" s="591"/>
      <c r="S2" s="591"/>
      <c r="T2" s="591"/>
      <c r="U2" s="591"/>
      <c r="V2" s="591"/>
      <c r="W2" s="591"/>
      <c r="X2" s="591"/>
    </row>
    <row r="3" spans="1:34" ht="15.75" customHeight="1">
      <c r="A3" s="9" t="s">
        <v>630</v>
      </c>
      <c r="B3" s="9"/>
      <c r="E3" s="2"/>
      <c r="J3" s="6"/>
      <c r="R3" s="10"/>
      <c r="S3" s="594" t="s">
        <v>2</v>
      </c>
      <c r="T3" s="594"/>
      <c r="U3" s="594"/>
      <c r="V3" s="594"/>
      <c r="W3" s="594"/>
      <c r="X3" s="594"/>
      <c r="Z3" s="197" t="s">
        <v>629</v>
      </c>
      <c r="AA3" s="12"/>
      <c r="AB3" s="196" t="s">
        <v>628</v>
      </c>
      <c r="AC3" s="14"/>
      <c r="AD3" s="14"/>
      <c r="AE3" s="195" t="s">
        <v>627</v>
      </c>
      <c r="AF3" s="14"/>
      <c r="AG3" s="16"/>
    </row>
    <row r="4" spans="1:34" ht="14.25" customHeight="1" thickBot="1">
      <c r="A4" s="600" t="s">
        <v>6</v>
      </c>
      <c r="B4" s="616" t="s">
        <v>7</v>
      </c>
      <c r="C4" s="617"/>
      <c r="D4" s="622"/>
      <c r="E4" s="624"/>
      <c r="F4" s="616" t="s">
        <v>8</v>
      </c>
      <c r="G4" s="626"/>
      <c r="H4" s="585" t="s">
        <v>626</v>
      </c>
      <c r="I4" s="588" t="s">
        <v>10</v>
      </c>
      <c r="J4" s="607" t="s">
        <v>11</v>
      </c>
      <c r="K4" s="610" t="s">
        <v>625</v>
      </c>
      <c r="L4" s="611"/>
      <c r="M4" s="611"/>
      <c r="N4" s="611"/>
      <c r="O4" s="612"/>
      <c r="P4" s="585" t="s">
        <v>624</v>
      </c>
      <c r="Q4" s="601" t="s">
        <v>14</v>
      </c>
      <c r="R4" s="602"/>
      <c r="S4" s="603"/>
      <c r="T4" s="571" t="s">
        <v>15</v>
      </c>
      <c r="U4" s="573" t="s">
        <v>584</v>
      </c>
      <c r="V4" s="585" t="s">
        <v>583</v>
      </c>
      <c r="W4" s="597" t="s">
        <v>582</v>
      </c>
      <c r="X4" s="598"/>
      <c r="Z4" s="664" t="s">
        <v>19</v>
      </c>
      <c r="AA4" s="664" t="s">
        <v>623</v>
      </c>
      <c r="AB4" s="588" t="s">
        <v>21</v>
      </c>
      <c r="AC4" s="585" t="s">
        <v>571</v>
      </c>
      <c r="AD4" s="585" t="s">
        <v>570</v>
      </c>
      <c r="AE4" s="588" t="s">
        <v>21</v>
      </c>
      <c r="AF4" s="585" t="s">
        <v>571</v>
      </c>
      <c r="AG4" s="585" t="s">
        <v>622</v>
      </c>
      <c r="AH4" s="18"/>
    </row>
    <row r="5" spans="1:34" ht="11.25" customHeight="1">
      <c r="A5" s="586"/>
      <c r="B5" s="618"/>
      <c r="C5" s="619"/>
      <c r="D5" s="623"/>
      <c r="E5" s="625"/>
      <c r="F5" s="609"/>
      <c r="G5" s="581"/>
      <c r="H5" s="586"/>
      <c r="I5" s="589"/>
      <c r="J5" s="608"/>
      <c r="K5" s="599" t="s">
        <v>25</v>
      </c>
      <c r="L5" s="613" t="s">
        <v>621</v>
      </c>
      <c r="M5" s="576" t="s">
        <v>27</v>
      </c>
      <c r="N5" s="579" t="s">
        <v>28</v>
      </c>
      <c r="O5" s="579" t="s">
        <v>21</v>
      </c>
      <c r="P5" s="595"/>
      <c r="Q5" s="604"/>
      <c r="R5" s="605"/>
      <c r="S5" s="606"/>
      <c r="T5" s="572"/>
      <c r="U5" s="574"/>
      <c r="V5" s="586"/>
      <c r="W5" s="585" t="s">
        <v>571</v>
      </c>
      <c r="X5" s="585" t="s">
        <v>570</v>
      </c>
      <c r="Z5" s="664"/>
      <c r="AA5" s="664"/>
      <c r="AB5" s="589"/>
      <c r="AC5" s="628"/>
      <c r="AD5" s="628"/>
      <c r="AE5" s="589"/>
      <c r="AF5" s="628"/>
      <c r="AG5" s="628"/>
      <c r="AH5" s="630"/>
    </row>
    <row r="6" spans="1:34">
      <c r="A6" s="586"/>
      <c r="B6" s="618"/>
      <c r="C6" s="619"/>
      <c r="D6" s="600" t="s">
        <v>29</v>
      </c>
      <c r="E6" s="627" t="s">
        <v>563</v>
      </c>
      <c r="F6" s="600" t="s">
        <v>29</v>
      </c>
      <c r="G6" s="588" t="s">
        <v>620</v>
      </c>
      <c r="H6" s="586"/>
      <c r="I6" s="589"/>
      <c r="J6" s="608"/>
      <c r="K6" s="577"/>
      <c r="L6" s="614"/>
      <c r="M6" s="577"/>
      <c r="N6" s="580"/>
      <c r="O6" s="580"/>
      <c r="P6" s="595"/>
      <c r="Q6" s="585" t="s">
        <v>619</v>
      </c>
      <c r="R6" s="585" t="s">
        <v>618</v>
      </c>
      <c r="S6" s="600" t="s">
        <v>34</v>
      </c>
      <c r="T6" s="582" t="s">
        <v>617</v>
      </c>
      <c r="U6" s="574"/>
      <c r="V6" s="586"/>
      <c r="W6" s="628"/>
      <c r="X6" s="628"/>
      <c r="Z6" s="664"/>
      <c r="AA6" s="664"/>
      <c r="AB6" s="589"/>
      <c r="AC6" s="628"/>
      <c r="AD6" s="628"/>
      <c r="AE6" s="589"/>
      <c r="AF6" s="628"/>
      <c r="AG6" s="628"/>
      <c r="AH6" s="630"/>
    </row>
    <row r="7" spans="1:34">
      <c r="A7" s="586"/>
      <c r="B7" s="618"/>
      <c r="C7" s="619"/>
      <c r="D7" s="586"/>
      <c r="E7" s="586"/>
      <c r="F7" s="586"/>
      <c r="G7" s="586"/>
      <c r="H7" s="586"/>
      <c r="I7" s="589"/>
      <c r="J7" s="608"/>
      <c r="K7" s="577"/>
      <c r="L7" s="614"/>
      <c r="M7" s="577"/>
      <c r="N7" s="580"/>
      <c r="O7" s="580"/>
      <c r="P7" s="595"/>
      <c r="Q7" s="595"/>
      <c r="R7" s="595"/>
      <c r="S7" s="586"/>
      <c r="T7" s="583"/>
      <c r="U7" s="574"/>
      <c r="V7" s="586"/>
      <c r="W7" s="628"/>
      <c r="X7" s="628"/>
      <c r="Z7" s="664"/>
      <c r="AA7" s="664"/>
      <c r="AB7" s="589"/>
      <c r="AC7" s="628"/>
      <c r="AD7" s="628"/>
      <c r="AE7" s="589"/>
      <c r="AF7" s="628"/>
      <c r="AG7" s="628"/>
      <c r="AH7" s="630"/>
    </row>
    <row r="8" spans="1:34">
      <c r="A8" s="587"/>
      <c r="B8" s="620"/>
      <c r="C8" s="621"/>
      <c r="D8" s="587"/>
      <c r="E8" s="587"/>
      <c r="F8" s="587"/>
      <c r="G8" s="587"/>
      <c r="H8" s="587"/>
      <c r="I8" s="590"/>
      <c r="J8" s="609"/>
      <c r="K8" s="578"/>
      <c r="L8" s="615"/>
      <c r="M8" s="578"/>
      <c r="N8" s="581"/>
      <c r="O8" s="581"/>
      <c r="P8" s="596"/>
      <c r="Q8" s="596"/>
      <c r="R8" s="596"/>
      <c r="S8" s="587"/>
      <c r="T8" s="584"/>
      <c r="U8" s="575"/>
      <c r="V8" s="587"/>
      <c r="W8" s="629"/>
      <c r="X8" s="629"/>
      <c r="Z8" s="665"/>
      <c r="AA8" s="665"/>
      <c r="AB8" s="590"/>
      <c r="AC8" s="629"/>
      <c r="AD8" s="629"/>
      <c r="AE8" s="590"/>
      <c r="AF8" s="629"/>
      <c r="AG8" s="629"/>
      <c r="AH8" s="630"/>
    </row>
    <row r="9" spans="1:34" ht="13">
      <c r="A9" s="208" t="s">
        <v>646</v>
      </c>
      <c r="B9" s="207"/>
      <c r="C9" s="203" t="s">
        <v>645</v>
      </c>
      <c r="D9" s="168" t="s">
        <v>644</v>
      </c>
      <c r="E9" s="168" t="s">
        <v>615</v>
      </c>
      <c r="F9" s="21" t="s">
        <v>603</v>
      </c>
      <c r="G9" s="21">
        <v>1.1990000000000001</v>
      </c>
      <c r="H9" s="21" t="s">
        <v>641</v>
      </c>
      <c r="I9" s="40" t="str">
        <f t="shared" ref="I9:I20" si="0">IF(Z9="","",(IF(AA9-Z9&gt;0,CONCATENATE(TEXT(Z9,"#,##0"),"~",TEXT(AA9,"#,##0")),TEXT(Z9,"#,##0"))))</f>
        <v>1,160</v>
      </c>
      <c r="J9" s="41">
        <v>5</v>
      </c>
      <c r="K9" s="149">
        <v>17.2</v>
      </c>
      <c r="L9" s="150">
        <f t="shared" ref="L9:L20" si="1">IF(K9&gt;0,1/K9*34.6*67.1,"")</f>
        <v>134.98023255813953</v>
      </c>
      <c r="M9" s="149">
        <f t="shared" ref="M9:M20" si="2"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18.7</v>
      </c>
      <c r="N9" s="148">
        <f t="shared" ref="N9:N20" si="3"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21.8</v>
      </c>
      <c r="O9" s="147" t="str">
        <f t="shared" ref="O9:O20" si="4">IF(Z9="","",IF(AE9="",TEXT(AB9,"#,##0.0"),IF(AB9-AE9&gt;0,CONCATENATE(TEXT(AE9,"#,##0.0"),"~",TEXT(AB9,"#,##0.0")),TEXT(AB9,"#,##0.0"))))</f>
        <v>26.3</v>
      </c>
      <c r="P9" s="49" t="s">
        <v>591</v>
      </c>
      <c r="Q9" s="48" t="s">
        <v>60</v>
      </c>
      <c r="R9" s="49" t="s">
        <v>231</v>
      </c>
      <c r="S9" s="50"/>
      <c r="T9" s="177" t="str">
        <f t="shared" ref="T9:T20" si="5">IF((LEFT(D9,1)="6"),"☆☆☆☆☆",IF((LEFT(D9,1)="5"),"☆☆☆☆",IF((LEFT(D9,1)="4"),"☆☆☆"," ")))</f>
        <v>☆☆☆☆</v>
      </c>
      <c r="U9" s="145" t="str">
        <f t="shared" ref="U9:U20" si="6">IFERROR(IF(K9&lt;M9,"",(ROUNDDOWN(K9/M9*100,0))),"")</f>
        <v/>
      </c>
      <c r="V9" s="144" t="str">
        <f t="shared" ref="V9:V20" si="7">IFERROR(IF(K9&lt;N9,"",(ROUNDDOWN(K9/N9*100,0))),"")</f>
        <v/>
      </c>
      <c r="W9" s="144">
        <f t="shared" ref="W9:W20" si="8">IF(AC9&lt;55,"",IF(AA9="",AC9,IF(AF9-AC9&gt;0,CONCATENATE(AC9,"~",AF9),AC9)))</f>
        <v>65</v>
      </c>
      <c r="X9" s="143" t="str">
        <f t="shared" ref="X9:X20" si="9">IF(AC9&lt;55,"",AD9)</f>
        <v>★1.5</v>
      </c>
      <c r="Z9" s="23">
        <v>1160</v>
      </c>
      <c r="AA9" s="23"/>
      <c r="AB9" s="28">
        <f t="shared" ref="AB9:AB20" si="10">IF(Z9="","",(ROUND(IF(Z9&gt;=2759,9.5,IF(Z9&lt;2759,(-2.47/1000000*Z9*Z9)-(8.52/10000*Z9)+30.65)),1)))</f>
        <v>26.3</v>
      </c>
      <c r="AC9" s="142">
        <f t="shared" ref="AC9:AC20" si="11">IF(K9="","",ROUNDDOWN(K9/AB9*100,0))</f>
        <v>65</v>
      </c>
      <c r="AD9" s="142" t="str">
        <f t="shared" ref="AD9:AD20" si="12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★1.5</v>
      </c>
      <c r="AE9" s="28" t="str">
        <f t="shared" ref="AE9:AE20" si="13">IF(AA9="","",(ROUND(IF(AA9&gt;=2759,9.5,IF(AA9&lt;2759,(-2.47/1000000*AA9*AA9)-(8.52/10000*AA9)+30.65)),1)))</f>
        <v/>
      </c>
      <c r="AF9" s="142" t="str">
        <f t="shared" ref="AF9:AF20" si="14">IF(AE9="","",IF(K9="","",ROUNDDOWN(K9/AE9*100,0)))</f>
        <v/>
      </c>
      <c r="AG9" s="142" t="str">
        <f t="shared" ref="AG9:AG20" si="15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  <c r="AH9" s="141"/>
    </row>
    <row r="10" spans="1:34" ht="13">
      <c r="A10" s="205"/>
      <c r="B10" s="206"/>
      <c r="C10" s="198"/>
      <c r="D10" s="168" t="s">
        <v>644</v>
      </c>
      <c r="E10" s="168" t="s">
        <v>638</v>
      </c>
      <c r="F10" s="21" t="s">
        <v>603</v>
      </c>
      <c r="G10" s="21">
        <v>1.1990000000000001</v>
      </c>
      <c r="H10" s="21" t="s">
        <v>641</v>
      </c>
      <c r="I10" s="40" t="str">
        <f t="shared" si="0"/>
        <v>1,200</v>
      </c>
      <c r="J10" s="41">
        <v>5</v>
      </c>
      <c r="K10" s="149">
        <v>17.2</v>
      </c>
      <c r="L10" s="150">
        <f t="shared" si="1"/>
        <v>134.98023255813953</v>
      </c>
      <c r="M10" s="149">
        <f t="shared" si="2"/>
        <v>17.2</v>
      </c>
      <c r="N10" s="148">
        <f t="shared" si="3"/>
        <v>20.3</v>
      </c>
      <c r="O10" s="147" t="str">
        <f t="shared" si="4"/>
        <v>26.1</v>
      </c>
      <c r="P10" s="49" t="s">
        <v>591</v>
      </c>
      <c r="Q10" s="48" t="s">
        <v>60</v>
      </c>
      <c r="R10" s="49" t="s">
        <v>231</v>
      </c>
      <c r="S10" s="50"/>
      <c r="T10" s="177" t="str">
        <f t="shared" si="5"/>
        <v>☆☆☆☆</v>
      </c>
      <c r="U10" s="145">
        <f t="shared" si="6"/>
        <v>100</v>
      </c>
      <c r="V10" s="144" t="str">
        <f t="shared" si="7"/>
        <v/>
      </c>
      <c r="W10" s="144">
        <f t="shared" si="8"/>
        <v>65</v>
      </c>
      <c r="X10" s="143" t="str">
        <f t="shared" si="9"/>
        <v>★1.5</v>
      </c>
      <c r="Z10" s="23">
        <v>1200</v>
      </c>
      <c r="AA10" s="23"/>
      <c r="AB10" s="28">
        <f t="shared" si="10"/>
        <v>26.1</v>
      </c>
      <c r="AC10" s="142">
        <f t="shared" si="11"/>
        <v>65</v>
      </c>
      <c r="AD10" s="142" t="str">
        <f t="shared" si="12"/>
        <v>★1.5</v>
      </c>
      <c r="AE10" s="28" t="str">
        <f t="shared" si="13"/>
        <v/>
      </c>
      <c r="AF10" s="142" t="str">
        <f t="shared" si="14"/>
        <v/>
      </c>
      <c r="AG10" s="142" t="str">
        <f t="shared" si="15"/>
        <v/>
      </c>
      <c r="AH10" s="141"/>
    </row>
    <row r="11" spans="1:34" ht="13">
      <c r="A11" s="205"/>
      <c r="B11" s="207"/>
      <c r="C11" s="203" t="s">
        <v>643</v>
      </c>
      <c r="D11" s="168" t="s">
        <v>642</v>
      </c>
      <c r="E11" s="168" t="s">
        <v>93</v>
      </c>
      <c r="F11" s="21" t="s">
        <v>603</v>
      </c>
      <c r="G11" s="21">
        <v>1.1990000000000001</v>
      </c>
      <c r="H11" s="21" t="s">
        <v>641</v>
      </c>
      <c r="I11" s="40" t="str">
        <f t="shared" si="0"/>
        <v>1,270</v>
      </c>
      <c r="J11" s="164">
        <v>5</v>
      </c>
      <c r="K11" s="149">
        <v>16.7</v>
      </c>
      <c r="L11" s="150">
        <f t="shared" si="1"/>
        <v>139.02155688622753</v>
      </c>
      <c r="M11" s="149">
        <f t="shared" si="2"/>
        <v>17.2</v>
      </c>
      <c r="N11" s="148">
        <f t="shared" si="3"/>
        <v>20.3</v>
      </c>
      <c r="O11" s="147" t="str">
        <f t="shared" si="4"/>
        <v>25.6</v>
      </c>
      <c r="P11" s="49" t="s">
        <v>591</v>
      </c>
      <c r="Q11" s="48" t="s">
        <v>60</v>
      </c>
      <c r="R11" s="49" t="s">
        <v>231</v>
      </c>
      <c r="S11" s="50"/>
      <c r="T11" s="177" t="str">
        <f t="shared" si="5"/>
        <v>☆☆☆☆</v>
      </c>
      <c r="U11" s="145" t="str">
        <f t="shared" si="6"/>
        <v/>
      </c>
      <c r="V11" s="144" t="str">
        <f t="shared" si="7"/>
        <v/>
      </c>
      <c r="W11" s="144">
        <f t="shared" si="8"/>
        <v>65</v>
      </c>
      <c r="X11" s="143" t="str">
        <f t="shared" si="9"/>
        <v>★1.5</v>
      </c>
      <c r="Z11" s="23">
        <v>1270</v>
      </c>
      <c r="AA11" s="23"/>
      <c r="AB11" s="28">
        <f t="shared" si="10"/>
        <v>25.6</v>
      </c>
      <c r="AC11" s="142">
        <f t="shared" si="11"/>
        <v>65</v>
      </c>
      <c r="AD11" s="142" t="str">
        <f t="shared" si="12"/>
        <v>★1.5</v>
      </c>
      <c r="AE11" s="28" t="str">
        <f t="shared" si="13"/>
        <v/>
      </c>
      <c r="AF11" s="142" t="str">
        <f t="shared" si="14"/>
        <v/>
      </c>
      <c r="AG11" s="142" t="str">
        <f t="shared" si="15"/>
        <v/>
      </c>
      <c r="AH11" s="141"/>
    </row>
    <row r="12" spans="1:34" ht="13">
      <c r="A12" s="205"/>
      <c r="B12" s="190"/>
      <c r="C12" s="189"/>
      <c r="D12" s="168" t="s">
        <v>642</v>
      </c>
      <c r="E12" s="168" t="s">
        <v>92</v>
      </c>
      <c r="F12" s="21" t="s">
        <v>603</v>
      </c>
      <c r="G12" s="21">
        <v>1.1990000000000001</v>
      </c>
      <c r="H12" s="21" t="s">
        <v>641</v>
      </c>
      <c r="I12" s="40" t="str">
        <f t="shared" si="0"/>
        <v>1,290</v>
      </c>
      <c r="J12" s="41">
        <v>5</v>
      </c>
      <c r="K12" s="149">
        <v>16.7</v>
      </c>
      <c r="L12" s="150">
        <f t="shared" si="1"/>
        <v>139.02155688622753</v>
      </c>
      <c r="M12" s="149">
        <f t="shared" si="2"/>
        <v>17.2</v>
      </c>
      <c r="N12" s="148">
        <f t="shared" si="3"/>
        <v>20.3</v>
      </c>
      <c r="O12" s="147" t="str">
        <f t="shared" si="4"/>
        <v>25.4</v>
      </c>
      <c r="P12" s="49" t="s">
        <v>591</v>
      </c>
      <c r="Q12" s="48" t="s">
        <v>60</v>
      </c>
      <c r="R12" s="49" t="s">
        <v>231</v>
      </c>
      <c r="S12" s="50"/>
      <c r="T12" s="177" t="str">
        <f t="shared" si="5"/>
        <v>☆☆☆☆</v>
      </c>
      <c r="U12" s="145" t="str">
        <f t="shared" si="6"/>
        <v/>
      </c>
      <c r="V12" s="144" t="str">
        <f t="shared" si="7"/>
        <v/>
      </c>
      <c r="W12" s="144">
        <f t="shared" si="8"/>
        <v>65</v>
      </c>
      <c r="X12" s="143" t="str">
        <f t="shared" si="9"/>
        <v>★1.5</v>
      </c>
      <c r="Z12" s="23">
        <v>1290</v>
      </c>
      <c r="AA12" s="23"/>
      <c r="AB12" s="28">
        <f t="shared" si="10"/>
        <v>25.4</v>
      </c>
      <c r="AC12" s="142">
        <f t="shared" si="11"/>
        <v>65</v>
      </c>
      <c r="AD12" s="142" t="str">
        <f t="shared" si="12"/>
        <v>★1.5</v>
      </c>
      <c r="AE12" s="28" t="str">
        <f t="shared" si="13"/>
        <v/>
      </c>
      <c r="AF12" s="142" t="str">
        <f t="shared" si="14"/>
        <v/>
      </c>
      <c r="AG12" s="142" t="str">
        <f t="shared" si="15"/>
        <v/>
      </c>
      <c r="AH12" s="141"/>
    </row>
    <row r="13" spans="1:34" ht="13">
      <c r="A13" s="205"/>
      <c r="B13" s="190"/>
      <c r="C13" s="189"/>
      <c r="D13" s="168" t="s">
        <v>642</v>
      </c>
      <c r="E13" s="168" t="s">
        <v>91</v>
      </c>
      <c r="F13" s="21" t="s">
        <v>603</v>
      </c>
      <c r="G13" s="21">
        <v>1.1990000000000001</v>
      </c>
      <c r="H13" s="21" t="s">
        <v>641</v>
      </c>
      <c r="I13" s="40" t="str">
        <f t="shared" si="0"/>
        <v>1,320</v>
      </c>
      <c r="J13" s="41">
        <v>5</v>
      </c>
      <c r="K13" s="149">
        <v>16.7</v>
      </c>
      <c r="L13" s="150">
        <f t="shared" si="1"/>
        <v>139.02155688622753</v>
      </c>
      <c r="M13" s="149">
        <f t="shared" si="2"/>
        <v>15.8</v>
      </c>
      <c r="N13" s="148">
        <f t="shared" si="3"/>
        <v>19</v>
      </c>
      <c r="O13" s="147" t="str">
        <f t="shared" si="4"/>
        <v>25.2</v>
      </c>
      <c r="P13" s="49" t="s">
        <v>591</v>
      </c>
      <c r="Q13" s="48" t="s">
        <v>60</v>
      </c>
      <c r="R13" s="49" t="s">
        <v>231</v>
      </c>
      <c r="S13" s="50"/>
      <c r="T13" s="177" t="str">
        <f t="shared" si="5"/>
        <v>☆☆☆☆</v>
      </c>
      <c r="U13" s="145">
        <f t="shared" si="6"/>
        <v>105</v>
      </c>
      <c r="V13" s="144" t="str">
        <f t="shared" si="7"/>
        <v/>
      </c>
      <c r="W13" s="144">
        <f t="shared" si="8"/>
        <v>66</v>
      </c>
      <c r="X13" s="143" t="str">
        <f t="shared" si="9"/>
        <v>★1.5</v>
      </c>
      <c r="Z13" s="23">
        <v>1320</v>
      </c>
      <c r="AA13" s="23"/>
      <c r="AB13" s="28">
        <f t="shared" si="10"/>
        <v>25.2</v>
      </c>
      <c r="AC13" s="142">
        <f t="shared" si="11"/>
        <v>66</v>
      </c>
      <c r="AD13" s="142" t="str">
        <f t="shared" si="12"/>
        <v>★1.5</v>
      </c>
      <c r="AE13" s="28" t="str">
        <f t="shared" si="13"/>
        <v/>
      </c>
      <c r="AF13" s="142" t="str">
        <f t="shared" si="14"/>
        <v/>
      </c>
      <c r="AG13" s="142" t="str">
        <f t="shared" si="15"/>
        <v/>
      </c>
      <c r="AH13" s="141"/>
    </row>
    <row r="14" spans="1:34" ht="13">
      <c r="A14" s="205"/>
      <c r="B14" s="206"/>
      <c r="C14" s="198"/>
      <c r="D14" s="168" t="s">
        <v>642</v>
      </c>
      <c r="E14" s="168" t="s">
        <v>88</v>
      </c>
      <c r="F14" s="21" t="s">
        <v>603</v>
      </c>
      <c r="G14" s="21">
        <v>1.1990000000000001</v>
      </c>
      <c r="H14" s="21" t="s">
        <v>641</v>
      </c>
      <c r="I14" s="40" t="str">
        <f t="shared" si="0"/>
        <v>1,350</v>
      </c>
      <c r="J14" s="41">
        <v>5</v>
      </c>
      <c r="K14" s="149">
        <v>16.7</v>
      </c>
      <c r="L14" s="150">
        <f t="shared" si="1"/>
        <v>139.02155688622753</v>
      </c>
      <c r="M14" s="149">
        <f t="shared" si="2"/>
        <v>15.8</v>
      </c>
      <c r="N14" s="148">
        <f t="shared" si="3"/>
        <v>19</v>
      </c>
      <c r="O14" s="147" t="str">
        <f t="shared" si="4"/>
        <v>25.0</v>
      </c>
      <c r="P14" s="49" t="s">
        <v>591</v>
      </c>
      <c r="Q14" s="48" t="s">
        <v>60</v>
      </c>
      <c r="R14" s="49" t="s">
        <v>231</v>
      </c>
      <c r="S14" s="50"/>
      <c r="T14" s="177" t="str">
        <f t="shared" si="5"/>
        <v>☆☆☆☆</v>
      </c>
      <c r="U14" s="145">
        <f t="shared" si="6"/>
        <v>105</v>
      </c>
      <c r="V14" s="144" t="str">
        <f t="shared" si="7"/>
        <v/>
      </c>
      <c r="W14" s="144">
        <f t="shared" si="8"/>
        <v>66</v>
      </c>
      <c r="X14" s="143" t="str">
        <f t="shared" si="9"/>
        <v>★1.5</v>
      </c>
      <c r="Z14" s="23">
        <v>1350</v>
      </c>
      <c r="AA14" s="23"/>
      <c r="AB14" s="28">
        <f t="shared" si="10"/>
        <v>25</v>
      </c>
      <c r="AC14" s="142">
        <f t="shared" si="11"/>
        <v>66</v>
      </c>
      <c r="AD14" s="142" t="str">
        <f t="shared" si="12"/>
        <v>★1.5</v>
      </c>
      <c r="AE14" s="28" t="str">
        <f t="shared" si="13"/>
        <v/>
      </c>
      <c r="AF14" s="142" t="str">
        <f t="shared" si="14"/>
        <v/>
      </c>
      <c r="AG14" s="142" t="str">
        <f t="shared" si="15"/>
        <v/>
      </c>
      <c r="AH14" s="141"/>
    </row>
    <row r="15" spans="1:34" ht="13">
      <c r="A15" s="205"/>
      <c r="B15" s="190"/>
      <c r="C15" s="189" t="s">
        <v>640</v>
      </c>
      <c r="D15" s="168" t="s">
        <v>639</v>
      </c>
      <c r="E15" s="168" t="s">
        <v>615</v>
      </c>
      <c r="F15" s="21" t="s">
        <v>603</v>
      </c>
      <c r="G15" s="21">
        <v>1.1990000000000001</v>
      </c>
      <c r="H15" s="21" t="s">
        <v>69</v>
      </c>
      <c r="I15" s="40" t="str">
        <f t="shared" si="0"/>
        <v>1,320</v>
      </c>
      <c r="J15" s="41">
        <v>5</v>
      </c>
      <c r="K15" s="149">
        <v>17.7</v>
      </c>
      <c r="L15" s="150">
        <f t="shared" si="1"/>
        <v>131.16723163841806</v>
      </c>
      <c r="M15" s="149">
        <f t="shared" si="2"/>
        <v>15.8</v>
      </c>
      <c r="N15" s="148">
        <f t="shared" si="3"/>
        <v>19</v>
      </c>
      <c r="O15" s="147" t="str">
        <f t="shared" si="4"/>
        <v>25.2</v>
      </c>
      <c r="P15" s="49" t="s">
        <v>591</v>
      </c>
      <c r="Q15" s="48" t="s">
        <v>60</v>
      </c>
      <c r="R15" s="49" t="s">
        <v>231</v>
      </c>
      <c r="S15" s="50"/>
      <c r="T15" s="177" t="str">
        <f t="shared" si="5"/>
        <v xml:space="preserve"> </v>
      </c>
      <c r="U15" s="145">
        <f t="shared" si="6"/>
        <v>112</v>
      </c>
      <c r="V15" s="144" t="str">
        <f t="shared" si="7"/>
        <v/>
      </c>
      <c r="W15" s="144">
        <f t="shared" si="8"/>
        <v>70</v>
      </c>
      <c r="X15" s="143" t="str">
        <f t="shared" si="9"/>
        <v>★2.0</v>
      </c>
      <c r="Z15" s="23">
        <v>1320</v>
      </c>
      <c r="AA15" s="23"/>
      <c r="AB15" s="28">
        <f t="shared" si="10"/>
        <v>25.2</v>
      </c>
      <c r="AC15" s="142">
        <f t="shared" si="11"/>
        <v>70</v>
      </c>
      <c r="AD15" s="142" t="str">
        <f t="shared" si="12"/>
        <v>★2.0</v>
      </c>
      <c r="AE15" s="28" t="str">
        <f t="shared" si="13"/>
        <v/>
      </c>
      <c r="AF15" s="142" t="str">
        <f t="shared" si="14"/>
        <v/>
      </c>
      <c r="AG15" s="142" t="str">
        <f t="shared" si="15"/>
        <v/>
      </c>
      <c r="AH15" s="141"/>
    </row>
    <row r="16" spans="1:34" ht="13">
      <c r="A16" s="205"/>
      <c r="B16" s="190"/>
      <c r="C16" s="189"/>
      <c r="D16" s="168" t="s">
        <v>639</v>
      </c>
      <c r="E16" s="168" t="s">
        <v>638</v>
      </c>
      <c r="F16" s="21" t="s">
        <v>603</v>
      </c>
      <c r="G16" s="21">
        <v>1.1990000000000001</v>
      </c>
      <c r="H16" s="21" t="s">
        <v>69</v>
      </c>
      <c r="I16" s="40" t="str">
        <f t="shared" si="0"/>
        <v>1,340</v>
      </c>
      <c r="J16" s="41">
        <v>5</v>
      </c>
      <c r="K16" s="149">
        <v>17.7</v>
      </c>
      <c r="L16" s="150">
        <f t="shared" si="1"/>
        <v>131.16723163841806</v>
      </c>
      <c r="M16" s="149">
        <f t="shared" si="2"/>
        <v>15.8</v>
      </c>
      <c r="N16" s="148">
        <f t="shared" si="3"/>
        <v>19</v>
      </c>
      <c r="O16" s="147" t="str">
        <f t="shared" si="4"/>
        <v>25.1</v>
      </c>
      <c r="P16" s="49" t="s">
        <v>591</v>
      </c>
      <c r="Q16" s="48" t="s">
        <v>60</v>
      </c>
      <c r="R16" s="49" t="s">
        <v>231</v>
      </c>
      <c r="S16" s="50"/>
      <c r="T16" s="177" t="str">
        <f t="shared" si="5"/>
        <v xml:space="preserve"> </v>
      </c>
      <c r="U16" s="145">
        <f t="shared" si="6"/>
        <v>112</v>
      </c>
      <c r="V16" s="144" t="str">
        <f t="shared" si="7"/>
        <v/>
      </c>
      <c r="W16" s="144">
        <f t="shared" si="8"/>
        <v>70</v>
      </c>
      <c r="X16" s="143" t="str">
        <f t="shared" si="9"/>
        <v>★2.0</v>
      </c>
      <c r="Z16" s="23">
        <v>1340</v>
      </c>
      <c r="AA16" s="23"/>
      <c r="AB16" s="28">
        <f t="shared" si="10"/>
        <v>25.1</v>
      </c>
      <c r="AC16" s="142">
        <f t="shared" si="11"/>
        <v>70</v>
      </c>
      <c r="AD16" s="142" t="str">
        <f t="shared" si="12"/>
        <v>★2.0</v>
      </c>
      <c r="AE16" s="28" t="str">
        <f t="shared" si="13"/>
        <v/>
      </c>
      <c r="AF16" s="142" t="str">
        <f t="shared" si="14"/>
        <v/>
      </c>
      <c r="AG16" s="142" t="str">
        <f t="shared" si="15"/>
        <v/>
      </c>
      <c r="AH16" s="141"/>
    </row>
    <row r="17" spans="1:34" ht="13">
      <c r="A17" s="201"/>
      <c r="B17" s="204"/>
      <c r="C17" s="203" t="s">
        <v>637</v>
      </c>
      <c r="D17" s="168" t="s">
        <v>635</v>
      </c>
      <c r="E17" s="168" t="s">
        <v>71</v>
      </c>
      <c r="F17" s="21" t="s">
        <v>633</v>
      </c>
      <c r="G17" s="21">
        <v>1.5980000000000001</v>
      </c>
      <c r="H17" s="21" t="s">
        <v>69</v>
      </c>
      <c r="I17" s="40" t="str">
        <f t="shared" si="0"/>
        <v>1,500</v>
      </c>
      <c r="J17" s="41">
        <v>5</v>
      </c>
      <c r="K17" s="149">
        <v>15</v>
      </c>
      <c r="L17" s="150">
        <f t="shared" si="1"/>
        <v>154.77733333333333</v>
      </c>
      <c r="M17" s="149">
        <f t="shared" si="2"/>
        <v>14.4</v>
      </c>
      <c r="N17" s="148">
        <f t="shared" si="3"/>
        <v>17.600000000000001</v>
      </c>
      <c r="O17" s="147" t="str">
        <f t="shared" si="4"/>
        <v>23.8</v>
      </c>
      <c r="P17" s="49" t="s">
        <v>591</v>
      </c>
      <c r="Q17" s="48" t="s">
        <v>60</v>
      </c>
      <c r="R17" s="49" t="s">
        <v>231</v>
      </c>
      <c r="S17" s="50"/>
      <c r="T17" s="177" t="str">
        <f t="shared" si="5"/>
        <v xml:space="preserve"> </v>
      </c>
      <c r="U17" s="145">
        <f t="shared" si="6"/>
        <v>104</v>
      </c>
      <c r="V17" s="144" t="str">
        <f t="shared" si="7"/>
        <v/>
      </c>
      <c r="W17" s="144">
        <f t="shared" si="8"/>
        <v>63</v>
      </c>
      <c r="X17" s="143" t="str">
        <f t="shared" si="9"/>
        <v>★1.0</v>
      </c>
      <c r="Z17" s="23">
        <v>1500</v>
      </c>
      <c r="AA17" s="23"/>
      <c r="AB17" s="28">
        <f t="shared" si="10"/>
        <v>23.8</v>
      </c>
      <c r="AC17" s="142">
        <f t="shared" si="11"/>
        <v>63</v>
      </c>
      <c r="AD17" s="142" t="str">
        <f t="shared" si="12"/>
        <v>★1.0</v>
      </c>
      <c r="AE17" s="28" t="str">
        <f t="shared" si="13"/>
        <v/>
      </c>
      <c r="AF17" s="142" t="str">
        <f t="shared" si="14"/>
        <v/>
      </c>
      <c r="AG17" s="142" t="str">
        <f t="shared" si="15"/>
        <v/>
      </c>
      <c r="AH17" s="141"/>
    </row>
    <row r="18" spans="1:34" ht="13">
      <c r="A18" s="202"/>
      <c r="B18" s="201"/>
      <c r="C18" s="189"/>
      <c r="D18" s="168" t="s">
        <v>635</v>
      </c>
      <c r="E18" s="168" t="s">
        <v>197</v>
      </c>
      <c r="F18" s="21" t="s">
        <v>633</v>
      </c>
      <c r="G18" s="21">
        <v>1.5980000000000001</v>
      </c>
      <c r="H18" s="21" t="s">
        <v>69</v>
      </c>
      <c r="I18" s="40" t="str">
        <f t="shared" si="0"/>
        <v>1,530</v>
      </c>
      <c r="J18" s="41">
        <v>5</v>
      </c>
      <c r="K18" s="149">
        <v>15</v>
      </c>
      <c r="L18" s="150">
        <f t="shared" si="1"/>
        <v>154.77733333333333</v>
      </c>
      <c r="M18" s="149">
        <f t="shared" si="2"/>
        <v>14.4</v>
      </c>
      <c r="N18" s="148">
        <f t="shared" si="3"/>
        <v>17.600000000000001</v>
      </c>
      <c r="O18" s="147" t="str">
        <f t="shared" si="4"/>
        <v>23.6</v>
      </c>
      <c r="P18" s="49" t="s">
        <v>591</v>
      </c>
      <c r="Q18" s="48" t="s">
        <v>60</v>
      </c>
      <c r="R18" s="49" t="s">
        <v>231</v>
      </c>
      <c r="S18" s="50"/>
      <c r="T18" s="177" t="str">
        <f t="shared" si="5"/>
        <v xml:space="preserve"> </v>
      </c>
      <c r="U18" s="145">
        <f t="shared" si="6"/>
        <v>104</v>
      </c>
      <c r="V18" s="144" t="str">
        <f t="shared" si="7"/>
        <v/>
      </c>
      <c r="W18" s="144">
        <f t="shared" si="8"/>
        <v>63</v>
      </c>
      <c r="X18" s="143" t="str">
        <f t="shared" si="9"/>
        <v>★1.0</v>
      </c>
      <c r="Z18" s="23">
        <v>1530</v>
      </c>
      <c r="AA18" s="23"/>
      <c r="AB18" s="28">
        <f t="shared" si="10"/>
        <v>23.6</v>
      </c>
      <c r="AC18" s="142">
        <f t="shared" si="11"/>
        <v>63</v>
      </c>
      <c r="AD18" s="142" t="str">
        <f t="shared" si="12"/>
        <v>★1.0</v>
      </c>
      <c r="AE18" s="28" t="str">
        <f t="shared" si="13"/>
        <v/>
      </c>
      <c r="AF18" s="142" t="str">
        <f t="shared" si="14"/>
        <v/>
      </c>
      <c r="AG18" s="142" t="str">
        <f t="shared" si="15"/>
        <v/>
      </c>
      <c r="AH18" s="141"/>
    </row>
    <row r="19" spans="1:34" ht="13">
      <c r="A19" s="202"/>
      <c r="B19" s="201"/>
      <c r="C19" s="189"/>
      <c r="D19" s="168" t="s">
        <v>635</v>
      </c>
      <c r="E19" s="168" t="s">
        <v>636</v>
      </c>
      <c r="F19" s="21" t="s">
        <v>633</v>
      </c>
      <c r="G19" s="21">
        <v>1.5980000000000001</v>
      </c>
      <c r="H19" s="21" t="s">
        <v>69</v>
      </c>
      <c r="I19" s="40" t="str">
        <f t="shared" si="0"/>
        <v>1,520</v>
      </c>
      <c r="J19" s="41">
        <v>5</v>
      </c>
      <c r="K19" s="149">
        <v>15</v>
      </c>
      <c r="L19" s="150">
        <f t="shared" si="1"/>
        <v>154.77733333333333</v>
      </c>
      <c r="M19" s="149">
        <f t="shared" si="2"/>
        <v>14.4</v>
      </c>
      <c r="N19" s="148">
        <f t="shared" si="3"/>
        <v>17.600000000000001</v>
      </c>
      <c r="O19" s="147" t="str">
        <f t="shared" si="4"/>
        <v>23.6</v>
      </c>
      <c r="P19" s="49" t="s">
        <v>591</v>
      </c>
      <c r="Q19" s="48" t="s">
        <v>60</v>
      </c>
      <c r="R19" s="49" t="s">
        <v>231</v>
      </c>
      <c r="S19" s="50"/>
      <c r="T19" s="177" t="str">
        <f t="shared" si="5"/>
        <v xml:space="preserve"> </v>
      </c>
      <c r="U19" s="145">
        <f t="shared" si="6"/>
        <v>104</v>
      </c>
      <c r="V19" s="144" t="str">
        <f t="shared" si="7"/>
        <v/>
      </c>
      <c r="W19" s="144">
        <f t="shared" si="8"/>
        <v>63</v>
      </c>
      <c r="X19" s="143" t="str">
        <f t="shared" si="9"/>
        <v>★1.0</v>
      </c>
      <c r="Z19" s="23">
        <v>1520</v>
      </c>
      <c r="AA19" s="23"/>
      <c r="AB19" s="28">
        <f t="shared" si="10"/>
        <v>23.6</v>
      </c>
      <c r="AC19" s="142">
        <f t="shared" si="11"/>
        <v>63</v>
      </c>
      <c r="AD19" s="142" t="str">
        <f t="shared" si="12"/>
        <v>★1.0</v>
      </c>
      <c r="AE19" s="28" t="str">
        <f t="shared" si="13"/>
        <v/>
      </c>
      <c r="AF19" s="142" t="str">
        <f t="shared" si="14"/>
        <v/>
      </c>
      <c r="AG19" s="142" t="str">
        <f t="shared" si="15"/>
        <v/>
      </c>
      <c r="AH19" s="141"/>
    </row>
    <row r="20" spans="1:34" ht="13">
      <c r="A20" s="200"/>
      <c r="B20" s="199"/>
      <c r="C20" s="198"/>
      <c r="D20" s="168" t="s">
        <v>635</v>
      </c>
      <c r="E20" s="168" t="s">
        <v>634</v>
      </c>
      <c r="F20" s="21" t="s">
        <v>633</v>
      </c>
      <c r="G20" s="21">
        <v>1.5980000000000001</v>
      </c>
      <c r="H20" s="21" t="s">
        <v>69</v>
      </c>
      <c r="I20" s="40" t="str">
        <f t="shared" si="0"/>
        <v>1,550</v>
      </c>
      <c r="J20" s="41">
        <v>5</v>
      </c>
      <c r="K20" s="149">
        <v>15</v>
      </c>
      <c r="L20" s="150">
        <f t="shared" si="1"/>
        <v>154.77733333333333</v>
      </c>
      <c r="M20" s="149">
        <f t="shared" si="2"/>
        <v>13.2</v>
      </c>
      <c r="N20" s="148">
        <f t="shared" si="3"/>
        <v>16.5</v>
      </c>
      <c r="O20" s="147" t="str">
        <f t="shared" si="4"/>
        <v>23.4</v>
      </c>
      <c r="P20" s="49" t="s">
        <v>591</v>
      </c>
      <c r="Q20" s="48" t="s">
        <v>60</v>
      </c>
      <c r="R20" s="49" t="s">
        <v>231</v>
      </c>
      <c r="S20" s="50"/>
      <c r="T20" s="177" t="str">
        <f t="shared" si="5"/>
        <v xml:space="preserve"> </v>
      </c>
      <c r="U20" s="145">
        <f t="shared" si="6"/>
        <v>113</v>
      </c>
      <c r="V20" s="144" t="str">
        <f t="shared" si="7"/>
        <v/>
      </c>
      <c r="W20" s="144">
        <f t="shared" si="8"/>
        <v>64</v>
      </c>
      <c r="X20" s="143" t="str">
        <f t="shared" si="9"/>
        <v>★1.0</v>
      </c>
      <c r="Z20" s="23">
        <v>1550</v>
      </c>
      <c r="AA20" s="23"/>
      <c r="AB20" s="28">
        <f t="shared" si="10"/>
        <v>23.4</v>
      </c>
      <c r="AC20" s="142">
        <f t="shared" si="11"/>
        <v>64</v>
      </c>
      <c r="AD20" s="142" t="str">
        <f t="shared" si="12"/>
        <v>★1.0</v>
      </c>
      <c r="AE20" s="28" t="str">
        <f t="shared" si="13"/>
        <v/>
      </c>
      <c r="AF20" s="142" t="str">
        <f t="shared" si="14"/>
        <v/>
      </c>
      <c r="AG20" s="142" t="str">
        <f t="shared" si="15"/>
        <v/>
      </c>
      <c r="AH20" s="141"/>
    </row>
    <row r="21" spans="1:34">
      <c r="E21" s="2"/>
    </row>
    <row r="22" spans="1:34">
      <c r="B22" s="2" t="s">
        <v>46</v>
      </c>
      <c r="E22" s="2"/>
    </row>
    <row r="23" spans="1:34">
      <c r="B23" s="2" t="s">
        <v>47</v>
      </c>
      <c r="E23" s="2"/>
    </row>
    <row r="24" spans="1:34">
      <c r="B24" s="2" t="s">
        <v>48</v>
      </c>
      <c r="E24" s="2"/>
    </row>
    <row r="25" spans="1:34">
      <c r="B25" s="2" t="s">
        <v>49</v>
      </c>
      <c r="E25" s="2"/>
    </row>
    <row r="26" spans="1:34">
      <c r="B26" s="2" t="s">
        <v>50</v>
      </c>
      <c r="E26" s="2"/>
    </row>
    <row r="27" spans="1:34">
      <c r="B27" s="2" t="s">
        <v>51</v>
      </c>
      <c r="E27" s="2"/>
    </row>
    <row r="28" spans="1:34">
      <c r="B28" s="2" t="s">
        <v>52</v>
      </c>
      <c r="E28" s="2"/>
    </row>
    <row r="29" spans="1:34">
      <c r="B29" s="2" t="s">
        <v>53</v>
      </c>
      <c r="E29" s="2"/>
    </row>
  </sheetData>
  <sheetProtection formatCells="0" formatColumns="0" formatRows="0" insertColumns="0" insertRows="0" insertHyperlinks="0" deleteColumns="0" deleteRows="0" sort="0" autoFilter="0" pivotTables="0"/>
  <mergeCells count="42">
    <mergeCell ref="AE4:AE8"/>
    <mergeCell ref="AF4:AF8"/>
    <mergeCell ref="AG4:AG8"/>
    <mergeCell ref="K5:K8"/>
    <mergeCell ref="L5:L8"/>
    <mergeCell ref="M5:M8"/>
    <mergeCell ref="W5:W8"/>
    <mergeCell ref="V4:V8"/>
    <mergeCell ref="W4:X4"/>
    <mergeCell ref="U4:U8"/>
    <mergeCell ref="Z4:Z8"/>
    <mergeCell ref="AH5:AH8"/>
    <mergeCell ref="D6:D8"/>
    <mergeCell ref="E6:E8"/>
    <mergeCell ref="F6:F8"/>
    <mergeCell ref="G6:G8"/>
    <mergeCell ref="Q6:Q8"/>
    <mergeCell ref="R6:R8"/>
    <mergeCell ref="S6:S8"/>
    <mergeCell ref="T6:T8"/>
    <mergeCell ref="AD4:AD8"/>
    <mergeCell ref="AA4:AA8"/>
    <mergeCell ref="AB4:AB8"/>
    <mergeCell ref="AC4:AC8"/>
    <mergeCell ref="X5:X8"/>
    <mergeCell ref="N5:N8"/>
    <mergeCell ref="O5:O8"/>
    <mergeCell ref="J2:P2"/>
    <mergeCell ref="Q2:X2"/>
    <mergeCell ref="S3:X3"/>
    <mergeCell ref="A4:A8"/>
    <mergeCell ref="B4:C8"/>
    <mergeCell ref="D4:D5"/>
    <mergeCell ref="E4:E5"/>
    <mergeCell ref="F4:G5"/>
    <mergeCell ref="H4:H8"/>
    <mergeCell ref="I4:I8"/>
    <mergeCell ref="J4:J8"/>
    <mergeCell ref="K4:O4"/>
    <mergeCell ref="P4:P8"/>
    <mergeCell ref="Q4:S5"/>
    <mergeCell ref="T4:T5"/>
  </mergeCells>
  <phoneticPr fontId="2"/>
  <pageMargins left="0.70866141732283472" right="0.70866141732283472" top="0.74803149606299213" bottom="0.74803149606299213" header="0.31496062992125984" footer="0.31496062992125984"/>
  <pageSetup paperSize="9" scale="31" orientation="portrait" r:id="rId1"/>
  <headerFooter>
    <oddHeader>&amp;L&amp;10
発出元 → 発出先&amp;R&amp;10【機密性２】 
作成日_作成担当課_用途_保存期間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356DF-F025-4E7E-9E07-4EE0245FE70C}">
  <sheetPr>
    <tabColor rgb="FFFFFF00"/>
  </sheetPr>
  <dimension ref="A1:AH12"/>
  <sheetViews>
    <sheetView view="pageBreakPreview" zoomScale="85" zoomScaleNormal="100" zoomScaleSheetLayoutView="85" workbookViewId="0">
      <selection activeCell="C49" sqref="C49"/>
    </sheetView>
  </sheetViews>
  <sheetFormatPr defaultColWidth="9" defaultRowHeight="10"/>
  <cols>
    <col min="1" max="1" width="15.90625" style="31" customWidth="1"/>
    <col min="2" max="2" width="3.90625" style="2" bestFit="1" customWidth="1"/>
    <col min="3" max="3" width="38.26953125" style="2" customWidth="1"/>
    <col min="4" max="4" width="13.90625" style="2" bestFit="1" customWidth="1"/>
    <col min="5" max="5" width="16.90625" style="32" customWidth="1"/>
    <col min="6" max="6" width="13.08984375" style="2" bestFit="1" customWidth="1"/>
    <col min="7" max="7" width="7.36328125" style="2" customWidth="1"/>
    <col min="8" max="8" width="12.08984375" style="2" bestFit="1" customWidth="1"/>
    <col min="9" max="9" width="10.6328125" style="2" customWidth="1"/>
    <col min="10" max="10" width="7" style="2" bestFit="1" customWidth="1"/>
    <col min="11" max="11" width="6.36328125" style="2" bestFit="1" customWidth="1"/>
    <col min="12" max="12" width="9.90625" style="2" customWidth="1"/>
    <col min="13" max="13" width="8.453125" style="2" bestFit="1" customWidth="1"/>
    <col min="14" max="14" width="8.6328125" style="2" bestFit="1" customWidth="1"/>
    <col min="15" max="15" width="8.6328125" style="2" customWidth="1"/>
    <col min="16" max="16" width="14.36328125" style="2" bestFit="1" customWidth="1"/>
    <col min="17" max="17" width="10" style="2" bestFit="1" customWidth="1"/>
    <col min="18" max="18" width="6" style="2" customWidth="1"/>
    <col min="19" max="19" width="25.26953125" style="2" bestFit="1" customWidth="1"/>
    <col min="20" max="20" width="11" style="2" bestFit="1" customWidth="1"/>
    <col min="21" max="22" width="8.26953125" style="2" bestFit="1" customWidth="1"/>
    <col min="23" max="24" width="9" style="2"/>
    <col min="25" max="25" width="9" style="2" customWidth="1"/>
    <col min="26" max="27" width="10.6328125" style="2" customWidth="1"/>
    <col min="28" max="33" width="9" style="2" hidden="1" customWidth="1"/>
    <col min="34" max="34" width="9" style="2" customWidth="1"/>
    <col min="35" max="16384" width="9" style="2"/>
  </cols>
  <sheetData>
    <row r="1" spans="1:34" ht="15.5">
      <c r="A1" s="1"/>
      <c r="B1" s="1"/>
      <c r="E1" s="3"/>
      <c r="R1" s="4"/>
    </row>
    <row r="2" spans="1:34" ht="16">
      <c r="A2" s="2"/>
      <c r="E2" s="2"/>
      <c r="F2" s="5"/>
      <c r="J2" s="784" t="s">
        <v>1130</v>
      </c>
      <c r="K2" s="591"/>
      <c r="L2" s="591"/>
      <c r="M2" s="591"/>
      <c r="N2" s="591"/>
      <c r="O2" s="591"/>
      <c r="P2" s="591"/>
      <c r="Q2" s="785"/>
      <c r="R2" s="785"/>
      <c r="S2" s="785"/>
      <c r="T2" s="785"/>
      <c r="U2" s="785"/>
      <c r="V2" s="785"/>
    </row>
    <row r="3" spans="1:34" ht="15.75" customHeight="1">
      <c r="A3" s="9" t="s">
        <v>630</v>
      </c>
      <c r="B3" s="9"/>
      <c r="E3" s="2"/>
      <c r="J3" s="6"/>
      <c r="R3" s="10"/>
      <c r="S3" s="594" t="s">
        <v>2</v>
      </c>
      <c r="T3" s="594"/>
      <c r="U3" s="594"/>
      <c r="V3" s="594"/>
      <c r="W3" s="594"/>
      <c r="X3" s="594"/>
      <c r="Z3" s="197" t="s">
        <v>629</v>
      </c>
      <c r="AA3" s="12"/>
      <c r="AB3" s="196" t="s">
        <v>628</v>
      </c>
      <c r="AC3" s="14"/>
      <c r="AD3" s="14"/>
      <c r="AE3" s="195" t="s">
        <v>627</v>
      </c>
      <c r="AF3" s="14"/>
      <c r="AG3" s="16"/>
    </row>
    <row r="4" spans="1:34" ht="14.25" customHeight="1" thickBot="1">
      <c r="A4" s="600" t="s">
        <v>6</v>
      </c>
      <c r="B4" s="616" t="s">
        <v>7</v>
      </c>
      <c r="C4" s="617"/>
      <c r="D4" s="622"/>
      <c r="E4" s="624"/>
      <c r="F4" s="616" t="s">
        <v>8</v>
      </c>
      <c r="G4" s="626"/>
      <c r="H4" s="585" t="s">
        <v>626</v>
      </c>
      <c r="I4" s="588" t="s">
        <v>10</v>
      </c>
      <c r="J4" s="607" t="s">
        <v>11</v>
      </c>
      <c r="K4" s="610" t="s">
        <v>625</v>
      </c>
      <c r="L4" s="611"/>
      <c r="M4" s="611"/>
      <c r="N4" s="611"/>
      <c r="O4" s="612"/>
      <c r="P4" s="585" t="s">
        <v>624</v>
      </c>
      <c r="Q4" s="601" t="s">
        <v>14</v>
      </c>
      <c r="R4" s="602"/>
      <c r="S4" s="603"/>
      <c r="T4" s="571" t="s">
        <v>15</v>
      </c>
      <c r="U4" s="573" t="s">
        <v>584</v>
      </c>
      <c r="V4" s="585" t="s">
        <v>583</v>
      </c>
      <c r="W4" s="597" t="s">
        <v>582</v>
      </c>
      <c r="X4" s="598"/>
      <c r="Z4" s="664" t="s">
        <v>19</v>
      </c>
      <c r="AA4" s="664" t="s">
        <v>623</v>
      </c>
      <c r="AB4" s="588" t="s">
        <v>21</v>
      </c>
      <c r="AC4" s="585" t="s">
        <v>571</v>
      </c>
      <c r="AD4" s="585" t="s">
        <v>570</v>
      </c>
      <c r="AE4" s="588" t="s">
        <v>21</v>
      </c>
      <c r="AF4" s="585" t="s">
        <v>571</v>
      </c>
      <c r="AG4" s="585" t="s">
        <v>622</v>
      </c>
      <c r="AH4" s="18"/>
    </row>
    <row r="5" spans="1:34" ht="11.25" customHeight="1">
      <c r="A5" s="586"/>
      <c r="B5" s="618"/>
      <c r="C5" s="619"/>
      <c r="D5" s="623"/>
      <c r="E5" s="625"/>
      <c r="F5" s="609"/>
      <c r="G5" s="581"/>
      <c r="H5" s="586"/>
      <c r="I5" s="589"/>
      <c r="J5" s="608"/>
      <c r="K5" s="599" t="s">
        <v>25</v>
      </c>
      <c r="L5" s="613" t="s">
        <v>621</v>
      </c>
      <c r="M5" s="576" t="s">
        <v>27</v>
      </c>
      <c r="N5" s="786" t="s">
        <v>1129</v>
      </c>
      <c r="O5" s="786" t="s">
        <v>1128</v>
      </c>
      <c r="P5" s="595"/>
      <c r="Q5" s="604"/>
      <c r="R5" s="605"/>
      <c r="S5" s="606"/>
      <c r="T5" s="572"/>
      <c r="U5" s="574"/>
      <c r="V5" s="586"/>
      <c r="W5" s="585" t="s">
        <v>571</v>
      </c>
      <c r="X5" s="585" t="s">
        <v>570</v>
      </c>
      <c r="Z5" s="664"/>
      <c r="AA5" s="664"/>
      <c r="AB5" s="589"/>
      <c r="AC5" s="628"/>
      <c r="AD5" s="628"/>
      <c r="AE5" s="589"/>
      <c r="AF5" s="628"/>
      <c r="AG5" s="628"/>
      <c r="AH5" s="630"/>
    </row>
    <row r="6" spans="1:34">
      <c r="A6" s="586"/>
      <c r="B6" s="618"/>
      <c r="C6" s="619"/>
      <c r="D6" s="600" t="s">
        <v>29</v>
      </c>
      <c r="E6" s="627" t="s">
        <v>563</v>
      </c>
      <c r="F6" s="600" t="s">
        <v>29</v>
      </c>
      <c r="G6" s="588" t="s">
        <v>620</v>
      </c>
      <c r="H6" s="586"/>
      <c r="I6" s="589"/>
      <c r="J6" s="608"/>
      <c r="K6" s="577"/>
      <c r="L6" s="614"/>
      <c r="M6" s="577"/>
      <c r="N6" s="787"/>
      <c r="O6" s="787"/>
      <c r="P6" s="595"/>
      <c r="Q6" s="585" t="s">
        <v>619</v>
      </c>
      <c r="R6" s="585" t="s">
        <v>618</v>
      </c>
      <c r="S6" s="600" t="s">
        <v>34</v>
      </c>
      <c r="T6" s="582" t="s">
        <v>617</v>
      </c>
      <c r="U6" s="574"/>
      <c r="V6" s="586"/>
      <c r="W6" s="628"/>
      <c r="X6" s="628"/>
      <c r="Z6" s="664"/>
      <c r="AA6" s="664"/>
      <c r="AB6" s="589"/>
      <c r="AC6" s="628"/>
      <c r="AD6" s="628"/>
      <c r="AE6" s="589"/>
      <c r="AF6" s="628"/>
      <c r="AG6" s="628"/>
      <c r="AH6" s="630"/>
    </row>
    <row r="7" spans="1:34">
      <c r="A7" s="586"/>
      <c r="B7" s="618"/>
      <c r="C7" s="619"/>
      <c r="D7" s="586"/>
      <c r="E7" s="586"/>
      <c r="F7" s="586"/>
      <c r="G7" s="586"/>
      <c r="H7" s="586"/>
      <c r="I7" s="589"/>
      <c r="J7" s="608"/>
      <c r="K7" s="577"/>
      <c r="L7" s="614"/>
      <c r="M7" s="577"/>
      <c r="N7" s="787"/>
      <c r="O7" s="787"/>
      <c r="P7" s="595"/>
      <c r="Q7" s="595"/>
      <c r="R7" s="595"/>
      <c r="S7" s="586"/>
      <c r="T7" s="583"/>
      <c r="U7" s="574"/>
      <c r="V7" s="586"/>
      <c r="W7" s="628"/>
      <c r="X7" s="628"/>
      <c r="Z7" s="664"/>
      <c r="AA7" s="664"/>
      <c r="AB7" s="589"/>
      <c r="AC7" s="628"/>
      <c r="AD7" s="628"/>
      <c r="AE7" s="589"/>
      <c r="AF7" s="628"/>
      <c r="AG7" s="628"/>
      <c r="AH7" s="630"/>
    </row>
    <row r="8" spans="1:34">
      <c r="A8" s="587"/>
      <c r="B8" s="620"/>
      <c r="C8" s="621"/>
      <c r="D8" s="587"/>
      <c r="E8" s="587"/>
      <c r="F8" s="587"/>
      <c r="G8" s="587"/>
      <c r="H8" s="587"/>
      <c r="I8" s="590"/>
      <c r="J8" s="609"/>
      <c r="K8" s="578"/>
      <c r="L8" s="615"/>
      <c r="M8" s="578"/>
      <c r="N8" s="788"/>
      <c r="O8" s="788"/>
      <c r="P8" s="596"/>
      <c r="Q8" s="596"/>
      <c r="R8" s="596"/>
      <c r="S8" s="587"/>
      <c r="T8" s="584"/>
      <c r="U8" s="575"/>
      <c r="V8" s="587"/>
      <c r="W8" s="629"/>
      <c r="X8" s="629"/>
      <c r="Z8" s="665"/>
      <c r="AA8" s="665"/>
      <c r="AB8" s="590"/>
      <c r="AC8" s="629"/>
      <c r="AD8" s="629"/>
      <c r="AE8" s="590"/>
      <c r="AF8" s="629"/>
      <c r="AG8" s="629"/>
      <c r="AH8" s="630"/>
    </row>
    <row r="9" spans="1:34" ht="24" customHeight="1">
      <c r="A9" s="442" t="s">
        <v>1127</v>
      </c>
      <c r="B9" s="53"/>
      <c r="C9" s="441" t="s">
        <v>1126</v>
      </c>
      <c r="D9" s="400" t="s">
        <v>1125</v>
      </c>
      <c r="E9" s="403" t="s">
        <v>1072</v>
      </c>
      <c r="F9" s="390" t="s">
        <v>943</v>
      </c>
      <c r="G9" s="438">
        <v>1995</v>
      </c>
      <c r="H9" s="355" t="s">
        <v>956</v>
      </c>
      <c r="I9" s="388" t="s">
        <v>1124</v>
      </c>
      <c r="J9" s="387">
        <v>5</v>
      </c>
      <c r="K9" s="385">
        <v>10</v>
      </c>
      <c r="L9" s="150">
        <f>IF(K9&gt;0,1/K9*34.6*67.1,"")</f>
        <v>232.166</v>
      </c>
      <c r="M9" s="149">
        <f>IFERROR(VALUE(IF(Z9="","",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))),"")</f>
        <v>10.199999999999999</v>
      </c>
      <c r="N9" s="148">
        <f>IFERROR(VALUE(IF(Z9="","",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))),"")</f>
        <v>13.5</v>
      </c>
      <c r="O9" s="147" t="str">
        <f>IF(Z9="","",IF(AE9="",TEXT(AB9,"#,##0.0"),IF(AB9-AE9&gt;0,CONCATENATE(TEXT(AE9,"#,##0.0"),"~",TEXT(AB9,"#,##0.0")),TEXT(AB9,"#,##0.0"))))</f>
        <v>19.6~19.8</v>
      </c>
      <c r="P9" s="29" t="s">
        <v>939</v>
      </c>
      <c r="Q9" s="352" t="s">
        <v>669</v>
      </c>
      <c r="R9" s="437" t="s">
        <v>45</v>
      </c>
      <c r="S9" s="50"/>
      <c r="T9" s="351"/>
      <c r="U9" s="145" t="str">
        <f>IFERROR(IF(K9&lt;M9,"",(ROUNDDOWN(K9/M9*100,0))),"")</f>
        <v/>
      </c>
      <c r="V9" s="144" t="str">
        <f>IFERROR(IF(K9&lt;N9,"",(ROUNDDOWN(K9/N9*100,0))),"")</f>
        <v/>
      </c>
      <c r="W9" s="144" t="str">
        <f>IF(AC9&lt;55,"",IF(AA9="",AC9,IF(AF9-AC9&gt;0,CONCATENATE(AC9,"~",AF9),AC9)))</f>
        <v/>
      </c>
      <c r="X9" s="143" t="str">
        <f>IF(AC9&lt;55,"",AD9)</f>
        <v/>
      </c>
      <c r="Z9" s="27">
        <v>1930</v>
      </c>
      <c r="AA9" s="27">
        <v>1950</v>
      </c>
      <c r="AB9" s="28">
        <f>IF(Z9="","",(ROUND(IF(Z9&gt;=2759,9.5,IF(Z9&lt;2759,(-2.47/1000000*Z9*Z9)-(8.52/10000*Z9)+30.65)),1)))</f>
        <v>19.8</v>
      </c>
      <c r="AC9" s="142">
        <f>IF(K9="","",ROUNDDOWN(K9/AB9*100,0))</f>
        <v>50</v>
      </c>
      <c r="AD9" s="142" t="str">
        <f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 xml:space="preserve"> </v>
      </c>
      <c r="AE9" s="28">
        <f>IF(AA9="","",(ROUND(IF(AA9&gt;=2759,9.5,IF(AA9&lt;2759,(-2.47/1000000*AA9*AA9)-(8.52/10000*AA9)+30.65)),1)))</f>
        <v>19.600000000000001</v>
      </c>
      <c r="AF9" s="142">
        <f>IF(AE9="","",IF(K9="","",ROUNDDOWN(K9/AE9*100,0)))</f>
        <v>51</v>
      </c>
      <c r="AG9" s="142" t="str">
        <f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 xml:space="preserve"> </v>
      </c>
      <c r="AH9" s="141"/>
    </row>
    <row r="10" spans="1:34" ht="24" customHeight="1">
      <c r="A10" s="365"/>
      <c r="B10" s="34"/>
      <c r="C10" s="401" t="s">
        <v>1123</v>
      </c>
      <c r="D10" s="400" t="s">
        <v>1121</v>
      </c>
      <c r="E10" s="440" t="s">
        <v>1122</v>
      </c>
      <c r="F10" s="390" t="s">
        <v>943</v>
      </c>
      <c r="G10" s="438">
        <v>1995</v>
      </c>
      <c r="H10" s="355" t="s">
        <v>956</v>
      </c>
      <c r="I10" s="388" t="s">
        <v>1119</v>
      </c>
      <c r="J10" s="387">
        <v>5</v>
      </c>
      <c r="K10" s="385">
        <v>10</v>
      </c>
      <c r="L10" s="150">
        <f>IF(K10&gt;0,1/K10*34.6*67.1,"")</f>
        <v>232.166</v>
      </c>
      <c r="M10" s="149">
        <f>IFERROR(VALUE(IF(Z10="","",(IF(Z10&gt;=2271,"7.4",IF(Z10&gt;=2101,"8.7",IF(Z10&gt;=1991,"9.4",IF(Z10&gt;=1871,"10.2",IF(Z10&gt;=1761,"11.1",IF(Z10&gt;=1651,"12.2",IF(Z10&gt;=1531,"13.2",IF(Z10&gt;=1421,"14.4",IF(Z10&gt;=1311,"15.8",IF(Z10&gt;=1196,"17.2",IF(Z10&gt;=1081,"18.7",IF(Z10&gt;=971,"20.5",IF(Z10&gt;=856,"20.8",IF(Z10&gt;=741,"21.0",IF(Z10&gt;=601,"21.8","22.5")))))))))))))))))),"")</f>
        <v>11.1</v>
      </c>
      <c r="N10" s="148">
        <f>IFERROR(VALUE(IF(Z10="","",(IF(Z10&gt;=2271,"10.6",IF(Z10&gt;=2101,"11.9",IF(Z10&gt;=1991,"12.7",IF(Z10&gt;=1871,"13.5",IF(Z10&gt;=1761,"14.4",IF(Z10&gt;=1651,"15.4",IF(Z10&gt;=1531,"16.5",IF(Z10&gt;=1421,"17.6",IF(Z10&gt;=1311,"19.0",IF(Z10&gt;=1196,"20.3",IF(Z10&gt;=1081,"21.8",IF(Z10&gt;=971,"23.4",IF(Z10&gt;=856,"23.7",IF(Z10&gt;=741,"24.5","24.6"))))))))))))))))),"")</f>
        <v>14.4</v>
      </c>
      <c r="O10" s="147" t="str">
        <f>IF(Z10="","",IF(AE10="",TEXT(AB10,"#,##0.0"),IF(AB10-AE10&gt;0,CONCATENATE(TEXT(AE10,"#,##0.0"),"~",TEXT(AB10,"#,##0.0")),TEXT(AB10,"#,##0.0"))))</f>
        <v>19.9~20.7</v>
      </c>
      <c r="P10" s="29" t="s">
        <v>939</v>
      </c>
      <c r="Q10" s="352" t="s">
        <v>669</v>
      </c>
      <c r="R10" s="437" t="s">
        <v>45</v>
      </c>
      <c r="S10" s="50"/>
      <c r="T10" s="351"/>
      <c r="U10" s="145" t="str">
        <f>IFERROR(IF(K10&lt;M10,"",(ROUNDDOWN(K10/M10*100,0))),"")</f>
        <v/>
      </c>
      <c r="V10" s="144" t="str">
        <f>IFERROR(IF(K10&lt;N10,"",(ROUNDDOWN(K10/N10*100,0))),"")</f>
        <v/>
      </c>
      <c r="W10" s="144" t="str">
        <f>IF(AC10&lt;55,"",IF(AA10="",AC10,IF(AF10-AC10&gt;0,CONCATENATE(AC10,"~",AF10),AC10)))</f>
        <v/>
      </c>
      <c r="X10" s="143" t="str">
        <f>IF(AC10&lt;55,"",AD10)</f>
        <v/>
      </c>
      <c r="Z10" s="27">
        <v>1840</v>
      </c>
      <c r="AA10" s="27">
        <v>1920</v>
      </c>
      <c r="AB10" s="28">
        <f>IF(Z10="","",(ROUND(IF(Z10&gt;=2759,9.5,IF(Z10&lt;2759,(-2.47/1000000*Z10*Z10)-(8.52/10000*Z10)+30.65)),1)))</f>
        <v>20.7</v>
      </c>
      <c r="AC10" s="142">
        <f>IF(K10="","",ROUNDDOWN(K10/AB10*100,0))</f>
        <v>48</v>
      </c>
      <c r="AD10" s="142" t="str">
        <f>IF(AC10="","",IF(AC10&gt;=125,"★7.5",IF(AC10&gt;=120,"★7.0",IF(AC10&gt;=115,"★6.5",IF(AC10&gt;=110,"★6.0",IF(AC10&gt;=105,"★5.5",IF(AC10&gt;=100,"★5.0",IF(AC10&gt;=95,"★4.5",IF(AC10&gt;=90,"★4.0",IF(AC10&gt;=85,"★3.5",IF(AC10&gt;=80,"★3.0",IF(AC10&gt;=75,"★2.5",IF(AC10&gt;=70,"★2.0",IF(AC10&gt;=65,"★1.5",IF(AC10&gt;=60,"★1.0",IF(AC10&gt;=55,"★0.5"," "))))))))))))))))</f>
        <v xml:space="preserve"> </v>
      </c>
      <c r="AE10" s="28">
        <f>IF(AA10="","",(ROUND(IF(AA10&gt;=2759,9.5,IF(AA10&lt;2759,(-2.47/1000000*AA10*AA10)-(8.52/10000*AA10)+30.65)),1)))</f>
        <v>19.899999999999999</v>
      </c>
      <c r="AF10" s="142">
        <f>IF(AE10="","",IF(K10="","",ROUNDDOWN(K10/AE10*100,0)))</f>
        <v>50</v>
      </c>
      <c r="AG10" s="142" t="str">
        <f>IF(AF10="","",IF(AF10&gt;=125,"★7.5",IF(AF10&gt;=120,"★7.0",IF(AF10&gt;=115,"★6.5",IF(AF10&gt;=110,"★6.0",IF(AF10&gt;=105,"★5.5",IF(AF10&gt;=100,"★5.0",IF(AF10&gt;=95,"★4.5",IF(AF10&gt;=90,"★4.0",IF(AF10&gt;=85,"★3.5",IF(AF10&gt;=80,"★3.0",IF(AF10&gt;=75,"★2.5",IF(AF10&gt;=70,"★2.0",IF(AF10&gt;=65,"★1.5",IF(AF10&gt;=60,"★1.0",IF(AF10&gt;=55,"★0.5"," "))))))))))))))))</f>
        <v xml:space="preserve"> </v>
      </c>
      <c r="AH10" s="141"/>
    </row>
    <row r="11" spans="1:34" s="6" customFormat="1" ht="24" customHeight="1">
      <c r="A11" s="52"/>
      <c r="B11" s="53"/>
      <c r="C11" s="439"/>
      <c r="D11" s="390" t="s">
        <v>1121</v>
      </c>
      <c r="E11" s="403" t="s">
        <v>1120</v>
      </c>
      <c r="F11" s="390" t="s">
        <v>943</v>
      </c>
      <c r="G11" s="438">
        <v>1995</v>
      </c>
      <c r="H11" s="355" t="s">
        <v>956</v>
      </c>
      <c r="I11" s="388" t="s">
        <v>1119</v>
      </c>
      <c r="J11" s="387">
        <v>5</v>
      </c>
      <c r="K11" s="385">
        <v>10</v>
      </c>
      <c r="L11" s="150">
        <f>IF(K11&gt;0,1/K11*34.6*67.1,"")</f>
        <v>232.166</v>
      </c>
      <c r="M11" s="149">
        <f>IFERROR(VALUE(IF(Z11="","",(IF(Z11&gt;=2271,"7.4",IF(Z11&gt;=2101,"8.7",IF(Z11&gt;=1991,"9.4",IF(Z11&gt;=1871,"10.2",IF(Z11&gt;=1761,"11.1",IF(Z11&gt;=1651,"12.2",IF(Z11&gt;=1531,"13.2",IF(Z11&gt;=1421,"14.4",IF(Z11&gt;=1311,"15.8",IF(Z11&gt;=1196,"17.2",IF(Z11&gt;=1081,"18.7",IF(Z11&gt;=971,"20.5",IF(Z11&gt;=856,"20.8",IF(Z11&gt;=741,"21.0",IF(Z11&gt;=601,"21.8","22.5")))))))))))))))))),"")</f>
        <v>11.1</v>
      </c>
      <c r="N11" s="148">
        <f>IFERROR(VALUE(IF(Z11="","",(IF(Z11&gt;=2271,"10.6",IF(Z11&gt;=2101,"11.9",IF(Z11&gt;=1991,"12.7",IF(Z11&gt;=1871,"13.5",IF(Z11&gt;=1761,"14.4",IF(Z11&gt;=1651,"15.4",IF(Z11&gt;=1531,"16.5",IF(Z11&gt;=1421,"17.6",IF(Z11&gt;=1311,"19.0",IF(Z11&gt;=1196,"20.3",IF(Z11&gt;=1081,"21.8",IF(Z11&gt;=971,"23.4",IF(Z11&gt;=856,"23.7",IF(Z11&gt;=741,"24.5","24.6"))))))))))))))))),"")</f>
        <v>14.4</v>
      </c>
      <c r="O11" s="147" t="str">
        <f>IF(Z11="","",IF(AE11="",TEXT(AB11,"#,##0.0"),IF(AB11-AE11&gt;0,CONCATENATE(TEXT(AE11,"#,##0.0"),"~",TEXT(AB11,"#,##0.0")),TEXT(AB11,"#,##0.0"))))</f>
        <v>19.9~20.7</v>
      </c>
      <c r="P11" s="29" t="s">
        <v>939</v>
      </c>
      <c r="Q11" s="352" t="s">
        <v>669</v>
      </c>
      <c r="R11" s="437" t="s">
        <v>45</v>
      </c>
      <c r="S11" s="50"/>
      <c r="T11" s="436"/>
      <c r="U11" s="145" t="str">
        <f>IFERROR(IF(K11&lt;M11,"",(ROUNDDOWN(K11/M11*100,0))),"")</f>
        <v/>
      </c>
      <c r="V11" s="144" t="str">
        <f>IFERROR(IF(K11&lt;N11,"",(ROUNDDOWN(K11/N11*100,0))),"")</f>
        <v/>
      </c>
      <c r="W11" s="144" t="str">
        <f>IF(AC11&lt;55,"",IF(AA11="",AC11,IF(AF11-AC11&gt;0,CONCATENATE(AC11,"~",AF11),AC11)))</f>
        <v/>
      </c>
      <c r="X11" s="143" t="str">
        <f>IF(AC11&lt;55,"",AD11)</f>
        <v/>
      </c>
      <c r="Z11" s="27">
        <v>1840</v>
      </c>
      <c r="AA11" s="27">
        <v>1920</v>
      </c>
      <c r="AB11" s="28">
        <f>IF(Z11="","",(ROUND(IF(Z11&gt;=2759,9.5,IF(Z11&lt;2759,(-2.47/1000000*Z11*Z11)-(8.52/10000*Z11)+30.65)),1)))</f>
        <v>20.7</v>
      </c>
      <c r="AC11" s="142">
        <f>IF(K11="","",ROUNDDOWN(K11/AB11*100,0))</f>
        <v>48</v>
      </c>
      <c r="AD11" s="142" t="str">
        <f>IF(AC11="","",IF(AC11&gt;=125,"★7.5",IF(AC11&gt;=120,"★7.0",IF(AC11&gt;=115,"★6.5",IF(AC11&gt;=110,"★6.0",IF(AC11&gt;=105,"★5.5",IF(AC11&gt;=100,"★5.0",IF(AC11&gt;=95,"★4.5",IF(AC11&gt;=90,"★4.0",IF(AC11&gt;=85,"★3.5",IF(AC11&gt;=80,"★3.0",IF(AC11&gt;=75,"★2.5",IF(AC11&gt;=70,"★2.0",IF(AC11&gt;=65,"★1.5",IF(AC11&gt;=60,"★1.0",IF(AC11&gt;=55,"★0.5"," "))))))))))))))))</f>
        <v xml:space="preserve"> </v>
      </c>
      <c r="AE11" s="28">
        <f>IF(AA11="","",(ROUND(IF(AA11&gt;=2759,9.5,IF(AA11&lt;2759,(-2.47/1000000*AA11*AA11)-(8.52/10000*AA11)+30.65)),1)))</f>
        <v>19.899999999999999</v>
      </c>
      <c r="AF11" s="142">
        <f>IF(AE11="","",IF(K11="","",ROUNDDOWN(K11/AE11*100,0)))</f>
        <v>50</v>
      </c>
      <c r="AG11" s="142" t="str">
        <f>IF(AF11="","",IF(AF11&gt;=125,"★7.5",IF(AF11&gt;=120,"★7.0",IF(AF11&gt;=115,"★6.5",IF(AF11&gt;=110,"★6.0",IF(AF11&gt;=105,"★5.5",IF(AF11&gt;=100,"★5.0",IF(AF11&gt;=95,"★4.5",IF(AF11&gt;=90,"★4.0",IF(AF11&gt;=85,"★3.5",IF(AF11&gt;=80,"★3.0",IF(AF11&gt;=75,"★2.5",IF(AF11&gt;=70,"★2.0",IF(AF11&gt;=65,"★1.5",IF(AF11&gt;=60,"★1.0",IF(AF11&gt;=55,"★0.5"," "))))))))))))))))</f>
        <v xml:space="preserve"> </v>
      </c>
      <c r="AH11" s="435"/>
    </row>
    <row r="12" spans="1:34">
      <c r="E12" s="2"/>
    </row>
  </sheetData>
  <sheetProtection formatCells="0" formatColumns="0" formatRows="0" insertColumns="0" insertRows="0" insertHyperlinks="0" deleteColumns="0" deleteRows="0" sort="0" autoFilter="0" pivotTables="0"/>
  <mergeCells count="41">
    <mergeCell ref="X5:X8"/>
    <mergeCell ref="W4:X4"/>
    <mergeCell ref="Z4:Z8"/>
    <mergeCell ref="K4:O4"/>
    <mergeCell ref="K5:K8"/>
    <mergeCell ref="L5:L8"/>
    <mergeCell ref="M5:M8"/>
    <mergeCell ref="N5:N8"/>
    <mergeCell ref="R6:R8"/>
    <mergeCell ref="AH5:AH8"/>
    <mergeCell ref="S6:S8"/>
    <mergeCell ref="T6:T8"/>
    <mergeCell ref="AE4:AE8"/>
    <mergeCell ref="AF4:AF8"/>
    <mergeCell ref="AA4:AA8"/>
    <mergeCell ref="AB4:AB8"/>
    <mergeCell ref="AC4:AC8"/>
    <mergeCell ref="AD4:AD8"/>
    <mergeCell ref="Q4:S5"/>
    <mergeCell ref="T4:T5"/>
    <mergeCell ref="U4:U8"/>
    <mergeCell ref="V4:V8"/>
    <mergeCell ref="Q6:Q8"/>
    <mergeCell ref="AG4:AG8"/>
    <mergeCell ref="W5:W8"/>
    <mergeCell ref="J2:V2"/>
    <mergeCell ref="S3:X3"/>
    <mergeCell ref="A4:A8"/>
    <mergeCell ref="B4:C8"/>
    <mergeCell ref="D4:D5"/>
    <mergeCell ref="E4:E5"/>
    <mergeCell ref="F4:G5"/>
    <mergeCell ref="H4:H8"/>
    <mergeCell ref="I4:I8"/>
    <mergeCell ref="J4:J8"/>
    <mergeCell ref="D6:D8"/>
    <mergeCell ref="E6:E8"/>
    <mergeCell ref="F6:F8"/>
    <mergeCell ref="G6:G8"/>
    <mergeCell ref="O5:O8"/>
    <mergeCell ref="P4:P8"/>
  </mergeCells>
  <phoneticPr fontId="2"/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Header>&amp;L&amp;10
発出元 → 発出先&amp;R&amp;10【機密性２】 
作成日_作成担当課_用途_保存期間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53C43893-14F5-4137-8062-7F2D833B65A0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AH9:AH11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31</vt:i4>
      </vt:variant>
    </vt:vector>
  </HeadingPairs>
  <TitlesOfParts>
    <vt:vector size="53" baseType="lpstr">
      <vt:lpstr>Audi</vt:lpstr>
      <vt:lpstr>BMW</vt:lpstr>
      <vt:lpstr>DS</vt:lpstr>
      <vt:lpstr>Jeep</vt:lpstr>
      <vt:lpstr>VW</vt:lpstr>
      <vt:lpstr>アルファロメオ</vt:lpstr>
      <vt:lpstr>アバルト</vt:lpstr>
      <vt:lpstr>シトロエン</vt:lpstr>
      <vt:lpstr>ジャガー</vt:lpstr>
      <vt:lpstr>スズキ輸入</vt:lpstr>
      <vt:lpstr>トヨタ輸入</vt:lpstr>
      <vt:lpstr>ニッサンMT</vt:lpstr>
      <vt:lpstr>フィアット</vt:lpstr>
      <vt:lpstr>プジョー</vt:lpstr>
      <vt:lpstr>ポルシェ</vt:lpstr>
      <vt:lpstr>ボルボ</vt:lpstr>
      <vt:lpstr>ホンダ輸入車</vt:lpstr>
      <vt:lpstr>マツダ輸入</vt:lpstr>
      <vt:lpstr>三菱・輸入</vt:lpstr>
      <vt:lpstr>メルセデスベンツ</vt:lpstr>
      <vt:lpstr>ランドローバー</vt:lpstr>
      <vt:lpstr>ルノー</vt:lpstr>
      <vt:lpstr>Audi!Print_Area</vt:lpstr>
      <vt:lpstr>BMW!Print_Area</vt:lpstr>
      <vt:lpstr>DS!Print_Area</vt:lpstr>
      <vt:lpstr>Jeep!Print_Area</vt:lpstr>
      <vt:lpstr>VW!Print_Area</vt:lpstr>
      <vt:lpstr>アバルト!Print_Area</vt:lpstr>
      <vt:lpstr>アルファロメオ!Print_Area</vt:lpstr>
      <vt:lpstr>シトロエン!Print_Area</vt:lpstr>
      <vt:lpstr>ジャガー!Print_Area</vt:lpstr>
      <vt:lpstr>スズキ輸入!Print_Area</vt:lpstr>
      <vt:lpstr>トヨタ輸入!Print_Area</vt:lpstr>
      <vt:lpstr>ニッサンMT!Print_Area</vt:lpstr>
      <vt:lpstr>フィアット!Print_Area</vt:lpstr>
      <vt:lpstr>プジョー!Print_Area</vt:lpstr>
      <vt:lpstr>ポルシェ!Print_Area</vt:lpstr>
      <vt:lpstr>ボルボ!Print_Area</vt:lpstr>
      <vt:lpstr>ホンダ輸入車!Print_Area</vt:lpstr>
      <vt:lpstr>マツダ輸入!Print_Area</vt:lpstr>
      <vt:lpstr>メルセデスベンツ!Print_Area</vt:lpstr>
      <vt:lpstr>ランドローバー!Print_Area</vt:lpstr>
      <vt:lpstr>ルノー!Print_Area</vt:lpstr>
      <vt:lpstr>三菱・輸入!Print_Area</vt:lpstr>
      <vt:lpstr>BMW!Print_Titles</vt:lpstr>
      <vt:lpstr>Jeep!Print_Titles</vt:lpstr>
      <vt:lpstr>アバルト!Print_Titles</vt:lpstr>
      <vt:lpstr>アルファロメオ!Print_Titles</vt:lpstr>
      <vt:lpstr>トヨタ輸入!Print_Titles</vt:lpstr>
      <vt:lpstr>フィアット!Print_Titles</vt:lpstr>
      <vt:lpstr>ポルシェ!Print_Titles</vt:lpstr>
      <vt:lpstr>ホンダ輸入車!Print_Titles</vt:lpstr>
      <vt:lpstr>ルノー!Print_Titles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