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W:\旧マンション政策室\02_作業中フォルダ\06_老朽化対策推進係\01_大規模修繕・長期計画関係\05_R6長計・修積金GL見直し\"/>
    </mc:Choice>
  </mc:AlternateContent>
  <xr:revisionPtr revIDLastSave="0" documentId="13_ncr:1_{D2D93EF7-5817-4A69-8647-90640D447BEF}" xr6:coauthVersionLast="47" xr6:coauthVersionMax="47" xr10:uidLastSave="{00000000-0000-0000-0000-000000000000}"/>
  <bookViews>
    <workbookView xWindow="-120" yWindow="-120" windowWidth="29040" windowHeight="15720" tabRatio="701" firstSheet="2" activeTab="2" xr2:uid="{00000000-000D-0000-FFFF-FFFF00000000}"/>
  </bookViews>
  <sheets>
    <sheet name="様式第１号 ﾏﾝｼｮﾝの概要" sheetId="1" r:id="rId1"/>
    <sheet name="様式第２号 調査・診断の概要" sheetId="2" r:id="rId2"/>
    <sheet name="様式第3-1号 作成等の考え方" sheetId="3" r:id="rId3"/>
    <sheet name="様式第3-2号　修繕工事項目等の設定内容" sheetId="8" r:id="rId4"/>
    <sheet name="様式第4-1号 長期修繕計画総括表" sheetId="4" r:id="rId5"/>
    <sheet name="様式第4-2号 収支計画グラフ" sheetId="5" r:id="rId6"/>
    <sheet name="様式第4-3号 長期修繕計画表" sheetId="6" r:id="rId7"/>
    <sheet name="様式第4-4号 推定修繕工事費内訳書" sheetId="7" r:id="rId8"/>
    <sheet name="様式第５号　修繕積立金の額の設定" sheetId="11" r:id="rId9"/>
  </sheets>
  <definedNames>
    <definedName name="_xlnm.Print_Area" localSheetId="0">'様式第１号 ﾏﾝｼｮﾝの概要'!$A$1:$D$111</definedName>
    <definedName name="_xlnm.Print_Area" localSheetId="1">'様式第２号 調査・診断の概要'!$A$1:$E$68</definedName>
    <definedName name="_xlnm.Print_Area" localSheetId="2">'様式第3-1号 作成等の考え方'!$A$1:$D$30</definedName>
    <definedName name="_xlnm.Print_Area" localSheetId="3">'様式第3-2号　修繕工事項目等の設定内容'!$A$2:$G$217</definedName>
    <definedName name="_xlnm.Print_Area" localSheetId="4">'様式第4-1号 長期修繕計画総括表'!$A$1:$AX$44</definedName>
    <definedName name="_xlnm.Print_Area" localSheetId="6">'様式第4-3号 長期修繕計画表'!$A$2:$AZ$102</definedName>
    <definedName name="_xlnm.Print_Area" localSheetId="7">'様式第4-4号 推定修繕工事費内訳書'!$B$1:$W$101</definedName>
    <definedName name="_xlnm.Print_Area" localSheetId="8">'様式第５号　修繕積立金の額の設定'!$B$1:$AA$35</definedName>
    <definedName name="_xlnm.Print_Titles" localSheetId="3">'様式第3-2号　修繕工事項目等の設定内容'!$3:$5</definedName>
    <definedName name="_xlnm.Print_Titles" localSheetId="6">'様式第4-3号 長期修繕計画表'!$2:$6</definedName>
    <definedName name="_xlnm.Print_Titles" localSheetId="7">'様式第4-4号 推定修繕工事費内訳書'!$2:$7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8" i="4" l="1"/>
  <c r="R28" i="4"/>
  <c r="E17" i="11" l="1"/>
  <c r="E18" i="11"/>
  <c r="I32" i="11" l="1"/>
  <c r="N32" i="11" s="1"/>
  <c r="S32" i="11" s="1"/>
  <c r="G32" i="11"/>
  <c r="L32" i="11" s="1"/>
  <c r="Q32" i="11" s="1"/>
  <c r="I31" i="11"/>
  <c r="N31" i="11" s="1"/>
  <c r="S31" i="11" s="1"/>
  <c r="G31" i="11"/>
  <c r="L31" i="11" s="1"/>
  <c r="Q31" i="11" s="1"/>
  <c r="I30" i="11"/>
  <c r="N30" i="11" s="1"/>
  <c r="S30" i="11" s="1"/>
  <c r="G30" i="11"/>
  <c r="L30" i="11" s="1"/>
  <c r="Q30" i="11" s="1"/>
  <c r="J24" i="11"/>
  <c r="J17" i="11" s="1"/>
  <c r="J18" i="11" s="1"/>
  <c r="E22" i="11"/>
  <c r="J22" i="11" s="1"/>
  <c r="O22" i="11" s="1"/>
  <c r="T22" i="11" s="1"/>
  <c r="Y22" i="11" s="1"/>
  <c r="Y16" i="11"/>
  <c r="E11" i="11"/>
  <c r="E9" i="11"/>
  <c r="Y3" i="11"/>
  <c r="Y2" i="11"/>
  <c r="V32" i="7"/>
  <c r="V31" i="7"/>
  <c r="V29" i="7"/>
  <c r="V27" i="7"/>
  <c r="V25" i="7"/>
  <c r="V24" i="7"/>
  <c r="V22" i="7"/>
  <c r="V21" i="7"/>
  <c r="V20" i="7"/>
  <c r="I18" i="7"/>
  <c r="J18" i="7" s="1"/>
  <c r="I15" i="7"/>
  <c r="J15" i="7" s="1"/>
  <c r="W2" i="7"/>
  <c r="W1" i="7"/>
  <c r="AW96" i="6"/>
  <c r="AV96" i="6"/>
  <c r="AU95" i="6"/>
  <c r="AU25" i="4" s="1"/>
  <c r="AU66" i="4" s="1"/>
  <c r="AT95" i="6"/>
  <c r="AS95" i="6"/>
  <c r="AR95" i="6"/>
  <c r="AR25" i="4" s="1"/>
  <c r="AR66" i="4" s="1"/>
  <c r="AQ95" i="6"/>
  <c r="AQ25" i="4" s="1"/>
  <c r="AQ66" i="4" s="1"/>
  <c r="AP95" i="6"/>
  <c r="AO95" i="6"/>
  <c r="AN95" i="6"/>
  <c r="AN25" i="4" s="1"/>
  <c r="AN66" i="4" s="1"/>
  <c r="AM95" i="6"/>
  <c r="AM25" i="4" s="1"/>
  <c r="AM66" i="4" s="1"/>
  <c r="AL95" i="6"/>
  <c r="AK95" i="6"/>
  <c r="AJ95" i="6"/>
  <c r="AJ25" i="4" s="1"/>
  <c r="AJ66" i="4" s="1"/>
  <c r="AI95" i="6"/>
  <c r="AI25" i="4" s="1"/>
  <c r="AI66" i="4" s="1"/>
  <c r="AH95" i="6"/>
  <c r="AG95" i="6"/>
  <c r="AF95" i="6"/>
  <c r="AE95" i="6"/>
  <c r="AE25" i="4" s="1"/>
  <c r="AE66" i="4" s="1"/>
  <c r="AD95" i="6"/>
  <c r="AC95" i="6"/>
  <c r="AB95" i="6"/>
  <c r="AB25" i="4" s="1"/>
  <c r="AB66" i="4" s="1"/>
  <c r="AA95" i="6"/>
  <c r="AA25" i="4" s="1"/>
  <c r="AA66" i="4" s="1"/>
  <c r="Z95" i="6"/>
  <c r="Y95" i="6"/>
  <c r="X95" i="6"/>
  <c r="X25" i="4" s="1"/>
  <c r="X66" i="4" s="1"/>
  <c r="W95" i="6"/>
  <c r="W25" i="4" s="1"/>
  <c r="W66" i="4" s="1"/>
  <c r="V95" i="6"/>
  <c r="U95" i="6"/>
  <c r="T95" i="6"/>
  <c r="T25" i="4" s="1"/>
  <c r="T66" i="4" s="1"/>
  <c r="S95" i="6"/>
  <c r="S25" i="4" s="1"/>
  <c r="S66" i="4" s="1"/>
  <c r="R95" i="6"/>
  <c r="AW94" i="6"/>
  <c r="AV94" i="6"/>
  <c r="AW93" i="6"/>
  <c r="AV93" i="6"/>
  <c r="E93" i="6"/>
  <c r="AW92" i="6"/>
  <c r="AV92" i="6"/>
  <c r="E92" i="6"/>
  <c r="AW91" i="6"/>
  <c r="AV91" i="6"/>
  <c r="E91" i="6"/>
  <c r="AU90" i="6"/>
  <c r="AT90" i="6"/>
  <c r="AS90" i="6"/>
  <c r="AS24" i="4" s="1"/>
  <c r="AS65" i="4" s="1"/>
  <c r="AR90" i="6"/>
  <c r="AQ90" i="6"/>
  <c r="AP90" i="6"/>
  <c r="AO90" i="6"/>
  <c r="AO24" i="4" s="1"/>
  <c r="AO65" i="4" s="1"/>
  <c r="AN90" i="6"/>
  <c r="AM90" i="6"/>
  <c r="AL90" i="6"/>
  <c r="AK90" i="6"/>
  <c r="AK24" i="4" s="1"/>
  <c r="AK65" i="4" s="1"/>
  <c r="AJ90" i="6"/>
  <c r="AI90" i="6"/>
  <c r="AH90" i="6"/>
  <c r="AG90" i="6"/>
  <c r="AG24" i="4" s="1"/>
  <c r="AG65" i="4" s="1"/>
  <c r="AF90" i="6"/>
  <c r="AE90" i="6"/>
  <c r="AD90" i="6"/>
  <c r="AC90" i="6"/>
  <c r="AC24" i="4" s="1"/>
  <c r="AC65" i="4" s="1"/>
  <c r="AB90" i="6"/>
  <c r="AA90" i="6"/>
  <c r="Z90" i="6"/>
  <c r="Y90" i="6"/>
  <c r="Y24" i="4" s="1"/>
  <c r="Y65" i="4" s="1"/>
  <c r="X90" i="6"/>
  <c r="W90" i="6"/>
  <c r="V90" i="6"/>
  <c r="U90" i="6"/>
  <c r="U24" i="4" s="1"/>
  <c r="U65" i="4" s="1"/>
  <c r="T90" i="6"/>
  <c r="S90" i="6"/>
  <c r="R90" i="6"/>
  <c r="AW89" i="6"/>
  <c r="AV89" i="6"/>
  <c r="E89" i="6"/>
  <c r="AW88" i="6"/>
  <c r="AV88" i="6"/>
  <c r="E88" i="6"/>
  <c r="AU87" i="6"/>
  <c r="AT87" i="6"/>
  <c r="AS87" i="6"/>
  <c r="AS23" i="4" s="1"/>
  <c r="AS64" i="4" s="1"/>
  <c r="AR87" i="6"/>
  <c r="AQ87" i="6"/>
  <c r="AP87" i="6"/>
  <c r="AO87" i="6"/>
  <c r="AO23" i="4" s="1"/>
  <c r="AO64" i="4" s="1"/>
  <c r="AN87" i="6"/>
  <c r="AM87" i="6"/>
  <c r="AL87" i="6"/>
  <c r="AK87" i="6"/>
  <c r="AK23" i="4" s="1"/>
  <c r="AK64" i="4" s="1"/>
  <c r="AJ87" i="6"/>
  <c r="AI87" i="6"/>
  <c r="AH87" i="6"/>
  <c r="AG87" i="6"/>
  <c r="AG23" i="4" s="1"/>
  <c r="AG64" i="4" s="1"/>
  <c r="AF87" i="6"/>
  <c r="AE87" i="6"/>
  <c r="AD87" i="6"/>
  <c r="AC87" i="6"/>
  <c r="AC23" i="4" s="1"/>
  <c r="AC64" i="4" s="1"/>
  <c r="AB87" i="6"/>
  <c r="AA87" i="6"/>
  <c r="Z87" i="6"/>
  <c r="Y87" i="6"/>
  <c r="Y23" i="4" s="1"/>
  <c r="Y64" i="4" s="1"/>
  <c r="X87" i="6"/>
  <c r="W87" i="6"/>
  <c r="V87" i="6"/>
  <c r="U87" i="6"/>
  <c r="U23" i="4" s="1"/>
  <c r="U64" i="4" s="1"/>
  <c r="T87" i="6"/>
  <c r="S87" i="6"/>
  <c r="R87" i="6"/>
  <c r="AX86" i="6"/>
  <c r="AW86" i="6"/>
  <c r="AV86" i="6"/>
  <c r="E86" i="6"/>
  <c r="AX85" i="6"/>
  <c r="AW85" i="6"/>
  <c r="AV85" i="6"/>
  <c r="E85" i="6"/>
  <c r="AX84" i="6"/>
  <c r="AW84" i="6"/>
  <c r="AV84" i="6"/>
  <c r="E84" i="6"/>
  <c r="AX83" i="6"/>
  <c r="AW83" i="6"/>
  <c r="AV83" i="6"/>
  <c r="E83" i="6"/>
  <c r="AU82" i="6"/>
  <c r="AU22" i="4" s="1"/>
  <c r="AU63" i="4" s="1"/>
  <c r="AT82" i="6"/>
  <c r="AS82" i="6"/>
  <c r="AR82" i="6"/>
  <c r="AQ82" i="6"/>
  <c r="AQ22" i="4" s="1"/>
  <c r="AQ63" i="4" s="1"/>
  <c r="AP82" i="6"/>
  <c r="AO82" i="6"/>
  <c r="AN82" i="6"/>
  <c r="AM82" i="6"/>
  <c r="AM22" i="4" s="1"/>
  <c r="AM63" i="4" s="1"/>
  <c r="AL82" i="6"/>
  <c r="AK82" i="6"/>
  <c r="AJ82" i="6"/>
  <c r="AI82" i="6"/>
  <c r="AI22" i="4" s="1"/>
  <c r="AI63" i="4" s="1"/>
  <c r="AH82" i="6"/>
  <c r="AG82" i="6"/>
  <c r="AF82" i="6"/>
  <c r="AE82" i="6"/>
  <c r="AE22" i="4" s="1"/>
  <c r="AE63" i="4" s="1"/>
  <c r="AD82" i="6"/>
  <c r="AC82" i="6"/>
  <c r="AB82" i="6"/>
  <c r="AA82" i="6"/>
  <c r="AA22" i="4" s="1"/>
  <c r="AA63" i="4" s="1"/>
  <c r="Z82" i="6"/>
  <c r="Y82" i="6"/>
  <c r="X82" i="6"/>
  <c r="W82" i="6"/>
  <c r="W22" i="4" s="1"/>
  <c r="W63" i="4" s="1"/>
  <c r="V82" i="6"/>
  <c r="U82" i="6"/>
  <c r="T82" i="6"/>
  <c r="S82" i="6"/>
  <c r="S22" i="4" s="1"/>
  <c r="S63" i="4" s="1"/>
  <c r="R82" i="6"/>
  <c r="AW81" i="6"/>
  <c r="AV81" i="6"/>
  <c r="AX81" i="6" s="1"/>
  <c r="E81" i="6"/>
  <c r="AW80" i="6"/>
  <c r="AV80" i="6"/>
  <c r="E80" i="6"/>
  <c r="AU79" i="6"/>
  <c r="AU21" i="4" s="1"/>
  <c r="AU62" i="4" s="1"/>
  <c r="AT79" i="6"/>
  <c r="AS79" i="6"/>
  <c r="AR79" i="6"/>
  <c r="AQ79" i="6"/>
  <c r="AQ21" i="4" s="1"/>
  <c r="AQ62" i="4" s="1"/>
  <c r="AP79" i="6"/>
  <c r="AO79" i="6"/>
  <c r="AN79" i="6"/>
  <c r="AM79" i="6"/>
  <c r="AM21" i="4" s="1"/>
  <c r="AM62" i="4" s="1"/>
  <c r="AL79" i="6"/>
  <c r="AK79" i="6"/>
  <c r="AJ79" i="6"/>
  <c r="AI79" i="6"/>
  <c r="AI21" i="4" s="1"/>
  <c r="AI62" i="4" s="1"/>
  <c r="AH79" i="6"/>
  <c r="AG79" i="6"/>
  <c r="AF79" i="6"/>
  <c r="AE79" i="6"/>
  <c r="AE21" i="4" s="1"/>
  <c r="AE62" i="4" s="1"/>
  <c r="AD79" i="6"/>
  <c r="AC79" i="6"/>
  <c r="AB79" i="6"/>
  <c r="AA79" i="6"/>
  <c r="AA21" i="4" s="1"/>
  <c r="AA62" i="4" s="1"/>
  <c r="Z79" i="6"/>
  <c r="Y79" i="6"/>
  <c r="X79" i="6"/>
  <c r="W79" i="6"/>
  <c r="W21" i="4" s="1"/>
  <c r="W62" i="4" s="1"/>
  <c r="V79" i="6"/>
  <c r="U79" i="6"/>
  <c r="T79" i="6"/>
  <c r="S79" i="6"/>
  <c r="AW79" i="6" s="1"/>
  <c r="R79" i="6"/>
  <c r="AW78" i="6"/>
  <c r="AV78" i="6"/>
  <c r="AX78" i="6" s="1"/>
  <c r="E78" i="6"/>
  <c r="AW77" i="6"/>
  <c r="AV77" i="6"/>
  <c r="E77" i="6"/>
  <c r="AW76" i="6"/>
  <c r="AV76" i="6"/>
  <c r="E76" i="6"/>
  <c r="AU75" i="6"/>
  <c r="AT75" i="6"/>
  <c r="AT20" i="4" s="1"/>
  <c r="AT61" i="4" s="1"/>
  <c r="AS75" i="6"/>
  <c r="AR75" i="6"/>
  <c r="AQ75" i="6"/>
  <c r="AP75" i="6"/>
  <c r="AP20" i="4" s="1"/>
  <c r="AP61" i="4" s="1"/>
  <c r="AO75" i="6"/>
  <c r="AN75" i="6"/>
  <c r="AM75" i="6"/>
  <c r="AL75" i="6"/>
  <c r="AL20" i="4" s="1"/>
  <c r="AL61" i="4" s="1"/>
  <c r="AK75" i="6"/>
  <c r="AJ75" i="6"/>
  <c r="AI75" i="6"/>
  <c r="AH75" i="6"/>
  <c r="AH20" i="4" s="1"/>
  <c r="AH61" i="4" s="1"/>
  <c r="AG75" i="6"/>
  <c r="AF75" i="6"/>
  <c r="AE75" i="6"/>
  <c r="AD75" i="6"/>
  <c r="AD20" i="4" s="1"/>
  <c r="AD61" i="4" s="1"/>
  <c r="AC75" i="6"/>
  <c r="AB75" i="6"/>
  <c r="AA75" i="6"/>
  <c r="Z75" i="6"/>
  <c r="Z20" i="4" s="1"/>
  <c r="Z61" i="4" s="1"/>
  <c r="Y75" i="6"/>
  <c r="X75" i="6"/>
  <c r="W75" i="6"/>
  <c r="V75" i="6"/>
  <c r="V20" i="4" s="1"/>
  <c r="V61" i="4" s="1"/>
  <c r="U75" i="6"/>
  <c r="T75" i="6"/>
  <c r="S75" i="6"/>
  <c r="R75" i="6"/>
  <c r="R20" i="4" s="1"/>
  <c r="R61" i="4" s="1"/>
  <c r="AW74" i="6"/>
  <c r="AX74" i="6" s="1"/>
  <c r="AV74" i="6"/>
  <c r="E74" i="6"/>
  <c r="AW73" i="6"/>
  <c r="AX73" i="6" s="1"/>
  <c r="AV73" i="6"/>
  <c r="E73" i="6"/>
  <c r="AW72" i="6"/>
  <c r="AV72" i="6"/>
  <c r="E72" i="6"/>
  <c r="AW71" i="6"/>
  <c r="AV71" i="6"/>
  <c r="E71" i="6"/>
  <c r="AU70" i="6"/>
  <c r="AT70" i="6"/>
  <c r="AS70" i="6"/>
  <c r="AR70" i="6"/>
  <c r="AR19" i="4" s="1"/>
  <c r="AR60" i="4" s="1"/>
  <c r="AQ70" i="6"/>
  <c r="AP70" i="6"/>
  <c r="AO70" i="6"/>
  <c r="AN70" i="6"/>
  <c r="AN19" i="4" s="1"/>
  <c r="AN60" i="4" s="1"/>
  <c r="AM70" i="6"/>
  <c r="AL70" i="6"/>
  <c r="AK70" i="6"/>
  <c r="AJ70" i="6"/>
  <c r="AJ19" i="4" s="1"/>
  <c r="AJ60" i="4" s="1"/>
  <c r="AI70" i="6"/>
  <c r="AH70" i="6"/>
  <c r="AG70" i="6"/>
  <c r="AF70" i="6"/>
  <c r="AF19" i="4" s="1"/>
  <c r="AF60" i="4" s="1"/>
  <c r="AE70" i="6"/>
  <c r="AD70" i="6"/>
  <c r="AC70" i="6"/>
  <c r="AB70" i="6"/>
  <c r="AB19" i="4" s="1"/>
  <c r="AB60" i="4" s="1"/>
  <c r="AA70" i="6"/>
  <c r="Z70" i="6"/>
  <c r="Y70" i="6"/>
  <c r="X70" i="6"/>
  <c r="X19" i="4" s="1"/>
  <c r="X60" i="4" s="1"/>
  <c r="W70" i="6"/>
  <c r="V70" i="6"/>
  <c r="U70" i="6"/>
  <c r="T70" i="6"/>
  <c r="T19" i="4" s="1"/>
  <c r="T60" i="4" s="1"/>
  <c r="S70" i="6"/>
  <c r="R70" i="6"/>
  <c r="AW69" i="6"/>
  <c r="AV69" i="6"/>
  <c r="AX69" i="6" s="1"/>
  <c r="E69" i="6"/>
  <c r="AW68" i="6"/>
  <c r="AV68" i="6"/>
  <c r="AX68" i="6" s="1"/>
  <c r="E68" i="6"/>
  <c r="AW67" i="6"/>
  <c r="AV67" i="6"/>
  <c r="E67" i="6"/>
  <c r="AW66" i="6"/>
  <c r="AV66" i="6"/>
  <c r="E66" i="6"/>
  <c r="AW65" i="6"/>
  <c r="AV65" i="6"/>
  <c r="AX65" i="6" s="1"/>
  <c r="E65" i="6"/>
  <c r="AU64" i="6"/>
  <c r="AT64" i="6"/>
  <c r="AS64" i="6"/>
  <c r="AS18" i="4" s="1"/>
  <c r="AS59" i="4" s="1"/>
  <c r="AR64" i="6"/>
  <c r="AQ64" i="6"/>
  <c r="AP64" i="6"/>
  <c r="AO64" i="6"/>
  <c r="AO18" i="4" s="1"/>
  <c r="AO59" i="4" s="1"/>
  <c r="AN64" i="6"/>
  <c r="AM64" i="6"/>
  <c r="AL64" i="6"/>
  <c r="AK64" i="6"/>
  <c r="AK18" i="4" s="1"/>
  <c r="AK59" i="4" s="1"/>
  <c r="AJ64" i="6"/>
  <c r="AI64" i="6"/>
  <c r="AH64" i="6"/>
  <c r="AG64" i="6"/>
  <c r="AG18" i="4" s="1"/>
  <c r="AG59" i="4" s="1"/>
  <c r="AF64" i="6"/>
  <c r="AE64" i="6"/>
  <c r="AD64" i="6"/>
  <c r="AC64" i="6"/>
  <c r="AC18" i="4" s="1"/>
  <c r="AC59" i="4" s="1"/>
  <c r="AB64" i="6"/>
  <c r="AA64" i="6"/>
  <c r="Z64" i="6"/>
  <c r="Y64" i="6"/>
  <c r="Y18" i="4" s="1"/>
  <c r="Y59" i="4" s="1"/>
  <c r="X64" i="6"/>
  <c r="W64" i="6"/>
  <c r="V64" i="6"/>
  <c r="U64" i="6"/>
  <c r="U18" i="4" s="1"/>
  <c r="U59" i="4" s="1"/>
  <c r="T64" i="6"/>
  <c r="S64" i="6"/>
  <c r="R64" i="6"/>
  <c r="AW63" i="6"/>
  <c r="AV63" i="6"/>
  <c r="E63" i="6"/>
  <c r="AW62" i="6"/>
  <c r="AV62" i="6"/>
  <c r="AX62" i="6" s="1"/>
  <c r="E62" i="6"/>
  <c r="AU61" i="6"/>
  <c r="AT61" i="6"/>
  <c r="AS61" i="6"/>
  <c r="AS17" i="4" s="1"/>
  <c r="AS58" i="4" s="1"/>
  <c r="AR61" i="6"/>
  <c r="AQ61" i="6"/>
  <c r="AP61" i="6"/>
  <c r="AO61" i="6"/>
  <c r="AO17" i="4" s="1"/>
  <c r="AO58" i="4" s="1"/>
  <c r="AN61" i="6"/>
  <c r="AM61" i="6"/>
  <c r="AL61" i="6"/>
  <c r="AK61" i="6"/>
  <c r="AK17" i="4" s="1"/>
  <c r="AK58" i="4" s="1"/>
  <c r="AJ61" i="6"/>
  <c r="AI61" i="6"/>
  <c r="AH61" i="6"/>
  <c r="AG61" i="6"/>
  <c r="AG17" i="4" s="1"/>
  <c r="AG58" i="4" s="1"/>
  <c r="AF61" i="6"/>
  <c r="AE61" i="6"/>
  <c r="AD61" i="6"/>
  <c r="AC61" i="6"/>
  <c r="AC17" i="4" s="1"/>
  <c r="AC58" i="4" s="1"/>
  <c r="AB61" i="6"/>
  <c r="AA61" i="6"/>
  <c r="Z61" i="6"/>
  <c r="Y61" i="6"/>
  <c r="Y17" i="4" s="1"/>
  <c r="Y58" i="4" s="1"/>
  <c r="X61" i="6"/>
  <c r="W61" i="6"/>
  <c r="V61" i="6"/>
  <c r="U61" i="6"/>
  <c r="U17" i="4" s="1"/>
  <c r="U58" i="4" s="1"/>
  <c r="T61" i="6"/>
  <c r="S61" i="6"/>
  <c r="R61" i="6"/>
  <c r="AW60" i="6"/>
  <c r="AX60" i="6" s="1"/>
  <c r="AV60" i="6"/>
  <c r="E60" i="6"/>
  <c r="AU59" i="6"/>
  <c r="AU16" i="4" s="1"/>
  <c r="AU57" i="4" s="1"/>
  <c r="AT59" i="6"/>
  <c r="AT16" i="4" s="1"/>
  <c r="AT57" i="4" s="1"/>
  <c r="AS59" i="6"/>
  <c r="AR59" i="6"/>
  <c r="AQ59" i="6"/>
  <c r="AQ16" i="4" s="1"/>
  <c r="AQ57" i="4" s="1"/>
  <c r="AP59" i="6"/>
  <c r="AP16" i="4" s="1"/>
  <c r="AP57" i="4" s="1"/>
  <c r="AO59" i="6"/>
  <c r="AN59" i="6"/>
  <c r="AM59" i="6"/>
  <c r="AM16" i="4" s="1"/>
  <c r="AM57" i="4" s="1"/>
  <c r="AL59" i="6"/>
  <c r="AL16" i="4" s="1"/>
  <c r="AL57" i="4" s="1"/>
  <c r="AK59" i="6"/>
  <c r="AJ59" i="6"/>
  <c r="AI59" i="6"/>
  <c r="AI16" i="4" s="1"/>
  <c r="AI57" i="4" s="1"/>
  <c r="AH59" i="6"/>
  <c r="AG59" i="6"/>
  <c r="AF59" i="6"/>
  <c r="AE59" i="6"/>
  <c r="AE16" i="4" s="1"/>
  <c r="AE57" i="4" s="1"/>
  <c r="AD59" i="6"/>
  <c r="AD16" i="4" s="1"/>
  <c r="AD57" i="4" s="1"/>
  <c r="AC59" i="6"/>
  <c r="AB59" i="6"/>
  <c r="AA59" i="6"/>
  <c r="AA16" i="4" s="1"/>
  <c r="AA57" i="4" s="1"/>
  <c r="Z59" i="6"/>
  <c r="Z16" i="4" s="1"/>
  <c r="Z57" i="4" s="1"/>
  <c r="Y59" i="6"/>
  <c r="X59" i="6"/>
  <c r="W59" i="6"/>
  <c r="W16" i="4" s="1"/>
  <c r="W57" i="4" s="1"/>
  <c r="V59" i="6"/>
  <c r="V16" i="4" s="1"/>
  <c r="V57" i="4" s="1"/>
  <c r="U59" i="6"/>
  <c r="T59" i="6"/>
  <c r="S59" i="6"/>
  <c r="S16" i="4" s="1"/>
  <c r="S57" i="4" s="1"/>
  <c r="R59" i="6"/>
  <c r="AW59" i="6" s="1"/>
  <c r="AW58" i="6"/>
  <c r="AV58" i="6"/>
  <c r="E58" i="6"/>
  <c r="AW57" i="6"/>
  <c r="AV57" i="6"/>
  <c r="E57" i="6"/>
  <c r="AW56" i="6"/>
  <c r="AV56" i="6"/>
  <c r="AX56" i="6" s="1"/>
  <c r="E56" i="6"/>
  <c r="AW55" i="6"/>
  <c r="AV55" i="6"/>
  <c r="AX55" i="6" s="1"/>
  <c r="E55" i="6"/>
  <c r="AW54" i="6"/>
  <c r="AV54" i="6"/>
  <c r="E54" i="6"/>
  <c r="AU53" i="6"/>
  <c r="AU15" i="4" s="1"/>
  <c r="AU56" i="4" s="1"/>
  <c r="AT53" i="6"/>
  <c r="AS53" i="6"/>
  <c r="AS15" i="4" s="1"/>
  <c r="AS56" i="4" s="1"/>
  <c r="AR53" i="6"/>
  <c r="AQ53" i="6"/>
  <c r="AP53" i="6"/>
  <c r="AO53" i="6"/>
  <c r="AO15" i="4" s="1"/>
  <c r="AO56" i="4" s="1"/>
  <c r="AN53" i="6"/>
  <c r="AM53" i="6"/>
  <c r="AM15" i="4" s="1"/>
  <c r="AM56" i="4" s="1"/>
  <c r="AL53" i="6"/>
  <c r="AK53" i="6"/>
  <c r="AK15" i="4" s="1"/>
  <c r="AK56" i="4" s="1"/>
  <c r="AJ53" i="6"/>
  <c r="AI53" i="6"/>
  <c r="AI15" i="4" s="1"/>
  <c r="AI56" i="4" s="1"/>
  <c r="AH53" i="6"/>
  <c r="AG53" i="6"/>
  <c r="AG15" i="4" s="1"/>
  <c r="AG56" i="4" s="1"/>
  <c r="AF53" i="6"/>
  <c r="AE53" i="6"/>
  <c r="AE15" i="4" s="1"/>
  <c r="AE56" i="4" s="1"/>
  <c r="AD53" i="6"/>
  <c r="AC53" i="6"/>
  <c r="AC15" i="4" s="1"/>
  <c r="AC56" i="4" s="1"/>
  <c r="AB53" i="6"/>
  <c r="AA53" i="6"/>
  <c r="Z53" i="6"/>
  <c r="Y53" i="6"/>
  <c r="Y15" i="4" s="1"/>
  <c r="Y56" i="4" s="1"/>
  <c r="X53" i="6"/>
  <c r="W53" i="6"/>
  <c r="W15" i="4" s="1"/>
  <c r="W56" i="4" s="1"/>
  <c r="V53" i="6"/>
  <c r="U53" i="6"/>
  <c r="U15" i="4" s="1"/>
  <c r="U56" i="4" s="1"/>
  <c r="T53" i="6"/>
  <c r="S53" i="6"/>
  <c r="S15" i="4" s="1"/>
  <c r="S56" i="4" s="1"/>
  <c r="R53" i="6"/>
  <c r="AW52" i="6"/>
  <c r="AV52" i="6"/>
  <c r="AX52" i="6" s="1"/>
  <c r="E52" i="6"/>
  <c r="AW51" i="6"/>
  <c r="AV51" i="6"/>
  <c r="AX51" i="6" s="1"/>
  <c r="E51" i="6"/>
  <c r="AW50" i="6"/>
  <c r="AV50" i="6"/>
  <c r="AX50" i="6" s="1"/>
  <c r="AW49" i="6"/>
  <c r="AX49" i="6" s="1"/>
  <c r="AV49" i="6"/>
  <c r="E49" i="6"/>
  <c r="AW48" i="6"/>
  <c r="AX48" i="6" s="1"/>
  <c r="AV48" i="6"/>
  <c r="AW47" i="6"/>
  <c r="AV47" i="6"/>
  <c r="AX47" i="6" s="1"/>
  <c r="E47" i="6"/>
  <c r="AW46" i="6"/>
  <c r="AV46" i="6"/>
  <c r="E46" i="6"/>
  <c r="AU45" i="6"/>
  <c r="AU14" i="4" s="1"/>
  <c r="AU55" i="4" s="1"/>
  <c r="AT45" i="6"/>
  <c r="AS45" i="6"/>
  <c r="AR45" i="6"/>
  <c r="AQ45" i="6"/>
  <c r="AQ14" i="4" s="1"/>
  <c r="AQ55" i="4" s="1"/>
  <c r="AP45" i="6"/>
  <c r="AO45" i="6"/>
  <c r="AN45" i="6"/>
  <c r="AM45" i="6"/>
  <c r="AM14" i="4" s="1"/>
  <c r="AM55" i="4" s="1"/>
  <c r="AL45" i="6"/>
  <c r="AK45" i="6"/>
  <c r="AJ45" i="6"/>
  <c r="AI45" i="6"/>
  <c r="AI14" i="4" s="1"/>
  <c r="AI55" i="4" s="1"/>
  <c r="AH45" i="6"/>
  <c r="AG45" i="6"/>
  <c r="AF45" i="6"/>
  <c r="AE45" i="6"/>
  <c r="AE14" i="4" s="1"/>
  <c r="AE55" i="4" s="1"/>
  <c r="AD45" i="6"/>
  <c r="AC45" i="6"/>
  <c r="AB45" i="6"/>
  <c r="AA45" i="6"/>
  <c r="AA14" i="4" s="1"/>
  <c r="AA55" i="4" s="1"/>
  <c r="Z45" i="6"/>
  <c r="Y45" i="6"/>
  <c r="X45" i="6"/>
  <c r="W45" i="6"/>
  <c r="W14" i="4" s="1"/>
  <c r="W55" i="4" s="1"/>
  <c r="V45" i="6"/>
  <c r="U45" i="6"/>
  <c r="T45" i="6"/>
  <c r="S45" i="6"/>
  <c r="S14" i="4" s="1"/>
  <c r="S55" i="4" s="1"/>
  <c r="R45" i="6"/>
  <c r="AW44" i="6"/>
  <c r="AV44" i="6"/>
  <c r="E44" i="6"/>
  <c r="AU43" i="6"/>
  <c r="AT43" i="6"/>
  <c r="AS43" i="6"/>
  <c r="AR43" i="6"/>
  <c r="AR13" i="4" s="1"/>
  <c r="AR54" i="4" s="1"/>
  <c r="AQ43" i="6"/>
  <c r="AP43" i="6"/>
  <c r="AO43" i="6"/>
  <c r="AN43" i="6"/>
  <c r="AN13" i="4" s="1"/>
  <c r="AN54" i="4" s="1"/>
  <c r="AM43" i="6"/>
  <c r="AL43" i="6"/>
  <c r="AK43" i="6"/>
  <c r="AJ43" i="6"/>
  <c r="AJ13" i="4" s="1"/>
  <c r="AJ54" i="4" s="1"/>
  <c r="AI43" i="6"/>
  <c r="AH43" i="6"/>
  <c r="AG43" i="6"/>
  <c r="AF43" i="6"/>
  <c r="AF13" i="4" s="1"/>
  <c r="AF54" i="4" s="1"/>
  <c r="AE43" i="6"/>
  <c r="AD43" i="6"/>
  <c r="AC43" i="6"/>
  <c r="AB43" i="6"/>
  <c r="AB13" i="4" s="1"/>
  <c r="AB54" i="4" s="1"/>
  <c r="AA43" i="6"/>
  <c r="Z43" i="6"/>
  <c r="Y43" i="6"/>
  <c r="X43" i="6"/>
  <c r="X13" i="4" s="1"/>
  <c r="X54" i="4" s="1"/>
  <c r="W43" i="6"/>
  <c r="V43" i="6"/>
  <c r="U43" i="6"/>
  <c r="T43" i="6"/>
  <c r="T13" i="4" s="1"/>
  <c r="T54" i="4" s="1"/>
  <c r="S43" i="6"/>
  <c r="R43" i="6"/>
  <c r="AW42" i="6"/>
  <c r="AV42" i="6"/>
  <c r="E42" i="6"/>
  <c r="AW41" i="6"/>
  <c r="AV41" i="6"/>
  <c r="E41" i="6"/>
  <c r="AW40" i="6"/>
  <c r="AX40" i="6" s="1"/>
  <c r="AV40" i="6"/>
  <c r="E40" i="6"/>
  <c r="AW39" i="6"/>
  <c r="AX39" i="6" s="1"/>
  <c r="AV39" i="6"/>
  <c r="E39" i="6"/>
  <c r="AW38" i="6"/>
  <c r="AV38" i="6"/>
  <c r="E38" i="6"/>
  <c r="AW37" i="6"/>
  <c r="AV37" i="6"/>
  <c r="E37" i="6"/>
  <c r="AW36" i="6"/>
  <c r="AX36" i="6" s="1"/>
  <c r="AV36" i="6"/>
  <c r="E36" i="6"/>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R35" i="6"/>
  <c r="AW34" i="6"/>
  <c r="AV34" i="6"/>
  <c r="AX34" i="6" s="1"/>
  <c r="E34" i="6"/>
  <c r="AW33" i="6"/>
  <c r="AV33" i="6"/>
  <c r="E33" i="6"/>
  <c r="AW32" i="6"/>
  <c r="AV32" i="6"/>
  <c r="E32" i="6"/>
  <c r="AU31" i="6"/>
  <c r="AT31" i="6"/>
  <c r="AT11" i="4" s="1"/>
  <c r="AT52" i="4" s="1"/>
  <c r="AS31" i="6"/>
  <c r="AS11" i="4" s="1"/>
  <c r="AS52" i="4" s="1"/>
  <c r="AR31" i="6"/>
  <c r="AQ31" i="6"/>
  <c r="AP31" i="6"/>
  <c r="AP11" i="4" s="1"/>
  <c r="AP52" i="4" s="1"/>
  <c r="AO31" i="6"/>
  <c r="AO11" i="4" s="1"/>
  <c r="AO52" i="4" s="1"/>
  <c r="AN31" i="6"/>
  <c r="AM31" i="6"/>
  <c r="AL31" i="6"/>
  <c r="AL11" i="4" s="1"/>
  <c r="AL52" i="4" s="1"/>
  <c r="AK31" i="6"/>
  <c r="AK11" i="4" s="1"/>
  <c r="AK52" i="4" s="1"/>
  <c r="AJ31" i="6"/>
  <c r="AI31" i="6"/>
  <c r="AH31" i="6"/>
  <c r="AG31" i="6"/>
  <c r="AG11" i="4" s="1"/>
  <c r="AG52" i="4" s="1"/>
  <c r="AF31" i="6"/>
  <c r="AE31" i="6"/>
  <c r="AD31" i="6"/>
  <c r="AD11" i="4" s="1"/>
  <c r="AD52" i="4" s="1"/>
  <c r="AC31" i="6"/>
  <c r="AC11" i="4" s="1"/>
  <c r="AC52" i="4" s="1"/>
  <c r="AB31" i="6"/>
  <c r="AA31" i="6"/>
  <c r="Z31" i="6"/>
  <c r="Z11" i="4" s="1"/>
  <c r="Z52" i="4" s="1"/>
  <c r="Y31" i="6"/>
  <c r="Y11" i="4" s="1"/>
  <c r="Y52" i="4" s="1"/>
  <c r="X31" i="6"/>
  <c r="W31" i="6"/>
  <c r="V31" i="6"/>
  <c r="V11" i="4" s="1"/>
  <c r="V52" i="4" s="1"/>
  <c r="U31" i="6"/>
  <c r="T31" i="6"/>
  <c r="S31" i="6"/>
  <c r="R31" i="6"/>
  <c r="AW30" i="6"/>
  <c r="AV30" i="6"/>
  <c r="AX30" i="6" s="1"/>
  <c r="E30" i="6"/>
  <c r="W32" i="7" s="1"/>
  <c r="AW29" i="6"/>
  <c r="AV29" i="6"/>
  <c r="AX29" i="6" s="1"/>
  <c r="E29" i="6"/>
  <c r="W31" i="7" s="1"/>
  <c r="AW28" i="6"/>
  <c r="AV28" i="6"/>
  <c r="AX28" i="6" s="1"/>
  <c r="E28" i="6"/>
  <c r="W30" i="7" s="1"/>
  <c r="AW27" i="6"/>
  <c r="AV27" i="6"/>
  <c r="AX27" i="6" s="1"/>
  <c r="E27" i="6"/>
  <c r="W29" i="7" s="1"/>
  <c r="AW26" i="6"/>
  <c r="AV26" i="6"/>
  <c r="AX26" i="6" s="1"/>
  <c r="E26" i="6"/>
  <c r="W28" i="7" s="1"/>
  <c r="AW25" i="6"/>
  <c r="AV25" i="6"/>
  <c r="AX25" i="6" s="1"/>
  <c r="E25" i="6"/>
  <c r="W27" i="7" s="1"/>
  <c r="AW24" i="6"/>
  <c r="AV24" i="6"/>
  <c r="AX24" i="6" s="1"/>
  <c r="E24" i="6"/>
  <c r="W26" i="7" s="1"/>
  <c r="AW23" i="6"/>
  <c r="AV23" i="6"/>
  <c r="AX23" i="6" s="1"/>
  <c r="E23" i="6"/>
  <c r="W25" i="7" s="1"/>
  <c r="AW22" i="6"/>
  <c r="AV22" i="6"/>
  <c r="AX22" i="6" s="1"/>
  <c r="E22" i="6"/>
  <c r="W24" i="7" s="1"/>
  <c r="AU21" i="6"/>
  <c r="AU10" i="4" s="1"/>
  <c r="AU51" i="4" s="1"/>
  <c r="AT21" i="6"/>
  <c r="AS21" i="6"/>
  <c r="AR21" i="6"/>
  <c r="AR10" i="4" s="1"/>
  <c r="AR51" i="4" s="1"/>
  <c r="AQ21" i="6"/>
  <c r="AQ10" i="4" s="1"/>
  <c r="AQ51" i="4" s="1"/>
  <c r="AP21" i="6"/>
  <c r="AO21" i="6"/>
  <c r="AN21" i="6"/>
  <c r="AN10" i="4" s="1"/>
  <c r="AN51" i="4" s="1"/>
  <c r="AM21" i="6"/>
  <c r="AM10" i="4" s="1"/>
  <c r="AM51" i="4" s="1"/>
  <c r="AL21" i="6"/>
  <c r="AK21" i="6"/>
  <c r="AJ21" i="6"/>
  <c r="AJ10" i="4" s="1"/>
  <c r="AJ51" i="4" s="1"/>
  <c r="AI21" i="6"/>
  <c r="AI10" i="4" s="1"/>
  <c r="AI51" i="4" s="1"/>
  <c r="AH21" i="6"/>
  <c r="AG21" i="6"/>
  <c r="AF21" i="6"/>
  <c r="AE21" i="6"/>
  <c r="AE10" i="4" s="1"/>
  <c r="AE51" i="4" s="1"/>
  <c r="AD21" i="6"/>
  <c r="AC21" i="6"/>
  <c r="AB21" i="6"/>
  <c r="AB10" i="4" s="1"/>
  <c r="AB51" i="4" s="1"/>
  <c r="AA21" i="6"/>
  <c r="AA10" i="4" s="1"/>
  <c r="AA51" i="4" s="1"/>
  <c r="Z21" i="6"/>
  <c r="Y21" i="6"/>
  <c r="X21" i="6"/>
  <c r="X10" i="4" s="1"/>
  <c r="X51" i="4" s="1"/>
  <c r="W21" i="6"/>
  <c r="W10" i="4" s="1"/>
  <c r="W51" i="4" s="1"/>
  <c r="V21" i="6"/>
  <c r="U21" i="6"/>
  <c r="T21" i="6"/>
  <c r="T10" i="4" s="1"/>
  <c r="T51" i="4" s="1"/>
  <c r="S21" i="6"/>
  <c r="S10" i="4" s="1"/>
  <c r="S51" i="4" s="1"/>
  <c r="R21" i="6"/>
  <c r="AW20" i="6"/>
  <c r="AV20" i="6"/>
  <c r="E20" i="6"/>
  <c r="AW19" i="6"/>
  <c r="AV19" i="6"/>
  <c r="E19" i="6"/>
  <c r="W20" i="7" s="1"/>
  <c r="AU18" i="6"/>
  <c r="AU9" i="4" s="1"/>
  <c r="AU50" i="4" s="1"/>
  <c r="AT18" i="6"/>
  <c r="AS18" i="6"/>
  <c r="AR18" i="6"/>
  <c r="AR9" i="4" s="1"/>
  <c r="AR50" i="4" s="1"/>
  <c r="AQ18" i="6"/>
  <c r="AQ9" i="4" s="1"/>
  <c r="AQ50" i="4" s="1"/>
  <c r="AP18" i="6"/>
  <c r="AO18" i="6"/>
  <c r="AN18" i="6"/>
  <c r="AM18" i="6"/>
  <c r="AM9" i="4" s="1"/>
  <c r="AM50" i="4" s="1"/>
  <c r="AL18" i="6"/>
  <c r="AK18" i="6"/>
  <c r="AJ18" i="6"/>
  <c r="AJ9" i="4" s="1"/>
  <c r="AJ50" i="4" s="1"/>
  <c r="AI18" i="6"/>
  <c r="AI9" i="4" s="1"/>
  <c r="AI50" i="4" s="1"/>
  <c r="AH18" i="6"/>
  <c r="AG18" i="6"/>
  <c r="AF18" i="6"/>
  <c r="AF9" i="4" s="1"/>
  <c r="AF50" i="4" s="1"/>
  <c r="AE18" i="6"/>
  <c r="AE9" i="4" s="1"/>
  <c r="AE50" i="4" s="1"/>
  <c r="AD18" i="6"/>
  <c r="AC18" i="6"/>
  <c r="AB18" i="6"/>
  <c r="AB9" i="4" s="1"/>
  <c r="AB50" i="4" s="1"/>
  <c r="AA18" i="6"/>
  <c r="AA9" i="4" s="1"/>
  <c r="AA50" i="4" s="1"/>
  <c r="Z18" i="6"/>
  <c r="Y18" i="6"/>
  <c r="X18" i="6"/>
  <c r="W18" i="6"/>
  <c r="W9" i="4" s="1"/>
  <c r="W50" i="4" s="1"/>
  <c r="V18" i="6"/>
  <c r="U18" i="6"/>
  <c r="T18" i="6"/>
  <c r="T9" i="4" s="1"/>
  <c r="T50" i="4" s="1"/>
  <c r="S18" i="6"/>
  <c r="S9" i="4" s="1"/>
  <c r="S50" i="4" s="1"/>
  <c r="R18" i="6"/>
  <c r="AW17" i="6"/>
  <c r="AV17" i="6"/>
  <c r="AX17" i="6" s="1"/>
  <c r="I17" i="6"/>
  <c r="H17" i="6"/>
  <c r="E17" i="6"/>
  <c r="AW16" i="6"/>
  <c r="AX16" i="6" s="1"/>
  <c r="AV16" i="6"/>
  <c r="E16" i="6"/>
  <c r="AW15" i="6"/>
  <c r="AV15" i="6"/>
  <c r="E15" i="6"/>
  <c r="AW14" i="6"/>
  <c r="AV14" i="6"/>
  <c r="H14" i="6"/>
  <c r="I14" i="6" s="1"/>
  <c r="E14" i="6"/>
  <c r="AW13" i="6"/>
  <c r="AV13" i="6"/>
  <c r="E13" i="6"/>
  <c r="AW12" i="6"/>
  <c r="AX12" i="6" s="1"/>
  <c r="AV12" i="6"/>
  <c r="E12" i="6"/>
  <c r="AW11" i="6"/>
  <c r="AX11" i="6" s="1"/>
  <c r="AV11" i="6"/>
  <c r="E11" i="6"/>
  <c r="AU10" i="6"/>
  <c r="AT10" i="6"/>
  <c r="AT8" i="4" s="1"/>
  <c r="AT49" i="4" s="1"/>
  <c r="AS10" i="6"/>
  <c r="AR10" i="6"/>
  <c r="AQ10" i="6"/>
  <c r="AP10" i="6"/>
  <c r="AP8" i="4" s="1"/>
  <c r="AP49" i="4" s="1"/>
  <c r="AO10" i="6"/>
  <c r="AN10" i="6"/>
  <c r="AM10" i="6"/>
  <c r="AL10" i="6"/>
  <c r="AL8" i="4" s="1"/>
  <c r="AL49" i="4" s="1"/>
  <c r="AK10" i="6"/>
  <c r="AJ10" i="6"/>
  <c r="AI10" i="6"/>
  <c r="AH10" i="6"/>
  <c r="AH8" i="4" s="1"/>
  <c r="AH49" i="4" s="1"/>
  <c r="AG10" i="6"/>
  <c r="AF10" i="6"/>
  <c r="AE10" i="6"/>
  <c r="AD10" i="6"/>
  <c r="AD8" i="4" s="1"/>
  <c r="AD49" i="4" s="1"/>
  <c r="AC10" i="6"/>
  <c r="AB10" i="6"/>
  <c r="AA10" i="6"/>
  <c r="Z10" i="6"/>
  <c r="Z8" i="4" s="1"/>
  <c r="Z49" i="4" s="1"/>
  <c r="Y10" i="6"/>
  <c r="X10" i="6"/>
  <c r="W10" i="6"/>
  <c r="V10" i="6"/>
  <c r="V8" i="4" s="1"/>
  <c r="V49" i="4" s="1"/>
  <c r="U10" i="6"/>
  <c r="T10" i="6"/>
  <c r="S10" i="6"/>
  <c r="R10" i="6"/>
  <c r="R8" i="4" s="1"/>
  <c r="R49" i="4" s="1"/>
  <c r="AW9" i="6"/>
  <c r="AV9" i="6"/>
  <c r="E9" i="6"/>
  <c r="AW8" i="6"/>
  <c r="AV8" i="6"/>
  <c r="E8" i="6"/>
  <c r="AU7" i="6"/>
  <c r="AT7" i="6"/>
  <c r="AS7" i="6"/>
  <c r="AR7" i="6"/>
  <c r="AQ7" i="6"/>
  <c r="AP7" i="6"/>
  <c r="AO7" i="6"/>
  <c r="AN7" i="6"/>
  <c r="AM7" i="6"/>
  <c r="AL7" i="6"/>
  <c r="AK7" i="6"/>
  <c r="AJ7" i="6"/>
  <c r="AI7" i="6"/>
  <c r="AH7" i="6"/>
  <c r="AG7" i="6"/>
  <c r="AF7" i="6"/>
  <c r="AE7" i="6"/>
  <c r="AD7" i="6"/>
  <c r="AC7" i="6"/>
  <c r="AB7" i="6"/>
  <c r="AA7" i="6"/>
  <c r="Z7" i="6"/>
  <c r="Y7" i="6"/>
  <c r="X7" i="6"/>
  <c r="W7" i="6"/>
  <c r="V7" i="6"/>
  <c r="U7" i="6"/>
  <c r="T7" i="6"/>
  <c r="S7" i="6"/>
  <c r="R7" i="6"/>
  <c r="AZ3" i="6"/>
  <c r="AZ2" i="6"/>
  <c r="B72" i="4"/>
  <c r="B71" i="4"/>
  <c r="B70" i="4"/>
  <c r="B69" i="4"/>
  <c r="B68" i="4"/>
  <c r="B67" i="4"/>
  <c r="B66" i="4"/>
  <c r="B65" i="4"/>
  <c r="B64" i="4"/>
  <c r="B63" i="4"/>
  <c r="B62" i="4"/>
  <c r="B61" i="4"/>
  <c r="B60" i="4"/>
  <c r="B59" i="4"/>
  <c r="B58" i="4"/>
  <c r="B57" i="4"/>
  <c r="B56" i="4"/>
  <c r="B55" i="4"/>
  <c r="B54" i="4"/>
  <c r="B53" i="4"/>
  <c r="B52" i="4"/>
  <c r="B51" i="4"/>
  <c r="B50" i="4"/>
  <c r="B49" i="4"/>
  <c r="B48" i="4"/>
  <c r="AU47" i="4"/>
  <c r="AT47" i="4"/>
  <c r="AS47" i="4"/>
  <c r="AR47" i="4"/>
  <c r="AQ47" i="4"/>
  <c r="AP47" i="4"/>
  <c r="AO47" i="4"/>
  <c r="AN47" i="4"/>
  <c r="AM47" i="4"/>
  <c r="AL47" i="4"/>
  <c r="AK47" i="4"/>
  <c r="AJ47" i="4"/>
  <c r="AI47" i="4"/>
  <c r="AH47" i="4"/>
  <c r="AG47" i="4"/>
  <c r="AF47" i="4"/>
  <c r="AE47" i="4"/>
  <c r="AD47" i="4"/>
  <c r="AC47" i="4"/>
  <c r="AB47" i="4"/>
  <c r="AA47" i="4"/>
  <c r="Z47" i="4"/>
  <c r="Y47" i="4"/>
  <c r="X47" i="4"/>
  <c r="W47" i="4"/>
  <c r="V47" i="4"/>
  <c r="U47" i="4"/>
  <c r="T47" i="4"/>
  <c r="S47" i="4"/>
  <c r="R47" i="4"/>
  <c r="AU46" i="4"/>
  <c r="AT46" i="4"/>
  <c r="AS46" i="4"/>
  <c r="AR46" i="4"/>
  <c r="AQ46" i="4"/>
  <c r="AP46" i="4"/>
  <c r="AO46" i="4"/>
  <c r="AN46" i="4"/>
  <c r="AM46" i="4"/>
  <c r="AL46" i="4"/>
  <c r="AK46" i="4"/>
  <c r="AJ46" i="4"/>
  <c r="AI46" i="4"/>
  <c r="AH46" i="4"/>
  <c r="AG46" i="4"/>
  <c r="AF46" i="4"/>
  <c r="AE46" i="4"/>
  <c r="AD46" i="4"/>
  <c r="AC46" i="4"/>
  <c r="AB46" i="4"/>
  <c r="AA46" i="4"/>
  <c r="Z46" i="4"/>
  <c r="Y46" i="4"/>
  <c r="X46" i="4"/>
  <c r="W46" i="4"/>
  <c r="V46" i="4"/>
  <c r="U46" i="4"/>
  <c r="T46" i="4"/>
  <c r="S46" i="4"/>
  <c r="R46" i="4"/>
  <c r="AU38" i="4"/>
  <c r="AT38" i="4"/>
  <c r="AS38" i="4"/>
  <c r="AR38" i="4"/>
  <c r="AQ38" i="4"/>
  <c r="AP38" i="4"/>
  <c r="AO38" i="4"/>
  <c r="AN38" i="4"/>
  <c r="AM38" i="4"/>
  <c r="AL38" i="4"/>
  <c r="AK38" i="4"/>
  <c r="AJ38" i="4"/>
  <c r="AI38" i="4"/>
  <c r="AH38" i="4"/>
  <c r="AG38" i="4"/>
  <c r="AF38" i="4"/>
  <c r="AE38" i="4"/>
  <c r="AD38" i="4"/>
  <c r="AC38" i="4"/>
  <c r="AB38" i="4"/>
  <c r="AA38" i="4"/>
  <c r="Z38" i="4"/>
  <c r="Y38" i="4"/>
  <c r="X38" i="4"/>
  <c r="W38" i="4"/>
  <c r="V38" i="4"/>
  <c r="U38" i="4"/>
  <c r="T38" i="4"/>
  <c r="S38" i="4"/>
  <c r="R38" i="4"/>
  <c r="R39" i="4" s="1"/>
  <c r="R43" i="4" s="1"/>
  <c r="R71" i="4" s="1"/>
  <c r="AV36" i="4"/>
  <c r="E10" i="11" s="1"/>
  <c r="AV35" i="4"/>
  <c r="AV34" i="4"/>
  <c r="AT25" i="4"/>
  <c r="AT66" i="4" s="1"/>
  <c r="AS25" i="4"/>
  <c r="AS66" i="4" s="1"/>
  <c r="AP25" i="4"/>
  <c r="AP66" i="4" s="1"/>
  <c r="AO25" i="4"/>
  <c r="AO66" i="4" s="1"/>
  <c r="AL25" i="4"/>
  <c r="AL66" i="4" s="1"/>
  <c r="AK25" i="4"/>
  <c r="AK66" i="4" s="1"/>
  <c r="AH25" i="4"/>
  <c r="AH66" i="4" s="1"/>
  <c r="AG25" i="4"/>
  <c r="AG66" i="4" s="1"/>
  <c r="AF25" i="4"/>
  <c r="AF66" i="4" s="1"/>
  <c r="AD25" i="4"/>
  <c r="AD66" i="4" s="1"/>
  <c r="AC25" i="4"/>
  <c r="AC66" i="4" s="1"/>
  <c r="Z25" i="4"/>
  <c r="Z66" i="4" s="1"/>
  <c r="Y25" i="4"/>
  <c r="Y66" i="4" s="1"/>
  <c r="V25" i="4"/>
  <c r="V66" i="4" s="1"/>
  <c r="U25" i="4"/>
  <c r="U66" i="4" s="1"/>
  <c r="R25" i="4"/>
  <c r="R66" i="4" s="1"/>
  <c r="AU24" i="4"/>
  <c r="AU65" i="4" s="1"/>
  <c r="AT24" i="4"/>
  <c r="AT65" i="4" s="1"/>
  <c r="AR24" i="4"/>
  <c r="AR65" i="4" s="1"/>
  <c r="AQ24" i="4"/>
  <c r="AQ65" i="4" s="1"/>
  <c r="AP24" i="4"/>
  <c r="AP65" i="4" s="1"/>
  <c r="AN24" i="4"/>
  <c r="AN65" i="4" s="1"/>
  <c r="AM24" i="4"/>
  <c r="AM65" i="4" s="1"/>
  <c r="AL24" i="4"/>
  <c r="AL65" i="4" s="1"/>
  <c r="AJ24" i="4"/>
  <c r="AJ65" i="4" s="1"/>
  <c r="AI24" i="4"/>
  <c r="AI65" i="4" s="1"/>
  <c r="AH24" i="4"/>
  <c r="AH65" i="4" s="1"/>
  <c r="AF24" i="4"/>
  <c r="AF65" i="4" s="1"/>
  <c r="AE24" i="4"/>
  <c r="AE65" i="4" s="1"/>
  <c r="AD24" i="4"/>
  <c r="AD65" i="4" s="1"/>
  <c r="AB24" i="4"/>
  <c r="AB65" i="4" s="1"/>
  <c r="AA24" i="4"/>
  <c r="AA65" i="4" s="1"/>
  <c r="Z24" i="4"/>
  <c r="Z65" i="4" s="1"/>
  <c r="X24" i="4"/>
  <c r="X65" i="4" s="1"/>
  <c r="W24" i="4"/>
  <c r="W65" i="4" s="1"/>
  <c r="V24" i="4"/>
  <c r="V65" i="4" s="1"/>
  <c r="T24" i="4"/>
  <c r="T65" i="4" s="1"/>
  <c r="S24" i="4"/>
  <c r="S65" i="4" s="1"/>
  <c r="R24" i="4"/>
  <c r="R65" i="4" s="1"/>
  <c r="AU23" i="4"/>
  <c r="AU64" i="4" s="1"/>
  <c r="AT23" i="4"/>
  <c r="AT64" i="4" s="1"/>
  <c r="AR23" i="4"/>
  <c r="AR64" i="4" s="1"/>
  <c r="AQ23" i="4"/>
  <c r="AQ64" i="4" s="1"/>
  <c r="AP23" i="4"/>
  <c r="AP64" i="4" s="1"/>
  <c r="AN23" i="4"/>
  <c r="AN64" i="4" s="1"/>
  <c r="AM23" i="4"/>
  <c r="AM64" i="4" s="1"/>
  <c r="AL23" i="4"/>
  <c r="AL64" i="4" s="1"/>
  <c r="AJ23" i="4"/>
  <c r="AJ64" i="4" s="1"/>
  <c r="AI23" i="4"/>
  <c r="AI64" i="4" s="1"/>
  <c r="AH23" i="4"/>
  <c r="AH64" i="4" s="1"/>
  <c r="AF23" i="4"/>
  <c r="AF64" i="4" s="1"/>
  <c r="AE23" i="4"/>
  <c r="AE64" i="4" s="1"/>
  <c r="AD23" i="4"/>
  <c r="AD64" i="4" s="1"/>
  <c r="AB23" i="4"/>
  <c r="AB64" i="4" s="1"/>
  <c r="AA23" i="4"/>
  <c r="AA64" i="4" s="1"/>
  <c r="Z23" i="4"/>
  <c r="Z64" i="4" s="1"/>
  <c r="X23" i="4"/>
  <c r="X64" i="4" s="1"/>
  <c r="W23" i="4"/>
  <c r="W64" i="4" s="1"/>
  <c r="V23" i="4"/>
  <c r="V64" i="4" s="1"/>
  <c r="T23" i="4"/>
  <c r="T64" i="4" s="1"/>
  <c r="S23" i="4"/>
  <c r="S64" i="4" s="1"/>
  <c r="R23" i="4"/>
  <c r="R64" i="4" s="1"/>
  <c r="AT22" i="4"/>
  <c r="AT63" i="4" s="1"/>
  <c r="AS22" i="4"/>
  <c r="AS63" i="4" s="1"/>
  <c r="AR22" i="4"/>
  <c r="AR63" i="4" s="1"/>
  <c r="AP22" i="4"/>
  <c r="AP63" i="4" s="1"/>
  <c r="AO22" i="4"/>
  <c r="AO63" i="4" s="1"/>
  <c r="AN22" i="4"/>
  <c r="AN63" i="4" s="1"/>
  <c r="AL22" i="4"/>
  <c r="AL63" i="4" s="1"/>
  <c r="AK22" i="4"/>
  <c r="AK63" i="4" s="1"/>
  <c r="AJ22" i="4"/>
  <c r="AJ63" i="4" s="1"/>
  <c r="AH22" i="4"/>
  <c r="AH63" i="4" s="1"/>
  <c r="AG22" i="4"/>
  <c r="AG63" i="4" s="1"/>
  <c r="AF22" i="4"/>
  <c r="AF63" i="4" s="1"/>
  <c r="AD22" i="4"/>
  <c r="AD63" i="4" s="1"/>
  <c r="AC22" i="4"/>
  <c r="AC63" i="4" s="1"/>
  <c r="AB22" i="4"/>
  <c r="AB63" i="4" s="1"/>
  <c r="Z22" i="4"/>
  <c r="Z63" i="4" s="1"/>
  <c r="Y22" i="4"/>
  <c r="Y63" i="4" s="1"/>
  <c r="X22" i="4"/>
  <c r="X63" i="4" s="1"/>
  <c r="V22" i="4"/>
  <c r="V63" i="4" s="1"/>
  <c r="U22" i="4"/>
  <c r="U63" i="4" s="1"/>
  <c r="T22" i="4"/>
  <c r="T63" i="4" s="1"/>
  <c r="R22" i="4"/>
  <c r="R63" i="4" s="1"/>
  <c r="AT21" i="4"/>
  <c r="AT62" i="4" s="1"/>
  <c r="AS21" i="4"/>
  <c r="AS62" i="4" s="1"/>
  <c r="AR21" i="4"/>
  <c r="AR62" i="4" s="1"/>
  <c r="AP21" i="4"/>
  <c r="AP62" i="4" s="1"/>
  <c r="AO21" i="4"/>
  <c r="AO62" i="4" s="1"/>
  <c r="AN21" i="4"/>
  <c r="AN62" i="4" s="1"/>
  <c r="AL21" i="4"/>
  <c r="AL62" i="4" s="1"/>
  <c r="AK21" i="4"/>
  <c r="AK62" i="4" s="1"/>
  <c r="AJ21" i="4"/>
  <c r="AJ62" i="4" s="1"/>
  <c r="AH21" i="4"/>
  <c r="AH62" i="4" s="1"/>
  <c r="AG21" i="4"/>
  <c r="AG62" i="4" s="1"/>
  <c r="AF21" i="4"/>
  <c r="AF62" i="4" s="1"/>
  <c r="AD21" i="4"/>
  <c r="AD62" i="4" s="1"/>
  <c r="AC21" i="4"/>
  <c r="AC62" i="4" s="1"/>
  <c r="AB21" i="4"/>
  <c r="AB62" i="4" s="1"/>
  <c r="Z21" i="4"/>
  <c r="Z62" i="4" s="1"/>
  <c r="Y21" i="4"/>
  <c r="Y62" i="4" s="1"/>
  <c r="X21" i="4"/>
  <c r="X62" i="4" s="1"/>
  <c r="V21" i="4"/>
  <c r="V62" i="4" s="1"/>
  <c r="U21" i="4"/>
  <c r="U62" i="4" s="1"/>
  <c r="T21" i="4"/>
  <c r="T62" i="4" s="1"/>
  <c r="R21" i="4"/>
  <c r="R62" i="4" s="1"/>
  <c r="AU20" i="4"/>
  <c r="AU61" i="4" s="1"/>
  <c r="AS20" i="4"/>
  <c r="AS61" i="4" s="1"/>
  <c r="AR20" i="4"/>
  <c r="AR61" i="4" s="1"/>
  <c r="AQ20" i="4"/>
  <c r="AQ61" i="4" s="1"/>
  <c r="AO20" i="4"/>
  <c r="AO61" i="4" s="1"/>
  <c r="AN20" i="4"/>
  <c r="AN61" i="4" s="1"/>
  <c r="AM20" i="4"/>
  <c r="AM61" i="4" s="1"/>
  <c r="AK20" i="4"/>
  <c r="AK61" i="4" s="1"/>
  <c r="AJ20" i="4"/>
  <c r="AJ61" i="4" s="1"/>
  <c r="AI20" i="4"/>
  <c r="AI61" i="4" s="1"/>
  <c r="AG20" i="4"/>
  <c r="AG61" i="4" s="1"/>
  <c r="AF20" i="4"/>
  <c r="AF61" i="4" s="1"/>
  <c r="AE20" i="4"/>
  <c r="AE61" i="4" s="1"/>
  <c r="AC20" i="4"/>
  <c r="AC61" i="4" s="1"/>
  <c r="AB20" i="4"/>
  <c r="AB61" i="4" s="1"/>
  <c r="AA20" i="4"/>
  <c r="AA61" i="4" s="1"/>
  <c r="Y20" i="4"/>
  <c r="Y61" i="4" s="1"/>
  <c r="X20" i="4"/>
  <c r="X61" i="4" s="1"/>
  <c r="W20" i="4"/>
  <c r="W61" i="4" s="1"/>
  <c r="U20" i="4"/>
  <c r="U61" i="4" s="1"/>
  <c r="T20" i="4"/>
  <c r="T61" i="4" s="1"/>
  <c r="S20" i="4"/>
  <c r="S61" i="4" s="1"/>
  <c r="AU19" i="4"/>
  <c r="AU60" i="4" s="1"/>
  <c r="AT19" i="4"/>
  <c r="AT60" i="4" s="1"/>
  <c r="AS19" i="4"/>
  <c r="AS60" i="4" s="1"/>
  <c r="AQ19" i="4"/>
  <c r="AQ60" i="4" s="1"/>
  <c r="AP19" i="4"/>
  <c r="AP60" i="4" s="1"/>
  <c r="AO19" i="4"/>
  <c r="AO60" i="4" s="1"/>
  <c r="AM19" i="4"/>
  <c r="AM60" i="4" s="1"/>
  <c r="AL19" i="4"/>
  <c r="AL60" i="4" s="1"/>
  <c r="AK19" i="4"/>
  <c r="AK60" i="4" s="1"/>
  <c r="AI19" i="4"/>
  <c r="AI60" i="4" s="1"/>
  <c r="AH19" i="4"/>
  <c r="AH60" i="4" s="1"/>
  <c r="AG19" i="4"/>
  <c r="AG60" i="4" s="1"/>
  <c r="AE19" i="4"/>
  <c r="AE60" i="4" s="1"/>
  <c r="AD19" i="4"/>
  <c r="AD60" i="4" s="1"/>
  <c r="AC19" i="4"/>
  <c r="AC60" i="4" s="1"/>
  <c r="AA19" i="4"/>
  <c r="AA60" i="4" s="1"/>
  <c r="Z19" i="4"/>
  <c r="Z60" i="4" s="1"/>
  <c r="Y19" i="4"/>
  <c r="Y60" i="4" s="1"/>
  <c r="W19" i="4"/>
  <c r="W60" i="4" s="1"/>
  <c r="V19" i="4"/>
  <c r="V60" i="4" s="1"/>
  <c r="U19" i="4"/>
  <c r="U60" i="4" s="1"/>
  <c r="S19" i="4"/>
  <c r="S60" i="4" s="1"/>
  <c r="R19" i="4"/>
  <c r="R60" i="4" s="1"/>
  <c r="AU18" i="4"/>
  <c r="AU59" i="4" s="1"/>
  <c r="AT18" i="4"/>
  <c r="AT59" i="4" s="1"/>
  <c r="AR18" i="4"/>
  <c r="AR59" i="4" s="1"/>
  <c r="AQ18" i="4"/>
  <c r="AQ59" i="4" s="1"/>
  <c r="AP18" i="4"/>
  <c r="AP59" i="4" s="1"/>
  <c r="AN18" i="4"/>
  <c r="AN59" i="4" s="1"/>
  <c r="AM18" i="4"/>
  <c r="AM59" i="4" s="1"/>
  <c r="AL18" i="4"/>
  <c r="AL59" i="4" s="1"/>
  <c r="AJ18" i="4"/>
  <c r="AJ59" i="4" s="1"/>
  <c r="AI18" i="4"/>
  <c r="AI59" i="4" s="1"/>
  <c r="AH18" i="4"/>
  <c r="AH59" i="4" s="1"/>
  <c r="AF18" i="4"/>
  <c r="AF59" i="4" s="1"/>
  <c r="AE18" i="4"/>
  <c r="AE59" i="4" s="1"/>
  <c r="AD18" i="4"/>
  <c r="AD59" i="4" s="1"/>
  <c r="AB18" i="4"/>
  <c r="AB59" i="4" s="1"/>
  <c r="AA18" i="4"/>
  <c r="AA59" i="4" s="1"/>
  <c r="Z18" i="4"/>
  <c r="Z59" i="4" s="1"/>
  <c r="X18" i="4"/>
  <c r="X59" i="4" s="1"/>
  <c r="W18" i="4"/>
  <c r="W59" i="4" s="1"/>
  <c r="V18" i="4"/>
  <c r="V59" i="4" s="1"/>
  <c r="T18" i="4"/>
  <c r="T59" i="4" s="1"/>
  <c r="S18" i="4"/>
  <c r="S59" i="4" s="1"/>
  <c r="R18" i="4"/>
  <c r="R59" i="4" s="1"/>
  <c r="AU17" i="4"/>
  <c r="AU58" i="4" s="1"/>
  <c r="AT17" i="4"/>
  <c r="AT58" i="4" s="1"/>
  <c r="AR17" i="4"/>
  <c r="AR58" i="4" s="1"/>
  <c r="AQ17" i="4"/>
  <c r="AQ58" i="4" s="1"/>
  <c r="AP17" i="4"/>
  <c r="AP58" i="4" s="1"/>
  <c r="AN17" i="4"/>
  <c r="AN58" i="4" s="1"/>
  <c r="AM17" i="4"/>
  <c r="AM58" i="4" s="1"/>
  <c r="AL17" i="4"/>
  <c r="AL58" i="4" s="1"/>
  <c r="AJ17" i="4"/>
  <c r="AJ58" i="4" s="1"/>
  <c r="AI17" i="4"/>
  <c r="AI58" i="4" s="1"/>
  <c r="AH17" i="4"/>
  <c r="AH58" i="4" s="1"/>
  <c r="AF17" i="4"/>
  <c r="AF58" i="4" s="1"/>
  <c r="AE17" i="4"/>
  <c r="AE58" i="4" s="1"/>
  <c r="AD17" i="4"/>
  <c r="AD58" i="4" s="1"/>
  <c r="AB17" i="4"/>
  <c r="AB58" i="4" s="1"/>
  <c r="AA17" i="4"/>
  <c r="AA58" i="4" s="1"/>
  <c r="Z17" i="4"/>
  <c r="Z58" i="4" s="1"/>
  <c r="X17" i="4"/>
  <c r="X58" i="4" s="1"/>
  <c r="W17" i="4"/>
  <c r="W58" i="4" s="1"/>
  <c r="V17" i="4"/>
  <c r="V58" i="4" s="1"/>
  <c r="T17" i="4"/>
  <c r="T58" i="4" s="1"/>
  <c r="S17" i="4"/>
  <c r="S58" i="4" s="1"/>
  <c r="R17" i="4"/>
  <c r="R58" i="4" s="1"/>
  <c r="AS16" i="4"/>
  <c r="AS57" i="4" s="1"/>
  <c r="AR16" i="4"/>
  <c r="AR57" i="4" s="1"/>
  <c r="AO16" i="4"/>
  <c r="AO57" i="4" s="1"/>
  <c r="AN16" i="4"/>
  <c r="AN57" i="4" s="1"/>
  <c r="AK16" i="4"/>
  <c r="AK57" i="4" s="1"/>
  <c r="AJ16" i="4"/>
  <c r="AJ57" i="4" s="1"/>
  <c r="AH16" i="4"/>
  <c r="AH57" i="4" s="1"/>
  <c r="AG16" i="4"/>
  <c r="AG57" i="4" s="1"/>
  <c r="AF16" i="4"/>
  <c r="AF57" i="4" s="1"/>
  <c r="AC16" i="4"/>
  <c r="AC57" i="4" s="1"/>
  <c r="AB16" i="4"/>
  <c r="AB57" i="4" s="1"/>
  <c r="Y16" i="4"/>
  <c r="Y57" i="4" s="1"/>
  <c r="X16" i="4"/>
  <c r="X57" i="4" s="1"/>
  <c r="U16" i="4"/>
  <c r="U57" i="4" s="1"/>
  <c r="T16" i="4"/>
  <c r="T57" i="4" s="1"/>
  <c r="R16" i="4"/>
  <c r="R57" i="4" s="1"/>
  <c r="AT15" i="4"/>
  <c r="AT56" i="4" s="1"/>
  <c r="AR15" i="4"/>
  <c r="AR56" i="4" s="1"/>
  <c r="AQ15" i="4"/>
  <c r="AQ56" i="4" s="1"/>
  <c r="AP15" i="4"/>
  <c r="AP56" i="4" s="1"/>
  <c r="AN15" i="4"/>
  <c r="AN56" i="4" s="1"/>
  <c r="AL15" i="4"/>
  <c r="AL56" i="4" s="1"/>
  <c r="AJ15" i="4"/>
  <c r="AJ56" i="4" s="1"/>
  <c r="AH15" i="4"/>
  <c r="AH56" i="4" s="1"/>
  <c r="AF15" i="4"/>
  <c r="AF56" i="4" s="1"/>
  <c r="AD15" i="4"/>
  <c r="AD56" i="4" s="1"/>
  <c r="AB15" i="4"/>
  <c r="AB56" i="4" s="1"/>
  <c r="AA15" i="4"/>
  <c r="AA56" i="4" s="1"/>
  <c r="Z15" i="4"/>
  <c r="Z56" i="4" s="1"/>
  <c r="X15" i="4"/>
  <c r="X56" i="4" s="1"/>
  <c r="V15" i="4"/>
  <c r="V56" i="4" s="1"/>
  <c r="T15" i="4"/>
  <c r="T56" i="4" s="1"/>
  <c r="R15" i="4"/>
  <c r="R56" i="4" s="1"/>
  <c r="AT14" i="4"/>
  <c r="AT55" i="4" s="1"/>
  <c r="AS14" i="4"/>
  <c r="AS55" i="4" s="1"/>
  <c r="AR14" i="4"/>
  <c r="AR55" i="4" s="1"/>
  <c r="AP14" i="4"/>
  <c r="AP55" i="4" s="1"/>
  <c r="AO14" i="4"/>
  <c r="AO55" i="4" s="1"/>
  <c r="AN14" i="4"/>
  <c r="AN55" i="4" s="1"/>
  <c r="AL14" i="4"/>
  <c r="AL55" i="4" s="1"/>
  <c r="AK14" i="4"/>
  <c r="AK55" i="4" s="1"/>
  <c r="AJ14" i="4"/>
  <c r="AJ55" i="4" s="1"/>
  <c r="AH14" i="4"/>
  <c r="AH55" i="4" s="1"/>
  <c r="AG14" i="4"/>
  <c r="AG55" i="4" s="1"/>
  <c r="AF14" i="4"/>
  <c r="AF55" i="4" s="1"/>
  <c r="AD14" i="4"/>
  <c r="AD55" i="4" s="1"/>
  <c r="AC14" i="4"/>
  <c r="AC55" i="4" s="1"/>
  <c r="AB14" i="4"/>
  <c r="AB55" i="4" s="1"/>
  <c r="Z14" i="4"/>
  <c r="Z55" i="4" s="1"/>
  <c r="Y14" i="4"/>
  <c r="Y55" i="4" s="1"/>
  <c r="X14" i="4"/>
  <c r="X55" i="4" s="1"/>
  <c r="V14" i="4"/>
  <c r="V55" i="4" s="1"/>
  <c r="U14" i="4"/>
  <c r="U55" i="4" s="1"/>
  <c r="T14" i="4"/>
  <c r="T55" i="4" s="1"/>
  <c r="R14" i="4"/>
  <c r="R55" i="4" s="1"/>
  <c r="AU13" i="4"/>
  <c r="AU54" i="4" s="1"/>
  <c r="AT13" i="4"/>
  <c r="AT54" i="4" s="1"/>
  <c r="AS13" i="4"/>
  <c r="AS54" i="4" s="1"/>
  <c r="AQ13" i="4"/>
  <c r="AQ54" i="4" s="1"/>
  <c r="AP13" i="4"/>
  <c r="AP54" i="4" s="1"/>
  <c r="AO13" i="4"/>
  <c r="AO54" i="4" s="1"/>
  <c r="AM13" i="4"/>
  <c r="AM54" i="4" s="1"/>
  <c r="AL13" i="4"/>
  <c r="AL54" i="4" s="1"/>
  <c r="AK13" i="4"/>
  <c r="AK54" i="4" s="1"/>
  <c r="AI13" i="4"/>
  <c r="AI54" i="4" s="1"/>
  <c r="AH13" i="4"/>
  <c r="AH54" i="4" s="1"/>
  <c r="AG13" i="4"/>
  <c r="AG54" i="4" s="1"/>
  <c r="AE13" i="4"/>
  <c r="AE54" i="4" s="1"/>
  <c r="AD13" i="4"/>
  <c r="AD54" i="4" s="1"/>
  <c r="AC13" i="4"/>
  <c r="AC54" i="4" s="1"/>
  <c r="AA13" i="4"/>
  <c r="AA54" i="4" s="1"/>
  <c r="Z13" i="4"/>
  <c r="Z54" i="4" s="1"/>
  <c r="Y13" i="4"/>
  <c r="Y54" i="4" s="1"/>
  <c r="W13" i="4"/>
  <c r="W54" i="4" s="1"/>
  <c r="V13" i="4"/>
  <c r="V54" i="4" s="1"/>
  <c r="U13" i="4"/>
  <c r="U54" i="4" s="1"/>
  <c r="S13" i="4"/>
  <c r="S54" i="4" s="1"/>
  <c r="R13" i="4"/>
  <c r="R54" i="4" s="1"/>
  <c r="AU12" i="4"/>
  <c r="AU53" i="4" s="1"/>
  <c r="AT12" i="4"/>
  <c r="AT53" i="4" s="1"/>
  <c r="AS12" i="4"/>
  <c r="AS53" i="4" s="1"/>
  <c r="AR12" i="4"/>
  <c r="AR53" i="4" s="1"/>
  <c r="AQ12" i="4"/>
  <c r="AQ53" i="4" s="1"/>
  <c r="AP12" i="4"/>
  <c r="AP53" i="4" s="1"/>
  <c r="AO12" i="4"/>
  <c r="AO53" i="4" s="1"/>
  <c r="AN12" i="4"/>
  <c r="AN53" i="4" s="1"/>
  <c r="AM12" i="4"/>
  <c r="AM53" i="4" s="1"/>
  <c r="AL12" i="4"/>
  <c r="AL53" i="4" s="1"/>
  <c r="AK12" i="4"/>
  <c r="AK53" i="4" s="1"/>
  <c r="AJ12" i="4"/>
  <c r="AJ53" i="4" s="1"/>
  <c r="AI12" i="4"/>
  <c r="AI53" i="4" s="1"/>
  <c r="AH12" i="4"/>
  <c r="AH53" i="4" s="1"/>
  <c r="AG12" i="4"/>
  <c r="AG53" i="4" s="1"/>
  <c r="AF12" i="4"/>
  <c r="AF53" i="4" s="1"/>
  <c r="AE12" i="4"/>
  <c r="AE53" i="4" s="1"/>
  <c r="AD12" i="4"/>
  <c r="AD53" i="4" s="1"/>
  <c r="AC12" i="4"/>
  <c r="AC53" i="4" s="1"/>
  <c r="AB12" i="4"/>
  <c r="AB53" i="4" s="1"/>
  <c r="AA12" i="4"/>
  <c r="AA53" i="4" s="1"/>
  <c r="Z12" i="4"/>
  <c r="Z53" i="4" s="1"/>
  <c r="Y12" i="4"/>
  <c r="Y53" i="4" s="1"/>
  <c r="X12" i="4"/>
  <c r="X53" i="4" s="1"/>
  <c r="W12" i="4"/>
  <c r="W53" i="4" s="1"/>
  <c r="V12" i="4"/>
  <c r="V53" i="4" s="1"/>
  <c r="U12" i="4"/>
  <c r="U53" i="4" s="1"/>
  <c r="T12" i="4"/>
  <c r="T53" i="4" s="1"/>
  <c r="S12" i="4"/>
  <c r="S53" i="4" s="1"/>
  <c r="R12" i="4"/>
  <c r="R53" i="4" s="1"/>
  <c r="AU11" i="4"/>
  <c r="AU52" i="4" s="1"/>
  <c r="AR11" i="4"/>
  <c r="AR52" i="4" s="1"/>
  <c r="AQ11" i="4"/>
  <c r="AQ52" i="4" s="1"/>
  <c r="AN11" i="4"/>
  <c r="AN52" i="4" s="1"/>
  <c r="AM11" i="4"/>
  <c r="AM52" i="4" s="1"/>
  <c r="AJ11" i="4"/>
  <c r="AJ52" i="4" s="1"/>
  <c r="AI11" i="4"/>
  <c r="AI52" i="4" s="1"/>
  <c r="AH11" i="4"/>
  <c r="AH52" i="4" s="1"/>
  <c r="AF11" i="4"/>
  <c r="AF52" i="4" s="1"/>
  <c r="AE11" i="4"/>
  <c r="AE52" i="4" s="1"/>
  <c r="AB11" i="4"/>
  <c r="AB52" i="4" s="1"/>
  <c r="AA11" i="4"/>
  <c r="AA52" i="4" s="1"/>
  <c r="X11" i="4"/>
  <c r="X52" i="4" s="1"/>
  <c r="W11" i="4"/>
  <c r="W52" i="4" s="1"/>
  <c r="T11" i="4"/>
  <c r="T52" i="4" s="1"/>
  <c r="S11" i="4"/>
  <c r="S52" i="4" s="1"/>
  <c r="R11" i="4"/>
  <c r="R52" i="4" s="1"/>
  <c r="AT10" i="4"/>
  <c r="AT51" i="4" s="1"/>
  <c r="AS10" i="4"/>
  <c r="AS51" i="4" s="1"/>
  <c r="AP10" i="4"/>
  <c r="AP51" i="4" s="1"/>
  <c r="AO10" i="4"/>
  <c r="AO51" i="4" s="1"/>
  <c r="AL10" i="4"/>
  <c r="AL51" i="4" s="1"/>
  <c r="AK10" i="4"/>
  <c r="AK51" i="4" s="1"/>
  <c r="AH10" i="4"/>
  <c r="AH51" i="4" s="1"/>
  <c r="AG10" i="4"/>
  <c r="AG51" i="4" s="1"/>
  <c r="AF10" i="4"/>
  <c r="AF51" i="4" s="1"/>
  <c r="AD10" i="4"/>
  <c r="AD51" i="4" s="1"/>
  <c r="AC10" i="4"/>
  <c r="AC51" i="4" s="1"/>
  <c r="Z10" i="4"/>
  <c r="Z51" i="4" s="1"/>
  <c r="Y10" i="4"/>
  <c r="Y51" i="4" s="1"/>
  <c r="V10" i="4"/>
  <c r="V51" i="4" s="1"/>
  <c r="U10" i="4"/>
  <c r="U51" i="4" s="1"/>
  <c r="R10" i="4"/>
  <c r="R51" i="4" s="1"/>
  <c r="AT9" i="4"/>
  <c r="AT50" i="4" s="1"/>
  <c r="AS9" i="4"/>
  <c r="AS50" i="4" s="1"/>
  <c r="AP9" i="4"/>
  <c r="AP50" i="4" s="1"/>
  <c r="AO9" i="4"/>
  <c r="AO50" i="4" s="1"/>
  <c r="AN9" i="4"/>
  <c r="AN50" i="4" s="1"/>
  <c r="AL9" i="4"/>
  <c r="AL50" i="4" s="1"/>
  <c r="AK9" i="4"/>
  <c r="AK50" i="4" s="1"/>
  <c r="AH9" i="4"/>
  <c r="AH50" i="4" s="1"/>
  <c r="AG9" i="4"/>
  <c r="AG50" i="4" s="1"/>
  <c r="AD9" i="4"/>
  <c r="AD50" i="4" s="1"/>
  <c r="AC9" i="4"/>
  <c r="AC50" i="4" s="1"/>
  <c r="Z9" i="4"/>
  <c r="Z50" i="4" s="1"/>
  <c r="Y9" i="4"/>
  <c r="Y50" i="4" s="1"/>
  <c r="X9" i="4"/>
  <c r="X50" i="4" s="1"/>
  <c r="V9" i="4"/>
  <c r="V50" i="4" s="1"/>
  <c r="U9" i="4"/>
  <c r="U50" i="4" s="1"/>
  <c r="R9" i="4"/>
  <c r="R50" i="4" s="1"/>
  <c r="AU8" i="4"/>
  <c r="AU49" i="4" s="1"/>
  <c r="AS8" i="4"/>
  <c r="AS49" i="4" s="1"/>
  <c r="AR8" i="4"/>
  <c r="AR49" i="4" s="1"/>
  <c r="AQ8" i="4"/>
  <c r="AQ49" i="4" s="1"/>
  <c r="AO8" i="4"/>
  <c r="AO49" i="4" s="1"/>
  <c r="AN8" i="4"/>
  <c r="AN49" i="4" s="1"/>
  <c r="AM8" i="4"/>
  <c r="AM49" i="4" s="1"/>
  <c r="AK8" i="4"/>
  <c r="AK49" i="4" s="1"/>
  <c r="AJ8" i="4"/>
  <c r="AJ49" i="4" s="1"/>
  <c r="AI8" i="4"/>
  <c r="AI49" i="4" s="1"/>
  <c r="AG8" i="4"/>
  <c r="AG49" i="4" s="1"/>
  <c r="AF8" i="4"/>
  <c r="AF49" i="4" s="1"/>
  <c r="AE8" i="4"/>
  <c r="AE49" i="4" s="1"/>
  <c r="AC8" i="4"/>
  <c r="AC49" i="4" s="1"/>
  <c r="AB8" i="4"/>
  <c r="AB49" i="4" s="1"/>
  <c r="AA8" i="4"/>
  <c r="AA49" i="4" s="1"/>
  <c r="Y8" i="4"/>
  <c r="Y49" i="4" s="1"/>
  <c r="X8" i="4"/>
  <c r="X49" i="4" s="1"/>
  <c r="W8" i="4"/>
  <c r="W49" i="4" s="1"/>
  <c r="U8" i="4"/>
  <c r="U49" i="4" s="1"/>
  <c r="T8" i="4"/>
  <c r="T49" i="4" s="1"/>
  <c r="S8" i="4"/>
  <c r="S49" i="4" s="1"/>
  <c r="AU7" i="4"/>
  <c r="AT7" i="4"/>
  <c r="AS7" i="4"/>
  <c r="AS48" i="4" s="1"/>
  <c r="AR7" i="4"/>
  <c r="AQ7" i="4"/>
  <c r="AP7" i="4"/>
  <c r="AO7" i="4"/>
  <c r="AO48" i="4" s="1"/>
  <c r="AN7" i="4"/>
  <c r="AM7" i="4"/>
  <c r="AL7" i="4"/>
  <c r="AK7" i="4"/>
  <c r="AK48" i="4" s="1"/>
  <c r="AJ7" i="4"/>
  <c r="AI7" i="4"/>
  <c r="AH7" i="4"/>
  <c r="AG7" i="4"/>
  <c r="AG48" i="4" s="1"/>
  <c r="AF7" i="4"/>
  <c r="AE7" i="4"/>
  <c r="AD7" i="4"/>
  <c r="AC7" i="4"/>
  <c r="AC48" i="4" s="1"/>
  <c r="AB7" i="4"/>
  <c r="AA7" i="4"/>
  <c r="Z7" i="4"/>
  <c r="Y7" i="4"/>
  <c r="Y48" i="4" s="1"/>
  <c r="X7" i="4"/>
  <c r="W7" i="4"/>
  <c r="V7" i="4"/>
  <c r="U7" i="4"/>
  <c r="U48" i="4" s="1"/>
  <c r="T7" i="4"/>
  <c r="S7" i="4"/>
  <c r="R7" i="4"/>
  <c r="AX15" i="6" l="1"/>
  <c r="AX38" i="6"/>
  <c r="AX42" i="6"/>
  <c r="AW87" i="6"/>
  <c r="AX94" i="6"/>
  <c r="AX96" i="6"/>
  <c r="O24" i="11"/>
  <c r="O17" i="11" s="1"/>
  <c r="O18" i="11" s="1"/>
  <c r="O31" i="11" s="1"/>
  <c r="AX13" i="6"/>
  <c r="AX19" i="6"/>
  <c r="AX37" i="6"/>
  <c r="AX41" i="6"/>
  <c r="AX54" i="6"/>
  <c r="AX58" i="6"/>
  <c r="AX77" i="6"/>
  <c r="AX80" i="6"/>
  <c r="AK97" i="6"/>
  <c r="AK98" i="6" s="1"/>
  <c r="AK99" i="6" s="1"/>
  <c r="AW31" i="6"/>
  <c r="AX32" i="6"/>
  <c r="AX57" i="6"/>
  <c r="AW90" i="6"/>
  <c r="AX92" i="6"/>
  <c r="J32" i="11"/>
  <c r="J30" i="11"/>
  <c r="R26" i="4"/>
  <c r="V97" i="6"/>
  <c r="Z97" i="6"/>
  <c r="S21" i="4"/>
  <c r="S62" i="4" s="1"/>
  <c r="W97" i="6"/>
  <c r="W98" i="6" s="1"/>
  <c r="AA97" i="6"/>
  <c r="AE97" i="6"/>
  <c r="AI97" i="6"/>
  <c r="AM97" i="6"/>
  <c r="AM98" i="6" s="1"/>
  <c r="AM99" i="6" s="1"/>
  <c r="AM100" i="6" s="1"/>
  <c r="AQ97" i="6"/>
  <c r="AU97" i="6"/>
  <c r="AX14" i="6"/>
  <c r="AW43" i="6"/>
  <c r="AW45" i="6"/>
  <c r="AX72" i="6"/>
  <c r="AV82" i="6"/>
  <c r="AX89" i="6"/>
  <c r="AX91" i="6"/>
  <c r="AW95" i="6"/>
  <c r="Y9" i="11"/>
  <c r="T24" i="11"/>
  <c r="AX20" i="6"/>
  <c r="AV35" i="6"/>
  <c r="AX44" i="6"/>
  <c r="AX46" i="6"/>
  <c r="AV61" i="6"/>
  <c r="AV64" i="6"/>
  <c r="AX67" i="6"/>
  <c r="AX71" i="6"/>
  <c r="AW75" i="6"/>
  <c r="AX88" i="6"/>
  <c r="U11" i="4"/>
  <c r="U52" i="4" s="1"/>
  <c r="S39" i="4"/>
  <c r="S43" i="4" s="1"/>
  <c r="S71" i="4" s="1"/>
  <c r="U97" i="6"/>
  <c r="Y97" i="6"/>
  <c r="Y98" i="6" s="1"/>
  <c r="AC97" i="6"/>
  <c r="AC98" i="6" s="1"/>
  <c r="AG97" i="6"/>
  <c r="AO97" i="6"/>
  <c r="AO98" i="6" s="1"/>
  <c r="AO99" i="6" s="1"/>
  <c r="AO100" i="6" s="1"/>
  <c r="AS97" i="6"/>
  <c r="AX33" i="6"/>
  <c r="AW61" i="6"/>
  <c r="AX63" i="6"/>
  <c r="AX66" i="6"/>
  <c r="AW70" i="6"/>
  <c r="AX76" i="6"/>
  <c r="AX93" i="6"/>
  <c r="V26" i="4"/>
  <c r="V48" i="4"/>
  <c r="AL26" i="4"/>
  <c r="AL48" i="4"/>
  <c r="Z48" i="4"/>
  <c r="Z26" i="4"/>
  <c r="AD26" i="4"/>
  <c r="AD48" i="4"/>
  <c r="AP48" i="4"/>
  <c r="AP26" i="4"/>
  <c r="AV9" i="4"/>
  <c r="AV50" i="4" s="1"/>
  <c r="AO26" i="4"/>
  <c r="S48" i="4"/>
  <c r="W48" i="4"/>
  <c r="W26" i="4"/>
  <c r="AA48" i="4"/>
  <c r="AA26" i="4"/>
  <c r="AE48" i="4"/>
  <c r="AE26" i="4"/>
  <c r="AI48" i="4"/>
  <c r="AI26" i="4"/>
  <c r="AM48" i="4"/>
  <c r="AM26" i="4"/>
  <c r="AQ48" i="4"/>
  <c r="AQ26" i="4"/>
  <c r="AU48" i="4"/>
  <c r="AU26" i="4"/>
  <c r="AV8" i="4"/>
  <c r="AV49" i="4" s="1"/>
  <c r="AV12" i="4"/>
  <c r="AV53" i="4" s="1"/>
  <c r="AV16" i="4"/>
  <c r="AV57" i="4" s="1"/>
  <c r="AV20" i="4"/>
  <c r="AV61" i="4" s="1"/>
  <c r="AV23" i="4"/>
  <c r="AV64" i="4" s="1"/>
  <c r="AC26" i="4"/>
  <c r="AS26" i="4"/>
  <c r="AV38" i="4"/>
  <c r="R48" i="4"/>
  <c r="AH48" i="4"/>
  <c r="AH26" i="4"/>
  <c r="AT26" i="4"/>
  <c r="AT48" i="4"/>
  <c r="AV13" i="4"/>
  <c r="AV54" i="4" s="1"/>
  <c r="AV17" i="4"/>
  <c r="AV58" i="4" s="1"/>
  <c r="Y26" i="4"/>
  <c r="T48" i="4"/>
  <c r="T26" i="4"/>
  <c r="X26" i="4"/>
  <c r="X48" i="4"/>
  <c r="AB48" i="4"/>
  <c r="AB26" i="4"/>
  <c r="AF26" i="4"/>
  <c r="AF48" i="4"/>
  <c r="AJ48" i="4"/>
  <c r="AJ26" i="4"/>
  <c r="AN26" i="4"/>
  <c r="AN48" i="4"/>
  <c r="AR48" i="4"/>
  <c r="AR26" i="4"/>
  <c r="AV7" i="4"/>
  <c r="AV48" i="4" s="1"/>
  <c r="AV15" i="4"/>
  <c r="AV56" i="4" s="1"/>
  <c r="AV19" i="4"/>
  <c r="AV60" i="4" s="1"/>
  <c r="AV25" i="4"/>
  <c r="AV66" i="4" s="1"/>
  <c r="AG26" i="4"/>
  <c r="AV10" i="4"/>
  <c r="AV51" i="4" s="1"/>
  <c r="AV14" i="4"/>
  <c r="AV55" i="4" s="1"/>
  <c r="AV18" i="4"/>
  <c r="AV59" i="4" s="1"/>
  <c r="AK26" i="4"/>
  <c r="AV24" i="4"/>
  <c r="AV65" i="4" s="1"/>
  <c r="S97" i="6"/>
  <c r="AW7" i="6"/>
  <c r="AV7" i="6"/>
  <c r="AA98" i="6"/>
  <c r="AE98" i="6"/>
  <c r="AI98" i="6"/>
  <c r="AI99" i="6" s="1"/>
  <c r="AI100" i="6" s="1"/>
  <c r="AQ98" i="6"/>
  <c r="AU98" i="6"/>
  <c r="AU99" i="6" s="1"/>
  <c r="AU100" i="6" s="1"/>
  <c r="T39" i="4"/>
  <c r="AV22" i="4"/>
  <c r="AV63" i="4" s="1"/>
  <c r="U98" i="6"/>
  <c r="U99" i="6" s="1"/>
  <c r="AW10" i="6"/>
  <c r="R97" i="6"/>
  <c r="AV10" i="6"/>
  <c r="V98" i="6"/>
  <c r="Z98" i="6"/>
  <c r="AD97" i="6"/>
  <c r="AH97" i="6"/>
  <c r="AL97" i="6"/>
  <c r="AP97" i="6"/>
  <c r="AT97" i="6"/>
  <c r="AV53" i="6"/>
  <c r="AW53" i="6"/>
  <c r="AV90" i="6"/>
  <c r="AX90" i="6" s="1"/>
  <c r="E13" i="11"/>
  <c r="Y10" i="11"/>
  <c r="AF97" i="6"/>
  <c r="T97" i="6"/>
  <c r="X97" i="6"/>
  <c r="AB97" i="6"/>
  <c r="AJ97" i="6"/>
  <c r="AN97" i="6"/>
  <c r="AR97" i="6"/>
  <c r="AV18" i="6"/>
  <c r="AW18" i="6"/>
  <c r="AW21" i="6"/>
  <c r="AV21" i="6"/>
  <c r="AV31" i="6"/>
  <c r="AX31" i="6" s="1"/>
  <c r="Y99" i="6"/>
  <c r="Y100" i="6" s="1"/>
  <c r="AS98" i="6"/>
  <c r="W21" i="7"/>
  <c r="W22" i="7"/>
  <c r="AV45" i="6"/>
  <c r="AV95" i="6"/>
  <c r="AX95" i="6" s="1"/>
  <c r="AX8" i="6"/>
  <c r="AV59" i="6"/>
  <c r="AX59" i="6" s="1"/>
  <c r="V19" i="7"/>
  <c r="AW35" i="6"/>
  <c r="AX35" i="6" s="1"/>
  <c r="AV43" i="6"/>
  <c r="AX43" i="6" s="1"/>
  <c r="AV75" i="6"/>
  <c r="E23" i="11"/>
  <c r="E31" i="11"/>
  <c r="E30" i="11"/>
  <c r="E32" i="11"/>
  <c r="AX9" i="6"/>
  <c r="AV79" i="6"/>
  <c r="AX79" i="6" s="1"/>
  <c r="AW82" i="6"/>
  <c r="AV87" i="6"/>
  <c r="V23" i="7"/>
  <c r="J31" i="11"/>
  <c r="J23" i="11"/>
  <c r="AW64" i="6"/>
  <c r="AX64" i="6" s="1"/>
  <c r="AV70" i="6"/>
  <c r="O32" i="11"/>
  <c r="O30" i="11"/>
  <c r="O23" i="11"/>
  <c r="AX18" i="6" l="1"/>
  <c r="AG98" i="6"/>
  <c r="AG99" i="6" s="1"/>
  <c r="AX87" i="6"/>
  <c r="AV21" i="4"/>
  <c r="AV62" i="4" s="1"/>
  <c r="U100" i="6"/>
  <c r="AX61" i="6"/>
  <c r="AQ99" i="6"/>
  <c r="AQ100" i="6" s="1"/>
  <c r="AA99" i="6"/>
  <c r="V99" i="6"/>
  <c r="AC99" i="6"/>
  <c r="AC100" i="6" s="1"/>
  <c r="AX82" i="6"/>
  <c r="AX75" i="6"/>
  <c r="AX45" i="6"/>
  <c r="W99" i="6"/>
  <c r="W100" i="6" s="1"/>
  <c r="S26" i="4"/>
  <c r="AV26" i="4" s="1"/>
  <c r="Y24" i="11"/>
  <c r="T17" i="11"/>
  <c r="Z99" i="6"/>
  <c r="Z100" i="6" s="1"/>
  <c r="V100" i="6"/>
  <c r="AA100" i="6"/>
  <c r="AX70" i="6"/>
  <c r="U26" i="4"/>
  <c r="AV11" i="4"/>
  <c r="AV52" i="4" s="1"/>
  <c r="AB98" i="6"/>
  <c r="AL98" i="6"/>
  <c r="AL99" i="6"/>
  <c r="AL100" i="6" s="1"/>
  <c r="AK27" i="4"/>
  <c r="AK67" i="4" s="1"/>
  <c r="AC27" i="4"/>
  <c r="AC67" i="4" s="1"/>
  <c r="AQ27" i="4"/>
  <c r="AQ67" i="4" s="1"/>
  <c r="AI27" i="4"/>
  <c r="AI67" i="4" s="1"/>
  <c r="AA27" i="4"/>
  <c r="AA67" i="4" s="1"/>
  <c r="AS99" i="6"/>
  <c r="AS100" i="6" s="1"/>
  <c r="AX21" i="6"/>
  <c r="AR98" i="6"/>
  <c r="AR99" i="6" s="1"/>
  <c r="AR100" i="6" s="1"/>
  <c r="X98" i="6"/>
  <c r="X99" i="6" s="1"/>
  <c r="AF98" i="6"/>
  <c r="AK100" i="6"/>
  <c r="AX53" i="6"/>
  <c r="AH98" i="6"/>
  <c r="AH99" i="6"/>
  <c r="AX10" i="6"/>
  <c r="AE99" i="6"/>
  <c r="AE100" i="6" s="1"/>
  <c r="AX7" i="6"/>
  <c r="U27" i="4"/>
  <c r="U67" i="4" s="1"/>
  <c r="AG27" i="4"/>
  <c r="AG67" i="4" s="1"/>
  <c r="R27" i="4"/>
  <c r="AD27" i="4"/>
  <c r="AD67" i="4" s="1"/>
  <c r="AL27" i="4"/>
  <c r="AL67" i="4" s="1"/>
  <c r="AN98" i="6"/>
  <c r="T98" i="6"/>
  <c r="T99" i="6" s="1"/>
  <c r="T100" i="6" s="1"/>
  <c r="AT98" i="6"/>
  <c r="AT99" i="6" s="1"/>
  <c r="AT100" i="6" s="1"/>
  <c r="AD98" i="6"/>
  <c r="AD99" i="6" s="1"/>
  <c r="AD100" i="6" s="1"/>
  <c r="R98" i="6"/>
  <c r="R99" i="6" s="1"/>
  <c r="AW97" i="6"/>
  <c r="AV97" i="6"/>
  <c r="U39" i="4"/>
  <c r="T43" i="4"/>
  <c r="T71" i="4" s="1"/>
  <c r="AN27" i="4"/>
  <c r="AN67" i="4" s="1"/>
  <c r="AF27" i="4"/>
  <c r="AF67" i="4" s="1"/>
  <c r="X27" i="4"/>
  <c r="X67" i="4" s="1"/>
  <c r="Y27" i="4"/>
  <c r="Y67" i="4" s="1"/>
  <c r="AT27" i="4"/>
  <c r="AT67" i="4" s="1"/>
  <c r="AU27" i="4"/>
  <c r="AU67" i="4" s="1"/>
  <c r="AM27" i="4"/>
  <c r="AM67" i="4" s="1"/>
  <c r="AM28" i="4"/>
  <c r="AM68" i="4" s="1"/>
  <c r="AE27" i="4"/>
  <c r="AE67" i="4" s="1"/>
  <c r="AE28" i="4"/>
  <c r="AE68" i="4" s="1"/>
  <c r="W27" i="4"/>
  <c r="W67" i="4" s="1"/>
  <c r="AP27" i="4"/>
  <c r="AP67" i="4" s="1"/>
  <c r="Z27" i="4"/>
  <c r="Z67" i="4" s="1"/>
  <c r="AJ98" i="6"/>
  <c r="AP98" i="6"/>
  <c r="S98" i="6"/>
  <c r="S99" i="6" s="1"/>
  <c r="S100" i="6" s="1"/>
  <c r="AR27" i="4"/>
  <c r="AR67" i="4" s="1"/>
  <c r="AR28" i="4"/>
  <c r="AR68" i="4" s="1"/>
  <c r="AJ27" i="4"/>
  <c r="AJ67" i="4" s="1"/>
  <c r="AB27" i="4"/>
  <c r="AB67" i="4" s="1"/>
  <c r="T27" i="4"/>
  <c r="T67" i="4" s="1"/>
  <c r="AH27" i="4"/>
  <c r="AH67" i="4" s="1"/>
  <c r="AS27" i="4"/>
  <c r="AS67" i="4" s="1"/>
  <c r="AS28" i="4"/>
  <c r="AS68" i="4" s="1"/>
  <c r="AO27" i="4"/>
  <c r="AO67" i="4" s="1"/>
  <c r="V27" i="4"/>
  <c r="V67" i="4" s="1"/>
  <c r="S27" i="4" l="1"/>
  <c r="S67" i="4" s="1"/>
  <c r="U28" i="4"/>
  <c r="U68" i="4" s="1"/>
  <c r="AA29" i="4"/>
  <c r="AA32" i="4" s="1"/>
  <c r="AA40" i="4" s="1"/>
  <c r="AT28" i="4"/>
  <c r="AT68" i="4" s="1"/>
  <c r="AA28" i="4"/>
  <c r="AA68" i="4" s="1"/>
  <c r="AG100" i="6"/>
  <c r="AP28" i="4"/>
  <c r="AP68" i="4" s="1"/>
  <c r="AS29" i="4"/>
  <c r="AS32" i="4" s="1"/>
  <c r="AS40" i="4" s="1"/>
  <c r="T28" i="4"/>
  <c r="T68" i="4" s="1"/>
  <c r="AJ28" i="4"/>
  <c r="AJ68" i="4" s="1"/>
  <c r="W28" i="4"/>
  <c r="W68" i="4" s="1"/>
  <c r="X28" i="4"/>
  <c r="X68" i="4" s="1"/>
  <c r="R100" i="6"/>
  <c r="R101" i="6" s="1"/>
  <c r="S101" i="6" s="1"/>
  <c r="T101" i="6" s="1"/>
  <c r="U101" i="6" s="1"/>
  <c r="V101" i="6" s="1"/>
  <c r="W101" i="6" s="1"/>
  <c r="X101" i="6" s="1"/>
  <c r="Y101" i="6" s="1"/>
  <c r="Z101" i="6" s="1"/>
  <c r="AA101" i="6" s="1"/>
  <c r="AN99" i="6"/>
  <c r="AN100" i="6" s="1"/>
  <c r="AH100" i="6"/>
  <c r="AI28" i="4"/>
  <c r="AI68" i="4" s="1"/>
  <c r="AC28" i="4"/>
  <c r="AC68" i="4" s="1"/>
  <c r="AD28" i="4"/>
  <c r="AD68" i="4" s="1"/>
  <c r="V28" i="4"/>
  <c r="AR29" i="4"/>
  <c r="AR32" i="4" s="1"/>
  <c r="AR40" i="4" s="1"/>
  <c r="AP29" i="4"/>
  <c r="AP32" i="4" s="1"/>
  <c r="AP40" i="4" s="1"/>
  <c r="AF28" i="4"/>
  <c r="AF68" i="4" s="1"/>
  <c r="AQ28" i="4"/>
  <c r="AQ68" i="4" s="1"/>
  <c r="T18" i="11"/>
  <c r="Y17" i="11"/>
  <c r="R68" i="4"/>
  <c r="AF99" i="6"/>
  <c r="AF100" i="6" s="1"/>
  <c r="X100" i="6"/>
  <c r="AB99" i="6"/>
  <c r="AB100" i="6" s="1"/>
  <c r="AH28" i="4"/>
  <c r="AH68" i="4" s="1"/>
  <c r="AP99" i="6"/>
  <c r="AP100" i="6" s="1"/>
  <c r="AJ99" i="6"/>
  <c r="Z28" i="4"/>
  <c r="Z68" i="4" s="1"/>
  <c r="AM29" i="4"/>
  <c r="AM32" i="4" s="1"/>
  <c r="AM40" i="4" s="1"/>
  <c r="Y28" i="4"/>
  <c r="V39" i="4"/>
  <c r="U43" i="4"/>
  <c r="U71" i="4" s="1"/>
  <c r="AL28" i="4"/>
  <c r="AL68" i="4" s="1"/>
  <c r="R67" i="4"/>
  <c r="AV27" i="4"/>
  <c r="AV67" i="4" s="1"/>
  <c r="AH29" i="4"/>
  <c r="AH32" i="4" s="1"/>
  <c r="AH40" i="4" s="1"/>
  <c r="AO28" i="4"/>
  <c r="AO68" i="4" s="1"/>
  <c r="T29" i="4"/>
  <c r="T32" i="4" s="1"/>
  <c r="T40" i="4" s="1"/>
  <c r="AB28" i="4"/>
  <c r="AB68" i="4" s="1"/>
  <c r="AE29" i="4"/>
  <c r="AE32" i="4" s="1"/>
  <c r="AE40" i="4" s="1"/>
  <c r="AU28" i="4"/>
  <c r="AU68" i="4" s="1"/>
  <c r="AT29" i="4"/>
  <c r="AT32" i="4" s="1"/>
  <c r="AT40" i="4" s="1"/>
  <c r="AN28" i="4"/>
  <c r="AN68" i="4" s="1"/>
  <c r="AX97" i="6"/>
  <c r="AW98" i="6"/>
  <c r="AV98" i="6"/>
  <c r="R29" i="4"/>
  <c r="AG28" i="4"/>
  <c r="AG68" i="4" s="1"/>
  <c r="S68" i="4"/>
  <c r="AC29" i="4"/>
  <c r="AC32" i="4" s="1"/>
  <c r="AC40" i="4" s="1"/>
  <c r="AK28" i="4"/>
  <c r="AK68" i="4" s="1"/>
  <c r="AJ29" i="4" l="1"/>
  <c r="AJ32" i="4" s="1"/>
  <c r="AJ40" i="4" s="1"/>
  <c r="AW99" i="6"/>
  <c r="AQ29" i="4"/>
  <c r="AQ32" i="4" s="1"/>
  <c r="AQ40" i="4" s="1"/>
  <c r="AV99" i="6"/>
  <c r="U29" i="4"/>
  <c r="U32" i="4" s="1"/>
  <c r="U40" i="4" s="1"/>
  <c r="X29" i="4"/>
  <c r="X32" i="4" s="1"/>
  <c r="X40" i="4" s="1"/>
  <c r="T30" i="11"/>
  <c r="T31" i="11"/>
  <c r="T32" i="11"/>
  <c r="T23" i="11"/>
  <c r="AD29" i="4"/>
  <c r="AD32" i="4" s="1"/>
  <c r="AD40" i="4" s="1"/>
  <c r="V68" i="4"/>
  <c r="V29" i="4"/>
  <c r="V32" i="4" s="1"/>
  <c r="V40" i="4" s="1"/>
  <c r="AI29" i="4"/>
  <c r="AI32" i="4" s="1"/>
  <c r="AI40" i="4" s="1"/>
  <c r="AX98" i="6"/>
  <c r="AF29" i="4"/>
  <c r="AF32" i="4" s="1"/>
  <c r="AF40" i="4" s="1"/>
  <c r="Y28" i="11"/>
  <c r="Y18" i="11"/>
  <c r="W29" i="4"/>
  <c r="W32" i="4" s="1"/>
  <c r="W40" i="4" s="1"/>
  <c r="V43" i="4"/>
  <c r="V71" i="4" s="1"/>
  <c r="W39" i="4"/>
  <c r="AB101" i="6"/>
  <c r="AC101" i="6" s="1"/>
  <c r="AD101" i="6" s="1"/>
  <c r="AE101" i="6" s="1"/>
  <c r="AF101" i="6" s="1"/>
  <c r="AG101" i="6" s="1"/>
  <c r="AH101" i="6" s="1"/>
  <c r="AI101" i="6" s="1"/>
  <c r="AG29" i="4"/>
  <c r="AG32" i="4" s="1"/>
  <c r="AG40" i="4" s="1"/>
  <c r="AX99" i="6"/>
  <c r="AN29" i="4"/>
  <c r="AN32" i="4" s="1"/>
  <c r="AN40" i="4" s="1"/>
  <c r="AO29" i="4"/>
  <c r="AO32" i="4" s="1"/>
  <c r="AO40" i="4" s="1"/>
  <c r="AV28" i="4"/>
  <c r="AV68" i="4" s="1"/>
  <c r="AJ100" i="6"/>
  <c r="AV100" i="6" s="1"/>
  <c r="Y68" i="4"/>
  <c r="Y29" i="4"/>
  <c r="Y32" i="4" s="1"/>
  <c r="Y40" i="4" s="1"/>
  <c r="Z29" i="4"/>
  <c r="Z32" i="4" s="1"/>
  <c r="Z40" i="4" s="1"/>
  <c r="S29" i="4"/>
  <c r="S32" i="4" s="1"/>
  <c r="S40" i="4" s="1"/>
  <c r="R32" i="4"/>
  <c r="R30" i="4"/>
  <c r="AU29" i="4"/>
  <c r="AU32" i="4" s="1"/>
  <c r="AU40" i="4" s="1"/>
  <c r="AK29" i="4"/>
  <c r="AK32" i="4" s="1"/>
  <c r="AK40" i="4" s="1"/>
  <c r="AB29" i="4"/>
  <c r="AB32" i="4" s="1"/>
  <c r="AB40" i="4" s="1"/>
  <c r="AL29" i="4"/>
  <c r="AL32" i="4" s="1"/>
  <c r="AL40" i="4" s="1"/>
  <c r="AJ101" i="6" l="1"/>
  <c r="AK101" i="6" s="1"/>
  <c r="AL101" i="6" s="1"/>
  <c r="AM101" i="6" s="1"/>
  <c r="AN101" i="6" s="1"/>
  <c r="AO101" i="6" s="1"/>
  <c r="AP101" i="6" s="1"/>
  <c r="AQ101" i="6" s="1"/>
  <c r="AR101" i="6" s="1"/>
  <c r="AS101" i="6" s="1"/>
  <c r="AT101" i="6" s="1"/>
  <c r="AU101" i="6" s="1"/>
  <c r="Y23" i="11"/>
  <c r="Y25" i="11"/>
  <c r="R69" i="4"/>
  <c r="S30" i="4"/>
  <c r="R33" i="4"/>
  <c r="S33" i="4" s="1"/>
  <c r="T33" i="4" s="1"/>
  <c r="U33" i="4" s="1"/>
  <c r="V33" i="4" s="1"/>
  <c r="W33" i="4" s="1"/>
  <c r="X33" i="4" s="1"/>
  <c r="Y33" i="4" s="1"/>
  <c r="Z33" i="4" s="1"/>
  <c r="AA33" i="4" s="1"/>
  <c r="AB33" i="4" s="1"/>
  <c r="AC33" i="4" s="1"/>
  <c r="AD33" i="4" s="1"/>
  <c r="AE33" i="4" s="1"/>
  <c r="AF33" i="4" s="1"/>
  <c r="AG33" i="4" s="1"/>
  <c r="AH33" i="4" s="1"/>
  <c r="AI33" i="4" s="1"/>
  <c r="AJ33" i="4" s="1"/>
  <c r="AK33" i="4" s="1"/>
  <c r="AL33" i="4" s="1"/>
  <c r="AM33" i="4" s="1"/>
  <c r="AN33" i="4" s="1"/>
  <c r="AO33" i="4" s="1"/>
  <c r="AP33" i="4" s="1"/>
  <c r="AQ33" i="4" s="1"/>
  <c r="AR33" i="4" s="1"/>
  <c r="AS33" i="4" s="1"/>
  <c r="AT33" i="4" s="1"/>
  <c r="AU33" i="4" s="1"/>
  <c r="AV32" i="4"/>
  <c r="E6" i="11" s="1"/>
  <c r="E8" i="11" s="1"/>
  <c r="E14" i="11" s="1"/>
  <c r="AA17" i="11" s="1"/>
  <c r="R40" i="4"/>
  <c r="R41" i="4" s="1"/>
  <c r="W43" i="4"/>
  <c r="W71" i="4" s="1"/>
  <c r="X39" i="4"/>
  <c r="AV29" i="4"/>
  <c r="X43" i="4" l="1"/>
  <c r="X71" i="4" s="1"/>
  <c r="Y39" i="4"/>
  <c r="S69" i="4"/>
  <c r="T30" i="4"/>
  <c r="R72" i="4"/>
  <c r="S41" i="4"/>
  <c r="R42" i="4"/>
  <c r="R70" i="4" l="1"/>
  <c r="S42" i="4"/>
  <c r="T69" i="4"/>
  <c r="U30" i="4"/>
  <c r="S72" i="4"/>
  <c r="T41" i="4"/>
  <c r="Z39" i="4"/>
  <c r="Y43" i="4"/>
  <c r="Y71" i="4" s="1"/>
  <c r="U69" i="4" l="1"/>
  <c r="V30" i="4"/>
  <c r="T72" i="4"/>
  <c r="U41" i="4"/>
  <c r="Z43" i="4"/>
  <c r="Z71" i="4" s="1"/>
  <c r="AA39" i="4"/>
  <c r="S70" i="4"/>
  <c r="T42" i="4"/>
  <c r="T70" i="4" l="1"/>
  <c r="U42" i="4"/>
  <c r="U72" i="4"/>
  <c r="V41" i="4"/>
  <c r="AA43" i="4"/>
  <c r="AA71" i="4" s="1"/>
  <c r="AB39" i="4"/>
  <c r="V69" i="4"/>
  <c r="W30" i="4"/>
  <c r="V72" i="4" l="1"/>
  <c r="W41" i="4"/>
  <c r="AB43" i="4"/>
  <c r="AB71" i="4" s="1"/>
  <c r="AC39" i="4"/>
  <c r="X30" i="4"/>
  <c r="W69" i="4"/>
  <c r="U70" i="4"/>
  <c r="V42" i="4"/>
  <c r="V70" i="4" l="1"/>
  <c r="W42" i="4"/>
  <c r="AD39" i="4"/>
  <c r="AC43" i="4"/>
  <c r="AC71" i="4" s="1"/>
  <c r="W72" i="4"/>
  <c r="X41" i="4"/>
  <c r="X69" i="4"/>
  <c r="Y30" i="4"/>
  <c r="Y69" i="4" l="1"/>
  <c r="Z30" i="4"/>
  <c r="AD43" i="4"/>
  <c r="AD71" i="4" s="1"/>
  <c r="AE39" i="4"/>
  <c r="X72" i="4"/>
  <c r="Y41" i="4"/>
  <c r="W70" i="4"/>
  <c r="X42" i="4"/>
  <c r="X70" i="4" l="1"/>
  <c r="Y42" i="4"/>
  <c r="AF39" i="4"/>
  <c r="AE43" i="4"/>
  <c r="AE71" i="4" s="1"/>
  <c r="Y72" i="4"/>
  <c r="Z41" i="4"/>
  <c r="Z69" i="4"/>
  <c r="AA30" i="4"/>
  <c r="AA69" i="4" l="1"/>
  <c r="AB30" i="4"/>
  <c r="AF43" i="4"/>
  <c r="AF71" i="4" s="1"/>
  <c r="AG39" i="4"/>
  <c r="Z72" i="4"/>
  <c r="AA41" i="4"/>
  <c r="Y70" i="4"/>
  <c r="Z42" i="4"/>
  <c r="AH39" i="4" l="1"/>
  <c r="AG43" i="4"/>
  <c r="AG71" i="4" s="1"/>
  <c r="Z70" i="4"/>
  <c r="AA42" i="4"/>
  <c r="AA72" i="4"/>
  <c r="AB41" i="4"/>
  <c r="AB69" i="4"/>
  <c r="AC30" i="4"/>
  <c r="AC69" i="4" l="1"/>
  <c r="AD30" i="4"/>
  <c r="AA70" i="4"/>
  <c r="AB42" i="4"/>
  <c r="AB72" i="4"/>
  <c r="AC41" i="4"/>
  <c r="AH43" i="4"/>
  <c r="AH71" i="4" s="1"/>
  <c r="AI39" i="4"/>
  <c r="AI43" i="4" l="1"/>
  <c r="AI71" i="4" s="1"/>
  <c r="AJ39" i="4"/>
  <c r="AB70" i="4"/>
  <c r="AC42" i="4"/>
  <c r="AC72" i="4"/>
  <c r="AD41" i="4"/>
  <c r="AD69" i="4"/>
  <c r="AE30" i="4"/>
  <c r="AE69" i="4" l="1"/>
  <c r="AF30" i="4"/>
  <c r="AC70" i="4"/>
  <c r="AD42" i="4"/>
  <c r="AD72" i="4"/>
  <c r="AE41" i="4"/>
  <c r="AK39" i="4"/>
  <c r="AJ43" i="4"/>
  <c r="AJ71" i="4" s="1"/>
  <c r="AD70" i="4" l="1"/>
  <c r="AE42" i="4"/>
  <c r="AL39" i="4"/>
  <c r="AK43" i="4"/>
  <c r="AK71" i="4" s="1"/>
  <c r="AE72" i="4"/>
  <c r="AF41" i="4"/>
  <c r="AF69" i="4"/>
  <c r="AG30" i="4"/>
  <c r="AG41" i="4" l="1"/>
  <c r="AF72" i="4"/>
  <c r="AE70" i="4"/>
  <c r="AF42" i="4"/>
  <c r="AG69" i="4"/>
  <c r="AH30" i="4"/>
  <c r="AL43" i="4"/>
  <c r="AL71" i="4" s="1"/>
  <c r="AM39" i="4"/>
  <c r="AM43" i="4" l="1"/>
  <c r="AM71" i="4" s="1"/>
  <c r="AN39" i="4"/>
  <c r="AF70" i="4"/>
  <c r="AG42" i="4"/>
  <c r="AH69" i="4"/>
  <c r="AI30" i="4"/>
  <c r="AG72" i="4"/>
  <c r="AH41" i="4"/>
  <c r="AH72" i="4" l="1"/>
  <c r="AI41" i="4"/>
  <c r="AG70" i="4"/>
  <c r="AH42" i="4"/>
  <c r="AI69" i="4"/>
  <c r="AJ30" i="4"/>
  <c r="AN43" i="4"/>
  <c r="AN71" i="4" s="1"/>
  <c r="AO39" i="4"/>
  <c r="AP39" i="4" l="1"/>
  <c r="AO43" i="4"/>
  <c r="AO71" i="4" s="1"/>
  <c r="AJ69" i="4"/>
  <c r="AK30" i="4"/>
  <c r="AH70" i="4"/>
  <c r="AI42" i="4"/>
  <c r="AI72" i="4"/>
  <c r="AJ41" i="4"/>
  <c r="AJ72" i="4" l="1"/>
  <c r="AK41" i="4"/>
  <c r="AK69" i="4"/>
  <c r="AL30" i="4"/>
  <c r="AI70" i="4"/>
  <c r="AJ42" i="4"/>
  <c r="AP43" i="4"/>
  <c r="AP71" i="4" s="1"/>
  <c r="AQ39" i="4"/>
  <c r="AL69" i="4" l="1"/>
  <c r="AM30" i="4"/>
  <c r="AQ43" i="4"/>
  <c r="AQ71" i="4" s="1"/>
  <c r="AR39" i="4"/>
  <c r="AJ70" i="4"/>
  <c r="AK42" i="4"/>
  <c r="AK72" i="4"/>
  <c r="AL41" i="4"/>
  <c r="AL72" i="4" l="1"/>
  <c r="AM41" i="4"/>
  <c r="AR43" i="4"/>
  <c r="AR71" i="4" s="1"/>
  <c r="AS39" i="4"/>
  <c r="AK70" i="4"/>
  <c r="AL42" i="4"/>
  <c r="AN30" i="4"/>
  <c r="AM69" i="4"/>
  <c r="AT39" i="4" l="1"/>
  <c r="AS43" i="4"/>
  <c r="AS71" i="4" s="1"/>
  <c r="AN69" i="4"/>
  <c r="AO30" i="4"/>
  <c r="AL70" i="4"/>
  <c r="AM42" i="4"/>
  <c r="AM72" i="4"/>
  <c r="AN41" i="4"/>
  <c r="AO69" i="4" l="1"/>
  <c r="AP30" i="4"/>
  <c r="AN42" i="4"/>
  <c r="AM70" i="4"/>
  <c r="AN72" i="4"/>
  <c r="AO41" i="4"/>
  <c r="AT43" i="4"/>
  <c r="AT71" i="4" s="1"/>
  <c r="AU39" i="4"/>
  <c r="AU43" i="4" s="1"/>
  <c r="AU71" i="4" s="1"/>
  <c r="AN70" i="4" l="1"/>
  <c r="AO42" i="4"/>
  <c r="AO72" i="4"/>
  <c r="AP41" i="4"/>
  <c r="AP69" i="4"/>
  <c r="AQ30" i="4"/>
  <c r="AP72" i="4" l="1"/>
  <c r="AQ41" i="4"/>
  <c r="AQ69" i="4"/>
  <c r="AR30" i="4"/>
  <c r="AO70" i="4"/>
  <c r="AP42" i="4"/>
  <c r="AR69" i="4" l="1"/>
  <c r="AS30" i="4"/>
  <c r="AP70" i="4"/>
  <c r="AQ42" i="4"/>
  <c r="AQ72" i="4"/>
  <c r="AR41" i="4"/>
  <c r="AQ70" i="4" l="1"/>
  <c r="AR42" i="4"/>
  <c r="AR72" i="4"/>
  <c r="AS41" i="4"/>
  <c r="AS69" i="4"/>
  <c r="AT30" i="4"/>
  <c r="AS72" i="4" l="1"/>
  <c r="AT41" i="4"/>
  <c r="AT69" i="4"/>
  <c r="AU30" i="4"/>
  <c r="AU69" i="4" s="1"/>
  <c r="AR70" i="4"/>
  <c r="AS42" i="4"/>
  <c r="AS70" i="4" l="1"/>
  <c r="AT42" i="4"/>
  <c r="AT72" i="4"/>
  <c r="AU41" i="4"/>
  <c r="AU72" i="4" s="1"/>
  <c r="AT70" i="4" l="1"/>
  <c r="AU42" i="4"/>
  <c r="AU70" i="4" s="1"/>
</calcChain>
</file>

<file path=xl/sharedStrings.xml><?xml version="1.0" encoding="utf-8"?>
<sst xmlns="http://schemas.openxmlformats.org/spreadsheetml/2006/main" count="1436" uniqueCount="807">
  <si>
    <t>③給水ポンプ</t>
  </si>
  <si>
    <t>（様式第１号）　マンションの建物・設備の概要等</t>
    <rPh sb="1" eb="3">
      <t>ヨウシキ</t>
    </rPh>
    <rPh sb="3" eb="4">
      <t>ダイ</t>
    </rPh>
    <rPh sb="5" eb="6">
      <t>ゴウ</t>
    </rPh>
    <rPh sb="14" eb="16">
      <t>タテモノ</t>
    </rPh>
    <rPh sb="17" eb="19">
      <t>セツビ</t>
    </rPh>
    <rPh sb="20" eb="22">
      <t>ガイヨウ</t>
    </rPh>
    <rPh sb="22" eb="23">
      <t>トウ</t>
    </rPh>
    <phoneticPr fontId="20"/>
  </si>
  <si>
    <t>26～30年</t>
    <rPh sb="5" eb="6">
      <t>ネン</t>
    </rPh>
    <phoneticPr fontId="20"/>
  </si>
  <si>
    <t>塗替</t>
    <rPh sb="0" eb="1">
      <t>ヌリ</t>
    </rPh>
    <rPh sb="1" eb="2">
      <t>カ</t>
    </rPh>
    <phoneticPr fontId="57"/>
  </si>
  <si>
    <t>経年</t>
    <rPh sb="0" eb="2">
      <t>ケイネン</t>
    </rPh>
    <phoneticPr fontId="57"/>
  </si>
  <si>
    <t>専有面積の合計</t>
    <rPh sb="0" eb="2">
      <t>センユウ</t>
    </rPh>
    <rPh sb="2" eb="4">
      <t>メンセキ</t>
    </rPh>
    <rPh sb="5" eb="7">
      <t>ゴウケイ</t>
    </rPh>
    <phoneticPr fontId="20"/>
  </si>
  <si>
    <t>清掃</t>
  </si>
  <si>
    <t>修繕</t>
    <rPh sb="0" eb="2">
      <t>シュウゼン</t>
    </rPh>
    <phoneticPr fontId="36"/>
  </si>
  <si>
    <t>②配電盤類</t>
    <rPh sb="1" eb="3">
      <t>ハイデン</t>
    </rPh>
    <rPh sb="3" eb="4">
      <t>バン</t>
    </rPh>
    <rPh sb="4" eb="5">
      <t>ルイ</t>
    </rPh>
    <phoneticPr fontId="20"/>
  </si>
  <si>
    <t>（団地／　　　　棟） （複数棟の場合）</t>
  </si>
  <si>
    <t>　　</t>
  </si>
  <si>
    <t>④インターホン設備等</t>
    <rPh sb="7" eb="9">
      <t>セツビ</t>
    </rPh>
    <rPh sb="9" eb="10">
      <t>トウ</t>
    </rPh>
    <phoneticPr fontId="36"/>
  </si>
  <si>
    <t>屋根</t>
  </si>
  <si>
    <t>駐車場設備</t>
    <rPh sb="0" eb="2">
      <t>チュウシャ</t>
    </rPh>
    <rPh sb="2" eb="3">
      <t>ジョウ</t>
    </rPh>
    <rPh sb="3" eb="5">
      <t>セツビ</t>
    </rPh>
    <phoneticPr fontId="20"/>
  </si>
  <si>
    <t>年度収支</t>
    <rPh sb="0" eb="2">
      <t>ネンド</t>
    </rPh>
    <rPh sb="2" eb="4">
      <t>シュウシ</t>
    </rPh>
    <phoneticPr fontId="36"/>
  </si>
  <si>
    <t>理事長名</t>
    <rPh sb="0" eb="3">
      <t>リジチョウ</t>
    </rPh>
    <rPh sb="3" eb="4">
      <t>ナ</t>
    </rPh>
    <phoneticPr fontId="20"/>
  </si>
  <si>
    <t>共通仮設</t>
    <rPh sb="0" eb="2">
      <t>キョウツウ</t>
    </rPh>
    <phoneticPr fontId="36"/>
  </si>
  <si>
    <t>(1)</t>
  </si>
  <si>
    <t>管理者等名</t>
    <rPh sb="0" eb="3">
      <t>カンリシャ</t>
    </rPh>
    <rPh sb="3" eb="4">
      <t>ナド</t>
    </rPh>
    <rPh sb="4" eb="5">
      <t>ナ</t>
    </rPh>
    <phoneticPr fontId="20"/>
  </si>
  <si>
    <t>開放階段</t>
    <rPh sb="2" eb="4">
      <t>カイダン</t>
    </rPh>
    <phoneticPr fontId="36"/>
  </si>
  <si>
    <t>暦年</t>
    <rPh sb="0" eb="2">
      <t>レキネン</t>
    </rPh>
    <phoneticPr fontId="57"/>
  </si>
  <si>
    <t>■分譲パンフレット</t>
    <rPh sb="1" eb="3">
      <t>ブンジョウ</t>
    </rPh>
    <phoneticPr fontId="20"/>
  </si>
  <si>
    <t>18　調査・診断、設計、工事監理等費用</t>
    <rPh sb="3" eb="5">
      <t>チョウサ</t>
    </rPh>
    <rPh sb="6" eb="8">
      <t>シンダン</t>
    </rPh>
    <rPh sb="9" eb="11">
      <t>セッケイ</t>
    </rPh>
    <rPh sb="12" eb="14">
      <t>コウジ</t>
    </rPh>
    <rPh sb="14" eb="16">
      <t>カンリ</t>
    </rPh>
    <rPh sb="16" eb="17">
      <t>ナド</t>
    </rPh>
    <rPh sb="17" eb="19">
      <t>ヒヨウ</t>
    </rPh>
    <phoneticPr fontId="57"/>
  </si>
  <si>
    <t>②貯水槽</t>
  </si>
  <si>
    <t>③外壁塗装（非雨掛かり部分）</t>
    <rPh sb="1" eb="3">
      <t>ガイヘキ</t>
    </rPh>
    <rPh sb="3" eb="5">
      <t>トソウ</t>
    </rPh>
    <rPh sb="6" eb="7">
      <t>ヒ</t>
    </rPh>
    <rPh sb="7" eb="8">
      <t>アメ</t>
    </rPh>
    <rPh sb="8" eb="9">
      <t>ガ</t>
    </rPh>
    <rPh sb="11" eb="13">
      <t>ブブン</t>
    </rPh>
    <phoneticPr fontId="36"/>
  </si>
  <si>
    <t>点検等</t>
    <rPh sb="0" eb="3">
      <t>テンケントウ</t>
    </rPh>
    <phoneticPr fontId="20"/>
  </si>
  <si>
    <t>調査・診断</t>
    <rPh sb="0" eb="2">
      <t>チョウサ</t>
    </rPh>
    <rPh sb="3" eb="5">
      <t>シンダン</t>
    </rPh>
    <phoneticPr fontId="20"/>
  </si>
  <si>
    <t>Ⅲ</t>
  </si>
  <si>
    <t>補修、修繕</t>
    <rPh sb="0" eb="2">
      <t>ホシュウ</t>
    </rPh>
    <rPh sb="3" eb="5">
      <t>シュウゼン</t>
    </rPh>
    <phoneticPr fontId="36"/>
  </si>
  <si>
    <t xml:space="preserve">                                           </t>
  </si>
  <si>
    <t>耐震壁の増設、柱・梁の補強、免震、設備配管の補強、耐震ドアへの交換、エレベーターの着床装置・Ｐ波感知装置の設置等</t>
    <rPh sb="0" eb="2">
      <t>タイシン</t>
    </rPh>
    <rPh sb="2" eb="3">
      <t>カベ</t>
    </rPh>
    <rPh sb="4" eb="6">
      <t>ゾウセツ</t>
    </rPh>
    <rPh sb="7" eb="8">
      <t>ハシラ</t>
    </rPh>
    <rPh sb="9" eb="10">
      <t>ハリ</t>
    </rPh>
    <rPh sb="11" eb="13">
      <t>ホキョウ</t>
    </rPh>
    <rPh sb="14" eb="16">
      <t>メンシン</t>
    </rPh>
    <rPh sb="17" eb="19">
      <t>セツビ</t>
    </rPh>
    <rPh sb="19" eb="21">
      <t>ハイカン</t>
    </rPh>
    <rPh sb="22" eb="24">
      <t>ホキョウ</t>
    </rPh>
    <rPh sb="55" eb="56">
      <t>トウ</t>
    </rPh>
    <phoneticPr fontId="20"/>
  </si>
  <si>
    <t>所有区分（建物）</t>
    <rPh sb="0" eb="2">
      <t>ショユウ</t>
    </rPh>
    <rPh sb="2" eb="4">
      <t>クブン</t>
    </rPh>
    <rPh sb="5" eb="7">
      <t>タテモノ</t>
    </rPh>
    <phoneticPr fontId="20"/>
  </si>
  <si>
    <t>Ｉ</t>
  </si>
  <si>
    <t>附属建物</t>
    <rPh sb="0" eb="2">
      <t>フゾク</t>
    </rPh>
    <rPh sb="2" eb="4">
      <t>タテモノ</t>
    </rPh>
    <phoneticPr fontId="20"/>
  </si>
  <si>
    <t>補修</t>
  </si>
  <si>
    <t>マンション（団地）名</t>
    <rPh sb="6" eb="8">
      <t>ダンチ</t>
    </rPh>
    <rPh sb="9" eb="10">
      <t>ナ</t>
    </rPh>
    <phoneticPr fontId="20"/>
  </si>
  <si>
    <t>推定修繕工事項目の設定</t>
    <rPh sb="0" eb="2">
      <t>スイテイ</t>
    </rPh>
    <rPh sb="2" eb="4">
      <t>シュウゼン</t>
    </rPh>
    <rPh sb="4" eb="6">
      <t>コウジ</t>
    </rPh>
    <rPh sb="6" eb="8">
      <t>コウモク</t>
    </rPh>
    <rPh sb="9" eb="11">
      <t>セッテイ</t>
    </rPh>
    <phoneticPr fontId="20"/>
  </si>
  <si>
    <t>管理組合名</t>
    <rPh sb="0" eb="2">
      <t>カンリ</t>
    </rPh>
    <rPh sb="2" eb="4">
      <t>クミアイ</t>
    </rPh>
    <rPh sb="4" eb="5">
      <t>ナ</t>
    </rPh>
    <phoneticPr fontId="20"/>
  </si>
  <si>
    <t>２　屋根防水</t>
    <rPh sb="2" eb="6">
      <t>ヤネボウスイ</t>
    </rPh>
    <phoneticPr fontId="57"/>
  </si>
  <si>
    <t>■給水ポンプ、■排水ポンプ、■受水槽、□高置水槽、□浄化槽</t>
    <rPh sb="1" eb="3">
      <t>キュウスイ</t>
    </rPh>
    <rPh sb="8" eb="10">
      <t>ハイスイ</t>
    </rPh>
    <rPh sb="15" eb="16">
      <t>ジュ</t>
    </rPh>
    <rPh sb="16" eb="17">
      <t>ミズ</t>
    </rPh>
    <rPh sb="17" eb="18">
      <t>ソウ</t>
    </rPh>
    <rPh sb="20" eb="21">
      <t>タカ</t>
    </rPh>
    <rPh sb="21" eb="22">
      <t>オキ</t>
    </rPh>
    <rPh sb="22" eb="24">
      <t>スイソウ</t>
    </rPh>
    <rPh sb="26" eb="28">
      <t>ジョウカ</t>
    </rPh>
    <phoneticPr fontId="20"/>
  </si>
  <si>
    <t>全構成機器</t>
    <rPh sb="0" eb="1">
      <t>ゼン</t>
    </rPh>
    <rPh sb="1" eb="3">
      <t>コウセイ</t>
    </rPh>
    <rPh sb="3" eb="5">
      <t>キキ</t>
    </rPh>
    <phoneticPr fontId="20"/>
  </si>
  <si>
    <t>所在地</t>
    <rPh sb="0" eb="3">
      <t>ショザイチ</t>
    </rPh>
    <phoneticPr fontId="20"/>
  </si>
  <si>
    <t>敷地面積</t>
    <rPh sb="0" eb="2">
      <t>シキチ</t>
    </rPh>
    <rPh sb="2" eb="4">
      <t>メンセキ</t>
    </rPh>
    <phoneticPr fontId="20"/>
  </si>
  <si>
    <t>時　期</t>
    <rPh sb="0" eb="1">
      <t>トキ</t>
    </rPh>
    <rPh sb="2" eb="3">
      <t>キ</t>
    </rPh>
    <phoneticPr fontId="20"/>
  </si>
  <si>
    <t>分譲会社名</t>
    <rPh sb="0" eb="2">
      <t>ブンジョウ</t>
    </rPh>
    <rPh sb="2" eb="4">
      <t>カイシャ</t>
    </rPh>
    <rPh sb="4" eb="5">
      <t>ナ</t>
    </rPh>
    <phoneticPr fontId="20"/>
  </si>
  <si>
    <t>Ｃタイプ</t>
  </si>
  <si>
    <t>-</t>
  </si>
  <si>
    <t>建築面積（建蔽率）</t>
    <rPh sb="0" eb="2">
      <t>ケンチク</t>
    </rPh>
    <rPh sb="2" eb="4">
      <t>メンセキ</t>
    </rPh>
    <rPh sb="5" eb="8">
      <t>ケンペイリツ</t>
    </rPh>
    <phoneticPr fontId="20"/>
  </si>
  <si>
    <t>撤去・葺替</t>
  </si>
  <si>
    <t>住棟内ネットワーク</t>
  </si>
  <si>
    <t>設計・監理事務所名</t>
    <rPh sb="0" eb="2">
      <t>セッケイ</t>
    </rPh>
    <rPh sb="3" eb="5">
      <t>カンリ</t>
    </rPh>
    <rPh sb="5" eb="8">
      <t>ジムショ</t>
    </rPh>
    <rPh sb="8" eb="9">
      <t>ナ</t>
    </rPh>
    <phoneticPr fontId="20"/>
  </si>
  <si>
    <t>5～8年</t>
    <rPh sb="3" eb="4">
      <t>ネン</t>
    </rPh>
    <phoneticPr fontId="20"/>
  </si>
  <si>
    <t>管理会社名</t>
    <rPh sb="0" eb="2">
      <t>カンリ</t>
    </rPh>
    <rPh sb="2" eb="4">
      <t>カイシャ</t>
    </rPh>
    <rPh sb="4" eb="5">
      <t>ナ</t>
    </rPh>
    <phoneticPr fontId="20"/>
  </si>
  <si>
    <t>合計</t>
    <rPh sb="0" eb="2">
      <t>ゴウケイ</t>
    </rPh>
    <phoneticPr fontId="57"/>
  </si>
  <si>
    <t>修繕積立金の額（Ｍ＝Ｋ×Ｌ）
（戸当たり月当たり）</t>
    <rPh sb="0" eb="2">
      <t>シュウゼン</t>
    </rPh>
    <rPh sb="2" eb="5">
      <t>ツミタテキン</t>
    </rPh>
    <rPh sb="6" eb="7">
      <t>ガク</t>
    </rPh>
    <rPh sb="16" eb="17">
      <t>ト</t>
    </rPh>
    <rPh sb="17" eb="18">
      <t>ア</t>
    </rPh>
    <rPh sb="20" eb="22">
      <t>ツキア</t>
    </rPh>
    <phoneticPr fontId="20"/>
  </si>
  <si>
    <t>④長期修繕計画の見直し</t>
    <rPh sb="1" eb="3">
      <t>チョウキ</t>
    </rPh>
    <rPh sb="3" eb="5">
      <t>シュウゼン</t>
    </rPh>
    <rPh sb="5" eb="7">
      <t>ケイカク</t>
    </rPh>
    <rPh sb="8" eb="10">
      <t>ミナオ</t>
    </rPh>
    <phoneticPr fontId="20"/>
  </si>
  <si>
    <r>
      <rPr>
        <sz val="10"/>
        <rFont val="Meiryo UI"/>
        <family val="3"/>
        <charset val="128"/>
      </rPr>
      <t>見直しに向けた点検・調査・診断、長期修繕計画の見直し</t>
    </r>
    <rPh sb="0" eb="2">
      <t>ミナオ</t>
    </rPh>
    <rPh sb="4" eb="5">
      <t>ム</t>
    </rPh>
    <phoneticPr fontId="36"/>
  </si>
  <si>
    <t>ひび割れ･欠損・爆裂補修</t>
  </si>
  <si>
    <t>部分</t>
    <rPh sb="0" eb="2">
      <t>ブブン</t>
    </rPh>
    <phoneticPr fontId="20"/>
  </si>
  <si>
    <t>Ｍ　修繕積立金の額
　（円／月・戸）</t>
    <rPh sb="12" eb="13">
      <t>エン</t>
    </rPh>
    <rPh sb="14" eb="15">
      <t>ツキ</t>
    </rPh>
    <rPh sb="16" eb="17">
      <t>ト</t>
    </rPh>
    <phoneticPr fontId="20"/>
  </si>
  <si>
    <t>延べ面積（容積率）</t>
    <rPh sb="0" eb="1">
      <t>ノ</t>
    </rPh>
    <rPh sb="2" eb="4">
      <t>メンセキ</t>
    </rPh>
    <rPh sb="5" eb="8">
      <t>ヨウセキリツ</t>
    </rPh>
    <phoneticPr fontId="20"/>
  </si>
  <si>
    <t>竣工日</t>
    <rPh sb="0" eb="2">
      <t>シュンコウ</t>
    </rPh>
    <rPh sb="2" eb="3">
      <t>ヒ</t>
    </rPh>
    <phoneticPr fontId="20"/>
  </si>
  <si>
    <t>９　排水設備</t>
    <rPh sb="2" eb="4">
      <t>ハイスイ</t>
    </rPh>
    <rPh sb="4" eb="6">
      <t>セツビ</t>
    </rPh>
    <phoneticPr fontId="20"/>
  </si>
  <si>
    <t>２　修繕積立金の額の設定の考え方</t>
    <rPh sb="8" eb="9">
      <t>ガク</t>
    </rPh>
    <phoneticPr fontId="20"/>
  </si>
  <si>
    <t>③主な修繕工事の実施</t>
    <rPh sb="1" eb="2">
      <t>オモ</t>
    </rPh>
    <rPh sb="3" eb="5">
      <t>シュウゼン</t>
    </rPh>
    <rPh sb="5" eb="7">
      <t>コウジ</t>
    </rPh>
    <rPh sb="8" eb="10">
      <t>ジッシ</t>
    </rPh>
    <phoneticPr fontId="20"/>
  </si>
  <si>
    <t>③インターネット設備</t>
    <rPh sb="8" eb="10">
      <t>セツビ</t>
    </rPh>
    <phoneticPr fontId="36"/>
  </si>
  <si>
    <t>昇降機設備</t>
    <rPh sb="0" eb="3">
      <t>ショウコウキ</t>
    </rPh>
    <rPh sb="3" eb="5">
      <t>セツビ</t>
    </rPh>
    <phoneticPr fontId="20"/>
  </si>
  <si>
    <t>点検報告書参照</t>
  </si>
  <si>
    <t>構造</t>
    <rPh sb="0" eb="2">
      <t>コウゾウ</t>
    </rPh>
    <phoneticPr fontId="20"/>
  </si>
  <si>
    <t>（分譲時）長期修繕計画案の作成者</t>
    <rPh sb="1" eb="4">
      <t>ブンジョウジ</t>
    </rPh>
    <rPh sb="5" eb="7">
      <t>チョウキ</t>
    </rPh>
    <rPh sb="7" eb="9">
      <t>シュウゼン</t>
    </rPh>
    <rPh sb="9" eb="11">
      <t>ケイカク</t>
    </rPh>
    <rPh sb="11" eb="12">
      <t>アン</t>
    </rPh>
    <rPh sb="13" eb="16">
      <t>サクセイシャ</t>
    </rPh>
    <phoneticPr fontId="20"/>
  </si>
  <si>
    <t>〔単棟型の場合〕</t>
    <rPh sb="1" eb="2">
      <t>タン</t>
    </rPh>
    <rPh sb="2" eb="3">
      <t>トウ</t>
    </rPh>
    <rPh sb="3" eb="4">
      <t>ガタ</t>
    </rPh>
    <rPh sb="5" eb="7">
      <t>バアイ</t>
    </rPh>
    <phoneticPr fontId="20"/>
  </si>
  <si>
    <t>①共用内部</t>
  </si>
  <si>
    <t>階数／棟数</t>
    <rPh sb="0" eb="2">
      <t>カイスウ</t>
    </rPh>
    <rPh sb="3" eb="4">
      <t>トウ</t>
    </rPh>
    <rPh sb="4" eb="5">
      <t>スウ</t>
    </rPh>
    <phoneticPr fontId="20"/>
  </si>
  <si>
    <t>部位</t>
    <rPh sb="0" eb="2">
      <t>ブイ</t>
    </rPh>
    <phoneticPr fontId="20"/>
  </si>
  <si>
    <t>（店舗等）</t>
    <rPh sb="1" eb="3">
      <t>テンポ</t>
    </rPh>
    <rPh sb="3" eb="4">
      <t>トウ</t>
    </rPh>
    <phoneticPr fontId="20"/>
  </si>
  <si>
    <t>団地</t>
    <rPh sb="0" eb="2">
      <t>ダンチ</t>
    </rPh>
    <phoneticPr fontId="20"/>
  </si>
  <si>
    <t>住戸数</t>
    <rPh sb="0" eb="1">
      <t>ジュウ</t>
    </rPh>
    <rPh sb="1" eb="3">
      <t>コスウ</t>
    </rPh>
    <phoneticPr fontId="20"/>
  </si>
  <si>
    <t>消火栓ポンプ、消火管、ホース類等</t>
  </si>
  <si>
    <t>住戸タイプ</t>
    <rPh sb="0" eb="2">
      <t>ジュウコ</t>
    </rPh>
    <phoneticPr fontId="20"/>
  </si>
  <si>
    <t>照明照度の確保、オートロック、防犯カメラの設置等</t>
    <rPh sb="0" eb="2">
      <t>ショウメイ</t>
    </rPh>
    <rPh sb="2" eb="4">
      <t>ショウド</t>
    </rPh>
    <rPh sb="5" eb="7">
      <t>カクホ</t>
    </rPh>
    <rPh sb="15" eb="17">
      <t>ボウハン</t>
    </rPh>
    <rPh sb="21" eb="23">
      <t>セッチ</t>
    </rPh>
    <rPh sb="23" eb="24">
      <t>トウ</t>
    </rPh>
    <phoneticPr fontId="20"/>
  </si>
  <si>
    <t>笠木、架台、マンホール蓋、階段ノンスリップ、避難ハッチ、タラップ、排水金物、室名札、立て樋・支持金物、隔て板、物干金物、スリーブキャップ等</t>
    <rPh sb="11" eb="12">
      <t>フタ</t>
    </rPh>
    <rPh sb="13" eb="15">
      <t>カイダン</t>
    </rPh>
    <rPh sb="22" eb="24">
      <t>ヒナン</t>
    </rPh>
    <rPh sb="33" eb="35">
      <t>ハイスイ</t>
    </rPh>
    <rPh sb="35" eb="37">
      <t>カナモノ</t>
    </rPh>
    <rPh sb="38" eb="39">
      <t>シツ</t>
    </rPh>
    <rPh sb="39" eb="40">
      <t>ナ</t>
    </rPh>
    <rPh sb="40" eb="41">
      <t>フダ</t>
    </rPh>
    <rPh sb="42" eb="43">
      <t>タ</t>
    </rPh>
    <rPh sb="44" eb="45">
      <t>トイ</t>
    </rPh>
    <rPh sb="46" eb="48">
      <t>シジ</t>
    </rPh>
    <rPh sb="48" eb="50">
      <t>カナモノ</t>
    </rPh>
    <phoneticPr fontId="20"/>
  </si>
  <si>
    <t>(4)　</t>
  </si>
  <si>
    <t>電力設備</t>
    <rPh sb="0" eb="2">
      <t>デンリョク</t>
    </rPh>
    <rPh sb="2" eb="4">
      <t>セツビ</t>
    </rPh>
    <phoneticPr fontId="20"/>
  </si>
  <si>
    <t>(2)</t>
  </si>
  <si>
    <t>５　鉄部塗装等</t>
    <rPh sb="2" eb="4">
      <t>テツブ</t>
    </rPh>
    <rPh sb="4" eb="6">
      <t>トソウ</t>
    </rPh>
    <rPh sb="6" eb="7">
      <t>トウ</t>
    </rPh>
    <phoneticPr fontId="57"/>
  </si>
  <si>
    <t>消防用設備</t>
  </si>
  <si>
    <t>12　電灯設備等</t>
    <rPh sb="3" eb="5">
      <t>デントウ</t>
    </rPh>
    <rPh sb="5" eb="7">
      <t>セツビ</t>
    </rPh>
    <rPh sb="7" eb="8">
      <t>ナド</t>
    </rPh>
    <phoneticPr fontId="57"/>
  </si>
  <si>
    <t>給・排水設備</t>
    <rPh sb="0" eb="1">
      <t>キュウ</t>
    </rPh>
    <rPh sb="2" eb="4">
      <t>ハイスイ</t>
    </rPh>
    <rPh sb="4" eb="6">
      <t>セツビ</t>
    </rPh>
    <phoneticPr fontId="20"/>
  </si>
  <si>
    <t>小計</t>
    <rPh sb="0" eb="2">
      <t>ショウケイ</t>
    </rPh>
    <phoneticPr fontId="20"/>
  </si>
  <si>
    <t>ガス設備</t>
    <rPh sb="2" eb="4">
      <t>セツビ</t>
    </rPh>
    <phoneticPr fontId="20"/>
  </si>
  <si>
    <t>空調・換気設備</t>
    <rPh sb="0" eb="2">
      <t>クウチョウ</t>
    </rPh>
    <rPh sb="3" eb="5">
      <t>カンキ</t>
    </rPh>
    <rPh sb="5" eb="7">
      <t>セツビ</t>
    </rPh>
    <phoneticPr fontId="20"/>
  </si>
  <si>
    <t>区分</t>
    <rPh sb="0" eb="2">
      <t>クブン</t>
    </rPh>
    <phoneticPr fontId="20"/>
  </si>
  <si>
    <t>①昇降機</t>
  </si>
  <si>
    <t>情報・通信設備</t>
    <rPh sb="0" eb="2">
      <t>ジョウホウ</t>
    </rPh>
    <rPh sb="3" eb="5">
      <t>ツウシン</t>
    </rPh>
    <rPh sb="5" eb="7">
      <t>セツビ</t>
    </rPh>
    <phoneticPr fontId="20"/>
  </si>
  <si>
    <t>管理区分（建物）</t>
    <rPh sb="0" eb="2">
      <t>カンリ</t>
    </rPh>
    <rPh sb="2" eb="4">
      <t>クブン</t>
    </rPh>
    <rPh sb="5" eb="7">
      <t>タテモノ</t>
    </rPh>
    <phoneticPr fontId="20"/>
  </si>
  <si>
    <t>その他</t>
    <rPh sb="2" eb="3">
      <t>タ</t>
    </rPh>
    <phoneticPr fontId="20"/>
  </si>
  <si>
    <t>④避雷針設備</t>
    <rPh sb="1" eb="4">
      <t>ヒライシン</t>
    </rPh>
    <rPh sb="4" eb="6">
      <t>セツビ</t>
    </rPh>
    <phoneticPr fontId="20"/>
  </si>
  <si>
    <t>（様式第4-1号）長期修繕計画総括表</t>
    <rPh sb="3" eb="4">
      <t>ダイ</t>
    </rPh>
    <rPh sb="7" eb="8">
      <t>ゴウ</t>
    </rPh>
    <rPh sb="9" eb="11">
      <t>チョウキ</t>
    </rPh>
    <rPh sb="11" eb="13">
      <t>シュウゼン</t>
    </rPh>
    <rPh sb="13" eb="15">
      <t>ケイカク</t>
    </rPh>
    <rPh sb="15" eb="17">
      <t>ソウカツ</t>
    </rPh>
    <rPh sb="17" eb="18">
      <t>ヒョウ</t>
    </rPh>
    <phoneticPr fontId="57"/>
  </si>
  <si>
    <t>カゴ内装、扉、三方枠等</t>
    <rPh sb="2" eb="4">
      <t>ナイソウ</t>
    </rPh>
    <rPh sb="5" eb="6">
      <t>トビラ</t>
    </rPh>
    <rPh sb="7" eb="9">
      <t>サンポウ</t>
    </rPh>
    <rPh sb="9" eb="10">
      <t>ワク</t>
    </rPh>
    <rPh sb="10" eb="11">
      <t>ナド</t>
    </rPh>
    <phoneticPr fontId="20"/>
  </si>
  <si>
    <t>(3)</t>
  </si>
  <si>
    <t>引込開閉器、幹線（電灯、動力）等</t>
  </si>
  <si>
    <t>関係者</t>
    <rPh sb="0" eb="2">
      <t>カンケイ</t>
    </rPh>
    <rPh sb="2" eb="3">
      <t>シャ</t>
    </rPh>
    <phoneticPr fontId="20"/>
  </si>
  <si>
    <t>下地処理、ウレタン塗膜防水通気緩衝工法</t>
    <rPh sb="0" eb="2">
      <t>シタジ</t>
    </rPh>
    <rPh sb="2" eb="4">
      <t>ショリ</t>
    </rPh>
    <phoneticPr fontId="20"/>
  </si>
  <si>
    <t>施工会社名</t>
    <rPh sb="0" eb="2">
      <t>セコウ</t>
    </rPh>
    <rPh sb="2" eb="4">
      <t>カイシャ</t>
    </rPh>
    <rPh sb="4" eb="5">
      <t>ナ</t>
    </rPh>
    <phoneticPr fontId="20"/>
  </si>
  <si>
    <t>区分（標準管理規約との相違点等）</t>
    <rPh sb="0" eb="2">
      <t>クブン</t>
    </rPh>
    <rPh sb="3" eb="5">
      <t>ヒョウジュン</t>
    </rPh>
    <rPh sb="5" eb="7">
      <t>カンリ</t>
    </rPh>
    <rPh sb="7" eb="9">
      <t>キヤク</t>
    </rPh>
    <rPh sb="11" eb="13">
      <t>ソウイ</t>
    </rPh>
    <rPh sb="13" eb="14">
      <t>テン</t>
    </rPh>
    <rPh sb="14" eb="15">
      <t>トウ</t>
    </rPh>
    <phoneticPr fontId="20"/>
  </si>
  <si>
    <r>
      <t>補</t>
    </r>
    <r>
      <rPr>
        <sz val="10"/>
        <rFont val="Meiryo UI"/>
        <family val="3"/>
        <charset val="128"/>
      </rPr>
      <t>修、修繕</t>
    </r>
    <rPh sb="0" eb="2">
      <t>ホシュウ</t>
    </rPh>
    <rPh sb="3" eb="5">
      <t>シュウゼン</t>
    </rPh>
    <phoneticPr fontId="36"/>
  </si>
  <si>
    <t>屋内共用雑排水管</t>
    <rPh sb="0" eb="2">
      <t>オクナイ</t>
    </rPh>
    <rPh sb="2" eb="4">
      <t>キョウヨウ</t>
    </rPh>
    <rPh sb="4" eb="5">
      <t>ザツ</t>
    </rPh>
    <rPh sb="5" eb="7">
      <t>ハイスイ</t>
    </rPh>
    <rPh sb="7" eb="8">
      <t>カン</t>
    </rPh>
    <phoneticPr fontId="20"/>
  </si>
  <si>
    <t>合計</t>
    <rPh sb="0" eb="2">
      <t>ゴウケイ</t>
    </rPh>
    <phoneticPr fontId="20"/>
  </si>
  <si>
    <t>エントランスホール、エレベーターホールの壁、床、天井</t>
  </si>
  <si>
    <t>②調査・診断の実施</t>
    <rPh sb="1" eb="3">
      <t>チョウサ</t>
    </rPh>
    <rPh sb="4" eb="6">
      <t>シンダン</t>
    </rPh>
    <rPh sb="7" eb="9">
      <t>ジッシ</t>
    </rPh>
    <phoneticPr fontId="20"/>
  </si>
  <si>
    <t>７　共用内部</t>
    <rPh sb="2" eb="4">
      <t>キョウヨウ</t>
    </rPh>
    <rPh sb="4" eb="6">
      <t>ナイブ</t>
    </rPh>
    <phoneticPr fontId="57"/>
  </si>
  <si>
    <t>バルコニーの床
（側溝、幅木を含む）</t>
    <rPh sb="6" eb="7">
      <t>ユカ</t>
    </rPh>
    <phoneticPr fontId="20"/>
  </si>
  <si>
    <t>管理・所有区分</t>
    <rPh sb="0" eb="2">
      <t>カンリ</t>
    </rPh>
    <rPh sb="3" eb="5">
      <t>ショユウ</t>
    </rPh>
    <rPh sb="5" eb="7">
      <t>クブン</t>
    </rPh>
    <phoneticPr fontId="20"/>
  </si>
  <si>
    <t>単価</t>
  </si>
  <si>
    <t>住戸玄関ドア、共用部分ドア、自動ドア</t>
    <rPh sb="0" eb="1">
      <t>ジュウ</t>
    </rPh>
    <rPh sb="1" eb="2">
      <t>コ</t>
    </rPh>
    <rPh sb="2" eb="4">
      <t>ゲンカン</t>
    </rPh>
    <rPh sb="7" eb="9">
      <t>キョウヨウ</t>
    </rPh>
    <rPh sb="9" eb="11">
      <t>ブブン</t>
    </rPh>
    <rPh sb="14" eb="16">
      <t>ジドウ</t>
    </rPh>
    <phoneticPr fontId="20"/>
  </si>
  <si>
    <t>〔団地型の場合〕</t>
    <rPh sb="1" eb="3">
      <t>ダンチ</t>
    </rPh>
    <rPh sb="3" eb="4">
      <t>ガタ</t>
    </rPh>
    <rPh sb="5" eb="7">
      <t>バアイ</t>
    </rPh>
    <phoneticPr fontId="20"/>
  </si>
  <si>
    <t>伸縮目地の打替え、保護コンクリート部分補修</t>
  </si>
  <si>
    <t>期間合計</t>
    <rPh sb="0" eb="2">
      <t>キカン</t>
    </rPh>
    <rPh sb="2" eb="4">
      <t>ゴウケイ</t>
    </rPh>
    <phoneticPr fontId="20"/>
  </si>
  <si>
    <t>棟別</t>
    <rPh sb="0" eb="1">
      <t>トウ</t>
    </rPh>
    <rPh sb="1" eb="2">
      <t>ベツ</t>
    </rPh>
    <phoneticPr fontId="20"/>
  </si>
  <si>
    <t>維持管理の状況</t>
    <rPh sb="0" eb="2">
      <t>イジ</t>
    </rPh>
    <rPh sb="2" eb="4">
      <t>カンリ</t>
    </rPh>
    <rPh sb="5" eb="7">
      <t>ジョウキョウ</t>
    </rPh>
    <phoneticPr fontId="20"/>
  </si>
  <si>
    <t>12～15年</t>
    <rPh sb="5" eb="6">
      <t>ネン</t>
    </rPh>
    <phoneticPr fontId="20"/>
  </si>
  <si>
    <t>呼称</t>
  </si>
  <si>
    <t>実施年月</t>
    <rPh sb="0" eb="2">
      <t>ジッシ</t>
    </rPh>
    <rPh sb="2" eb="3">
      <t>ネン</t>
    </rPh>
    <rPh sb="3" eb="4">
      <t>ツキ</t>
    </rPh>
    <phoneticPr fontId="20"/>
  </si>
  <si>
    <t>15　昇降機設備</t>
    <rPh sb="3" eb="6">
      <t>ショウコウキ</t>
    </rPh>
    <rPh sb="6" eb="8">
      <t>セツビ</t>
    </rPh>
    <phoneticPr fontId="57"/>
  </si>
  <si>
    <t>①法定点検等の実施</t>
    <rPh sb="1" eb="3">
      <t>ホウテイ</t>
    </rPh>
    <rPh sb="3" eb="5">
      <t>テンケン</t>
    </rPh>
    <rPh sb="5" eb="6">
      <t>トウ</t>
    </rPh>
    <rPh sb="7" eb="9">
      <t>ジッシ</t>
    </rPh>
    <phoneticPr fontId="20"/>
  </si>
  <si>
    <t>　　　　 　　 (設備）</t>
    <rPh sb="9" eb="11">
      <t>セツビ</t>
    </rPh>
    <phoneticPr fontId="20"/>
  </si>
  <si>
    <t>開放廊下</t>
  </si>
  <si>
    <t>共用廊下等の照明器具、配線器具、非常照明等</t>
    <rPh sb="20" eb="21">
      <t>トウ</t>
    </rPh>
    <phoneticPr fontId="36"/>
  </si>
  <si>
    <t>点検等の結果の要点</t>
    <rPh sb="0" eb="2">
      <t>テンケン</t>
    </rPh>
    <rPh sb="2" eb="3">
      <t>トウ</t>
    </rPh>
    <rPh sb="4" eb="6">
      <t>ケッカ</t>
    </rPh>
    <rPh sb="7" eb="9">
      <t>ヨウテン</t>
    </rPh>
    <phoneticPr fontId="20"/>
  </si>
  <si>
    <t>　　　　年　月</t>
  </si>
  <si>
    <t>調査・診断の結果の要点</t>
    <rPh sb="0" eb="2">
      <t>チョウサ</t>
    </rPh>
    <rPh sb="3" eb="5">
      <t>シンダン</t>
    </rPh>
    <rPh sb="6" eb="8">
      <t>ケッカ</t>
    </rPh>
    <rPh sb="9" eb="11">
      <t>ヨウテン</t>
    </rPh>
    <phoneticPr fontId="20"/>
  </si>
  <si>
    <t>仮設</t>
  </si>
  <si>
    <t>住戸数（戸）</t>
    <rPh sb="0" eb="1">
      <t>ジュウ</t>
    </rPh>
    <rPh sb="1" eb="2">
      <t>ト</t>
    </rPh>
    <rPh sb="2" eb="3">
      <t>スウ</t>
    </rPh>
    <rPh sb="4" eb="5">
      <t>ト</t>
    </rPh>
    <phoneticPr fontId="20"/>
  </si>
  <si>
    <t>箇　所</t>
    <rPh sb="0" eb="1">
      <t>カ</t>
    </rPh>
    <rPh sb="2" eb="3">
      <t>ショ</t>
    </rPh>
    <phoneticPr fontId="20"/>
  </si>
  <si>
    <t>点検・調整</t>
    <rPh sb="0" eb="2">
      <t>テンケン</t>
    </rPh>
    <rPh sb="3" eb="5">
      <t>チョウセイ</t>
    </rPh>
    <phoneticPr fontId="36"/>
  </si>
  <si>
    <t>修繕工事の概要</t>
    <rPh sb="5" eb="7">
      <t>ガイヨウ</t>
    </rPh>
    <phoneticPr fontId="20"/>
  </si>
  <si>
    <t>会計状況</t>
    <rPh sb="0" eb="2">
      <t>カイケイ</t>
    </rPh>
    <rPh sb="2" eb="4">
      <t>ジョウキョウ</t>
    </rPh>
    <phoneticPr fontId="20"/>
  </si>
  <si>
    <t>　シート防水のふくれ／日射や風雨による</t>
  </si>
  <si>
    <t>借入金の残高</t>
    <rPh sb="0" eb="3">
      <t>カリイレキン</t>
    </rPh>
    <rPh sb="4" eb="6">
      <t>ザンダカ</t>
    </rPh>
    <phoneticPr fontId="20"/>
  </si>
  <si>
    <t>補修</t>
    <rPh sb="0" eb="2">
      <t>ホシュウ</t>
    </rPh>
    <phoneticPr fontId="57"/>
  </si>
  <si>
    <t>Ⅰ　仮設</t>
    <rPh sb="2" eb="4">
      <t>カセツ</t>
    </rPh>
    <phoneticPr fontId="20"/>
  </si>
  <si>
    <t>　　　　</t>
  </si>
  <si>
    <t>38～42年</t>
    <rPh sb="5" eb="6">
      <t>ネン</t>
    </rPh>
    <phoneticPr fontId="20"/>
  </si>
  <si>
    <t>修繕積立金残高</t>
    <rPh sb="0" eb="2">
      <t>シュウゼン</t>
    </rPh>
    <rPh sb="2" eb="5">
      <t>ツミタテキン</t>
    </rPh>
    <rPh sb="5" eb="7">
      <t>ザンダカ</t>
    </rPh>
    <phoneticPr fontId="20"/>
  </si>
  <si>
    <t>屋内共用給水管、屋外共用給水管</t>
  </si>
  <si>
    <t>　　　　　</t>
  </si>
  <si>
    <t>欠損・亀裂・浮部分補修、タイル面洗浄、磁器質タイル貼替え</t>
  </si>
  <si>
    <t>修繕積立金の額</t>
    <rPh sb="0" eb="2">
      <t>シュウゼン</t>
    </rPh>
    <rPh sb="2" eb="5">
      <t>ツミタテキン</t>
    </rPh>
    <rPh sb="6" eb="7">
      <t>ガク</t>
    </rPh>
    <phoneticPr fontId="20"/>
  </si>
  <si>
    <t>電話配線盤（MDF）、中間端子盤（IDF）等</t>
    <rPh sb="0" eb="2">
      <t>デンワ</t>
    </rPh>
    <rPh sb="2" eb="4">
      <t>ハイセン</t>
    </rPh>
    <rPh sb="4" eb="5">
      <t>バン</t>
    </rPh>
    <rPh sb="11" eb="13">
      <t>チュウカン</t>
    </rPh>
    <rPh sb="13" eb="15">
      <t>タンシ</t>
    </rPh>
    <rPh sb="15" eb="16">
      <t>バン</t>
    </rPh>
    <rPh sb="21" eb="22">
      <t>トウ</t>
    </rPh>
    <phoneticPr fontId="20"/>
  </si>
  <si>
    <t>３　床防水</t>
  </si>
  <si>
    <t>西暦</t>
    <rPh sb="0" eb="2">
      <t>セイレキ</t>
    </rPh>
    <phoneticPr fontId="36"/>
  </si>
  <si>
    <t>塗替</t>
  </si>
  <si>
    <t>専用使用料からの繰入</t>
    <rPh sb="0" eb="2">
      <t>センヨウ</t>
    </rPh>
    <rPh sb="2" eb="4">
      <t>シヨウ</t>
    </rPh>
    <rPh sb="4" eb="5">
      <t>リョウ</t>
    </rPh>
    <rPh sb="8" eb="10">
      <t>クリイレ</t>
    </rPh>
    <phoneticPr fontId="20"/>
  </si>
  <si>
    <t>（Ｌ1）</t>
  </si>
  <si>
    <t>駐車場等の使用料からの繰入</t>
    <rPh sb="3" eb="4">
      <t>トウ</t>
    </rPh>
    <phoneticPr fontId="20"/>
  </si>
  <si>
    <t>その他の繰入</t>
    <rPh sb="2" eb="3">
      <t>タ</t>
    </rPh>
    <rPh sb="4" eb="6">
      <t>クリイレ</t>
    </rPh>
    <phoneticPr fontId="20"/>
  </si>
  <si>
    <r>
      <t>■（自家用）受変電室、■避雷針、□自家発電</t>
    </r>
    <r>
      <rPr>
        <sz val="11"/>
        <rFont val="Meiryo UI"/>
        <family val="3"/>
        <charset val="128"/>
      </rPr>
      <t>、□蓄電池、
□太陽光発電、□非常電源</t>
    </r>
    <rPh sb="6" eb="7">
      <t>ジュ</t>
    </rPh>
    <rPh sb="7" eb="9">
      <t>ヘンデン</t>
    </rPh>
    <rPh sb="9" eb="10">
      <t>シツ</t>
    </rPh>
    <rPh sb="12" eb="15">
      <t>ヒライシン</t>
    </rPh>
    <rPh sb="17" eb="19">
      <t>ジカ</t>
    </rPh>
    <rPh sb="19" eb="21">
      <t>ハツデン</t>
    </rPh>
    <rPh sb="23" eb="26">
      <t>チクデンチ</t>
    </rPh>
    <rPh sb="29" eb="32">
      <t>タイヨウコウ</t>
    </rPh>
    <rPh sb="32" eb="34">
      <t>ハツデン</t>
    </rPh>
    <rPh sb="36" eb="38">
      <t>ヒジョウ</t>
    </rPh>
    <rPh sb="38" eb="40">
      <t>デンゲン</t>
    </rPh>
    <phoneticPr fontId="20"/>
  </si>
  <si>
    <t>　　　　　　　　　　　　　　　　　　　　　（注）団地型（複数棟）の場合は、団地（全体）と棟別に区分</t>
  </si>
  <si>
    <t>実施予定時期</t>
    <rPh sb="0" eb="2">
      <t>ジッシ</t>
    </rPh>
    <rPh sb="2" eb="4">
      <t>ヨテイ</t>
    </rPh>
    <rPh sb="4" eb="6">
      <t>ジキ</t>
    </rPh>
    <phoneticPr fontId="36"/>
  </si>
  <si>
    <t>修繕積立金
　年度合計</t>
  </si>
  <si>
    <t>高圧水洗の上、下地処理、ウレタン塗膜防水</t>
  </si>
  <si>
    <t>設計図書等の保管状況</t>
    <rPh sb="0" eb="2">
      <t>セッケイ</t>
    </rPh>
    <rPh sb="2" eb="4">
      <t>トショ</t>
    </rPh>
    <rPh sb="4" eb="5">
      <t>トウ</t>
    </rPh>
    <rPh sb="6" eb="8">
      <t>ホカン</t>
    </rPh>
    <rPh sb="8" eb="10">
      <t>ジョウキョウ</t>
    </rPh>
    <phoneticPr fontId="20"/>
  </si>
  <si>
    <r>
      <rPr>
        <sz val="11"/>
        <rFont val="UD デジタル 教科書体 N-B"/>
        <family val="1"/>
        <charset val="128"/>
      </rPr>
      <t>5,500</t>
    </r>
    <r>
      <rPr>
        <sz val="11"/>
        <rFont val="Meiryo UI"/>
        <family val="3"/>
        <charset val="128"/>
      </rPr>
      <t>㎡　</t>
    </r>
    <r>
      <rPr>
        <sz val="9"/>
        <rFont val="Meiryo UI"/>
        <family val="3"/>
        <charset val="128"/>
      </rPr>
      <t>(注）　　　　　　</t>
    </r>
    <r>
      <rPr>
        <sz val="11"/>
        <rFont val="Meiryo UI"/>
        <family val="3"/>
        <charset val="128"/>
      </rPr>
      <t>／タイプ別専有面積：別表</t>
    </r>
    <rPh sb="20" eb="21">
      <t>ベツ</t>
    </rPh>
    <rPh sb="21" eb="23">
      <t>センユウ</t>
    </rPh>
    <rPh sb="23" eb="25">
      <t>メンセキ</t>
    </rPh>
    <rPh sb="26" eb="28">
      <t>ベッピョウ</t>
    </rPh>
    <phoneticPr fontId="20"/>
  </si>
  <si>
    <t>⑤タイル張補修</t>
    <rPh sb="4" eb="5">
      <t>ハ</t>
    </rPh>
    <rPh sb="5" eb="7">
      <t>ホシュウ</t>
    </rPh>
    <phoneticPr fontId="36"/>
  </si>
  <si>
    <t>（竣工図 ）                       　　　　　　</t>
    <rPh sb="1" eb="3">
      <t>シュンコウ</t>
    </rPh>
    <rPh sb="3" eb="4">
      <t>ズ</t>
    </rPh>
    <phoneticPr fontId="20"/>
  </si>
  <si>
    <t>設定期間Ⅰ(年）</t>
    <rPh sb="0" eb="2">
      <t>セッテイ</t>
    </rPh>
    <rPh sb="2" eb="4">
      <t>キカン</t>
    </rPh>
    <rPh sb="6" eb="7">
      <t>ネン</t>
    </rPh>
    <phoneticPr fontId="20"/>
  </si>
  <si>
    <t>点検、補修</t>
    <rPh sb="0" eb="2">
      <t>テンケン</t>
    </rPh>
    <rPh sb="3" eb="5">
      <t>ホシュウ</t>
    </rPh>
    <phoneticPr fontId="20"/>
  </si>
  <si>
    <t>給排水設備点検</t>
  </si>
  <si>
    <t>推定修繕工事項目</t>
    <rPh sb="0" eb="2">
      <t>スイテイ</t>
    </rPh>
    <rPh sb="2" eb="4">
      <t>シュウゼン</t>
    </rPh>
    <rPh sb="4" eb="6">
      <t>コウジ</t>
    </rPh>
    <rPh sb="6" eb="8">
      <t>コウモク</t>
    </rPh>
    <phoneticPr fontId="20"/>
  </si>
  <si>
    <t xml:space="preserve">（竣工図に基づく数量計算書）          </t>
    <rPh sb="1" eb="3">
      <t>シュンコウ</t>
    </rPh>
    <rPh sb="3" eb="4">
      <t>ズ</t>
    </rPh>
    <rPh sb="5" eb="6">
      <t>モト</t>
    </rPh>
    <rPh sb="8" eb="10">
      <t>スウリョウ</t>
    </rPh>
    <rPh sb="10" eb="12">
      <t>ケイサン</t>
    </rPh>
    <rPh sb="12" eb="13">
      <t>ショ</t>
    </rPh>
    <phoneticPr fontId="20"/>
  </si>
  <si>
    <t>数量</t>
  </si>
  <si>
    <t>建替</t>
    <rPh sb="0" eb="2">
      <t>タテカ</t>
    </rPh>
    <phoneticPr fontId="36"/>
  </si>
  <si>
    <t>①屋内消火栓設備</t>
  </si>
  <si>
    <t>①自走式駐車場</t>
    <rPh sb="1" eb="4">
      <t>ジソウシキ</t>
    </rPh>
    <rPh sb="4" eb="6">
      <t>チュウシャ</t>
    </rPh>
    <rPh sb="6" eb="7">
      <t>ジョウ</t>
    </rPh>
    <phoneticPr fontId="36"/>
  </si>
  <si>
    <t>（過去に実施したもの）</t>
    <rPh sb="1" eb="3">
      <t>カコ</t>
    </rPh>
    <rPh sb="4" eb="6">
      <t>ジッシ</t>
    </rPh>
    <phoneticPr fontId="20"/>
  </si>
  <si>
    <t>修繕積立金の額の設定</t>
    <rPh sb="0" eb="2">
      <t>シュウゼン</t>
    </rPh>
    <rPh sb="2" eb="5">
      <t>ツミタテキン</t>
    </rPh>
    <rPh sb="6" eb="7">
      <t>ガク</t>
    </rPh>
    <rPh sb="8" eb="10">
      <t>セッテイ</t>
    </rPh>
    <phoneticPr fontId="20"/>
  </si>
  <si>
    <t>住棟内ネットワーク</t>
    <rPh sb="0" eb="1">
      <t>ジュウ</t>
    </rPh>
    <rPh sb="1" eb="2">
      <t>トウ</t>
    </rPh>
    <rPh sb="2" eb="3">
      <t>ナイ</t>
    </rPh>
    <phoneticPr fontId="20"/>
  </si>
  <si>
    <t>更生</t>
    <rPh sb="0" eb="2">
      <t>コウセイ</t>
    </rPh>
    <phoneticPr fontId="36"/>
  </si>
  <si>
    <t>（仕様書、図面、数量計算書等）　　　　</t>
    <rPh sb="1" eb="4">
      <t>シヨウショ</t>
    </rPh>
    <rPh sb="5" eb="7">
      <t>ズメン</t>
    </rPh>
    <rPh sb="8" eb="10">
      <t>スウリョウ</t>
    </rPh>
    <rPh sb="10" eb="13">
      <t>ケイサンショ</t>
    </rPh>
    <rPh sb="13" eb="14">
      <t>トウ</t>
    </rPh>
    <phoneticPr fontId="20"/>
  </si>
  <si>
    <t>送水口、放水口、消火管、消火隊専用栓箱等</t>
  </si>
  <si>
    <t>□その他関係書類</t>
    <rPh sb="3" eb="4">
      <t>タ</t>
    </rPh>
    <rPh sb="4" eb="6">
      <t>カンケイ</t>
    </rPh>
    <rPh sb="6" eb="8">
      <t>ショルイ</t>
    </rPh>
    <phoneticPr fontId="20"/>
  </si>
  <si>
    <t>○○○○マンション管理組合</t>
    <rPh sb="9" eb="11">
      <t>カンリ</t>
    </rPh>
    <rPh sb="11" eb="13">
      <t>クミアイ</t>
    </rPh>
    <phoneticPr fontId="20"/>
  </si>
  <si>
    <t>②数量計算</t>
    <rPh sb="1" eb="3">
      <t>スウリョウ</t>
    </rPh>
    <rPh sb="3" eb="5">
      <t>ケイサン</t>
    </rPh>
    <phoneticPr fontId="20"/>
  </si>
  <si>
    <t>別表　タイプ別専有面積</t>
    <rPh sb="0" eb="2">
      <t>ベッピョウ</t>
    </rPh>
    <rPh sb="6" eb="7">
      <t>ベツ</t>
    </rPh>
    <rPh sb="7" eb="9">
      <t>センユウ</t>
    </rPh>
    <rPh sb="9" eb="11">
      <t>メンセキ</t>
    </rPh>
    <phoneticPr fontId="20"/>
  </si>
  <si>
    <t>専有面積（㎡）</t>
    <rPh sb="0" eb="2">
      <t>センユウ</t>
    </rPh>
    <rPh sb="2" eb="4">
      <t>メンセキ</t>
    </rPh>
    <phoneticPr fontId="20"/>
  </si>
  <si>
    <t>（更生後）取替</t>
    <rPh sb="1" eb="4">
      <t>コウセイゴ</t>
    </rPh>
    <rPh sb="5" eb="6">
      <t>ト</t>
    </rPh>
    <rPh sb="6" eb="7">
      <t>カ</t>
    </rPh>
    <phoneticPr fontId="58"/>
  </si>
  <si>
    <t>数量</t>
    <rPh sb="0" eb="2">
      <t>スウリョウ</t>
    </rPh>
    <phoneticPr fontId="57"/>
  </si>
  <si>
    <t>16　立体駐車場設備</t>
    <rPh sb="3" eb="5">
      <t>リッタイ</t>
    </rPh>
    <rPh sb="5" eb="8">
      <t>チュウシャジョウ</t>
    </rPh>
    <rPh sb="8" eb="10">
      <t>セツビ</t>
    </rPh>
    <phoneticPr fontId="20"/>
  </si>
  <si>
    <t>(5)　　</t>
  </si>
  <si>
    <t>アンテナ、増幅器、分配器等</t>
  </si>
  <si>
    <t>　弁類の劣化</t>
    <rPh sb="1" eb="2">
      <t>ベン</t>
    </rPh>
    <rPh sb="2" eb="3">
      <t>ルイ</t>
    </rPh>
    <rPh sb="4" eb="6">
      <t>レッカ</t>
    </rPh>
    <phoneticPr fontId="20"/>
  </si>
  <si>
    <t>(6)</t>
  </si>
  <si>
    <t>④軒天塗装</t>
    <rPh sb="1" eb="2">
      <t>ノキ</t>
    </rPh>
    <rPh sb="2" eb="3">
      <t>テン</t>
    </rPh>
    <rPh sb="3" eb="5">
      <t>トソウ</t>
    </rPh>
    <phoneticPr fontId="36"/>
  </si>
  <si>
    <t>設定期間Ⅱ(年）</t>
    <rPh sb="0" eb="2">
      <t>セッテイ</t>
    </rPh>
    <rPh sb="2" eb="4">
      <t>キカン</t>
    </rPh>
    <rPh sb="6" eb="7">
      <t>ネン</t>
    </rPh>
    <phoneticPr fontId="20"/>
  </si>
  <si>
    <t>(7)</t>
  </si>
  <si>
    <t>【新築マンションの場合】
・設計図書、工事請負契約による請負代金内訳書、数量計算書等を参考として、「建築数量積算基準・同解説」等に準拠して、長期修繕計画用に算出しています。
【既存マンションの場合】
・現状の長期修繕計画を踏まえ、保管している設計図書、数量計算書、修繕等の履歴、現状の調査・診断の結果等を参考として、「建築数量積算基準・同解説」等に準拠して、長期修繕計画用に算出しています。</t>
    <rPh sb="59" eb="60">
      <t>ドウ</t>
    </rPh>
    <rPh sb="60" eb="62">
      <t>カイセツ</t>
    </rPh>
    <phoneticPr fontId="20"/>
  </si>
  <si>
    <t>除去・塗装</t>
  </si>
  <si>
    <r>
      <t>敷地、建物の概要</t>
    </r>
    <r>
      <rPr>
        <sz val="9"/>
        <rFont val="Meiryo UI"/>
        <family val="3"/>
        <charset val="128"/>
      </rPr>
      <t>（注）団地型（複数棟）の場合は、団地（全体）と棟別に区分</t>
    </r>
    <rPh sb="0" eb="2">
      <t>シキチ</t>
    </rPh>
    <rPh sb="3" eb="5">
      <t>タテモノ</t>
    </rPh>
    <rPh sb="6" eb="8">
      <t>ガイヨウ</t>
    </rPh>
    <phoneticPr fontId="20"/>
  </si>
  <si>
    <t>補修</t>
    <rPh sb="0" eb="2">
      <t>ホシュウ</t>
    </rPh>
    <phoneticPr fontId="20"/>
  </si>
  <si>
    <t>Ｎ</t>
  </si>
  <si>
    <t>③単価の設定</t>
    <rPh sb="1" eb="3">
      <t>タンカ</t>
    </rPh>
    <rPh sb="4" eb="6">
      <t>セッテイ</t>
    </rPh>
    <phoneticPr fontId="20"/>
  </si>
  <si>
    <r>
      <t>設備、附属施設の概要</t>
    </r>
    <r>
      <rPr>
        <sz val="9"/>
        <rFont val="Meiryo UI"/>
        <family val="3"/>
        <charset val="128"/>
      </rPr>
      <t>（注）団地型（複数棟）の場合は、団地（全体）と棟別に区分</t>
    </r>
    <rPh sb="3" eb="5">
      <t>フゾク</t>
    </rPh>
    <rPh sb="5" eb="7">
      <t>シセツ</t>
    </rPh>
    <rPh sb="8" eb="10">
      <t>ガイヨウ</t>
    </rPh>
    <phoneticPr fontId="20"/>
  </si>
  <si>
    <t>工事区分</t>
    <rPh sb="0" eb="2">
      <t>コウジ</t>
    </rPh>
    <rPh sb="2" eb="4">
      <t>クブン</t>
    </rPh>
    <phoneticPr fontId="36"/>
  </si>
  <si>
    <t>　　　　　　  (設備）</t>
    <rPh sb="9" eb="11">
      <t>セツビ</t>
    </rPh>
    <phoneticPr fontId="20"/>
  </si>
  <si>
    <t>②鉄部塗装（非雨掛かり部分）</t>
    <rPh sb="1" eb="2">
      <t>テツ</t>
    </rPh>
    <rPh sb="2" eb="3">
      <t>ブ</t>
    </rPh>
    <rPh sb="3" eb="5">
      <t>トソウ</t>
    </rPh>
    <rPh sb="8" eb="9">
      <t>ガ</t>
    </rPh>
    <rPh sb="12" eb="13">
      <t>フン</t>
    </rPh>
    <phoneticPr fontId="36"/>
  </si>
  <si>
    <t xml:space="preserve">  ・そ</t>
  </si>
  <si>
    <t>①バルコニー床防水</t>
    <rPh sb="6" eb="7">
      <t>ユカ</t>
    </rPh>
    <rPh sb="7" eb="9">
      <t>ボウスイ</t>
    </rPh>
    <phoneticPr fontId="36"/>
  </si>
  <si>
    <t>見直しの要点・発注先</t>
    <rPh sb="4" eb="6">
      <t>ヨウテン</t>
    </rPh>
    <rPh sb="7" eb="10">
      <t>ハッチュウサキ</t>
    </rPh>
    <phoneticPr fontId="20"/>
  </si>
  <si>
    <t>修繕積立金等累計 　
改正案（＠286円／㎡･戸･月）</t>
    <rPh sb="0" eb="5">
      <t>シュウゼンツミタテキン</t>
    </rPh>
    <rPh sb="5" eb="6">
      <t>トウ</t>
    </rPh>
    <rPh sb="6" eb="8">
      <t>ルイケイ</t>
    </rPh>
    <rPh sb="11" eb="13">
      <t>カイセイ</t>
    </rPh>
    <rPh sb="13" eb="14">
      <t>アン</t>
    </rPh>
    <rPh sb="19" eb="20">
      <t>エン</t>
    </rPh>
    <rPh sb="21" eb="22">
      <t>ヘ</t>
    </rPh>
    <rPh sb="23" eb="24">
      <t>コ</t>
    </rPh>
    <rPh sb="25" eb="26">
      <t>ツキ</t>
    </rPh>
    <phoneticPr fontId="57"/>
  </si>
  <si>
    <t>補修、修繕</t>
    <rPh sb="0" eb="2">
      <t>ホシュウ</t>
    </rPh>
    <rPh sb="3" eb="5">
      <t>シュウゼン</t>
    </rPh>
    <phoneticPr fontId="58"/>
  </si>
  <si>
    <r>
      <t>（団地／　　　　棟）</t>
    </r>
    <r>
      <rPr>
        <sz val="9"/>
        <rFont val="Meiryo UI"/>
        <family val="3"/>
        <charset val="128"/>
      </rPr>
      <t>（複数棟の場合）</t>
    </r>
  </si>
  <si>
    <t>屋外鉄骨階段</t>
  </si>
  <si>
    <t>10～12年</t>
    <rPh sb="5" eb="6">
      <t>ネン</t>
    </rPh>
    <phoneticPr fontId="20"/>
  </si>
  <si>
    <t>○○○○</t>
  </si>
  <si>
    <t>■アフターサービス規準　　　　　　　</t>
    <rPh sb="9" eb="11">
      <t>キジュン</t>
    </rPh>
    <phoneticPr fontId="20"/>
  </si>
  <si>
    <t>5年</t>
    <rPh sb="1" eb="2">
      <t>ネン</t>
    </rPh>
    <phoneticPr fontId="20"/>
  </si>
  <si>
    <t>■空気調和機、■換気</t>
    <rPh sb="2" eb="3">
      <t>キ</t>
    </rPh>
    <rPh sb="3" eb="5">
      <t>チョウワ</t>
    </rPh>
    <rPh sb="5" eb="6">
      <t>キ</t>
    </rPh>
    <phoneticPr fontId="20"/>
  </si>
  <si>
    <t>装置入替リニューアル</t>
  </si>
  <si>
    <t>□集会室（□棟内、□別棟）、■管理員室（■棟内、□別棟）</t>
    <rPh sb="1" eb="3">
      <t>シュウカイ</t>
    </rPh>
    <rPh sb="3" eb="4">
      <t>シツ</t>
    </rPh>
    <rPh sb="6" eb="7">
      <t>ムネ</t>
    </rPh>
    <rPh sb="7" eb="8">
      <t>ナイ</t>
    </rPh>
    <rPh sb="10" eb="12">
      <t>ベツムネ</t>
    </rPh>
    <phoneticPr fontId="20"/>
  </si>
  <si>
    <t>標準管理規約と同趣旨の規定</t>
  </si>
  <si>
    <t>(2) バリアフリー</t>
  </si>
  <si>
    <t>消防用設備点検</t>
  </si>
  <si>
    <t>エレベーター保守点検</t>
  </si>
  <si>
    <t>修繕積立金の額（Ｏ＝Ｋ／Ｎ）
（㎡当たり月当たり）</t>
    <rPh sb="20" eb="21">
      <t>ツキ</t>
    </rPh>
    <rPh sb="21" eb="22">
      <t>ア</t>
    </rPh>
    <phoneticPr fontId="20"/>
  </si>
  <si>
    <t>④金物類（集合郵便受等）</t>
    <rPh sb="3" eb="4">
      <t>ルイ</t>
    </rPh>
    <rPh sb="5" eb="7">
      <t>シュウゴウ</t>
    </rPh>
    <rPh sb="7" eb="9">
      <t>ユウビン</t>
    </rPh>
    <rPh sb="9" eb="10">
      <t>ウ</t>
    </rPh>
    <rPh sb="10" eb="11">
      <t>トウ</t>
    </rPh>
    <phoneticPr fontId="36"/>
  </si>
  <si>
    <t>１　長期修繕計画の作成の考え方</t>
  </si>
  <si>
    <t>共通仮設</t>
    <rPh sb="0" eb="2">
      <t>キョウツウ</t>
    </rPh>
    <rPh sb="2" eb="4">
      <t>カセツ</t>
    </rPh>
    <phoneticPr fontId="36"/>
  </si>
  <si>
    <t>■設計図書</t>
    <rPh sb="1" eb="3">
      <t>セッケイ</t>
    </rPh>
    <rPh sb="3" eb="5">
      <t>トショ</t>
    </rPh>
    <phoneticPr fontId="20"/>
  </si>
  <si>
    <t>■点検報告書</t>
    <rPh sb="1" eb="3">
      <t>テンケン</t>
    </rPh>
    <rPh sb="3" eb="6">
      <t>ホウコクショ</t>
    </rPh>
    <phoneticPr fontId="20"/>
  </si>
  <si>
    <t>■調査・診断報告書</t>
    <rPh sb="1" eb="3">
      <t>チョウサ</t>
    </rPh>
    <rPh sb="4" eb="6">
      <t>シンダン</t>
    </rPh>
    <rPh sb="6" eb="9">
      <t>ホウコクショ</t>
    </rPh>
    <phoneticPr fontId="20"/>
  </si>
  <si>
    <t>打替</t>
    <rPh sb="0" eb="1">
      <t>ウ</t>
    </rPh>
    <rPh sb="1" eb="2">
      <t>カ</t>
    </rPh>
    <phoneticPr fontId="36"/>
  </si>
  <si>
    <t>■管理規約</t>
    <rPh sb="1" eb="3">
      <t>カンリ</t>
    </rPh>
    <rPh sb="3" eb="5">
      <t>キヤク</t>
    </rPh>
    <phoneticPr fontId="20"/>
  </si>
  <si>
    <t>■長期修繕計画</t>
    <rPh sb="1" eb="3">
      <t>チョウキ</t>
    </rPh>
    <rPh sb="3" eb="5">
      <t>シュウゼン</t>
    </rPh>
    <rPh sb="5" eb="7">
      <t>ケイカク</t>
    </rPh>
    <phoneticPr fontId="20"/>
  </si>
  <si>
    <t>■現に有効な長期修繕計画　　　　　　　　　　　　　　　　　　</t>
    <rPh sb="1" eb="2">
      <t>ゲン</t>
    </rPh>
    <rPh sb="3" eb="5">
      <t>ユウコウ</t>
    </rPh>
    <rPh sb="6" eb="8">
      <t>チョウキ</t>
    </rPh>
    <rPh sb="8" eb="10">
      <t>シュウゼン</t>
    </rPh>
    <rPh sb="10" eb="12">
      <t>ケイカク</t>
    </rPh>
    <phoneticPr fontId="20"/>
  </si>
  <si>
    <t>仮設事務所、資材置き場等</t>
    <rPh sb="0" eb="2">
      <t>カセツ</t>
    </rPh>
    <rPh sb="2" eb="4">
      <t>ジム</t>
    </rPh>
    <rPh sb="4" eb="5">
      <t>ショ</t>
    </rPh>
    <rPh sb="6" eb="8">
      <t>シザイ</t>
    </rPh>
    <rPh sb="8" eb="9">
      <t>オ</t>
    </rPh>
    <rPh sb="10" eb="11">
      <t>バ</t>
    </rPh>
    <rPh sb="11" eb="12">
      <t>トウ</t>
    </rPh>
    <phoneticPr fontId="20"/>
  </si>
  <si>
    <t>■修繕工事の設計図書等</t>
    <rPh sb="1" eb="3">
      <t>シュウゼン</t>
    </rPh>
    <rPh sb="3" eb="5">
      <t>コウジ</t>
    </rPh>
    <rPh sb="6" eb="8">
      <t>セッケイ</t>
    </rPh>
    <rPh sb="8" eb="10">
      <t>トショ</t>
    </rPh>
    <rPh sb="10" eb="11">
      <t>トウ</t>
    </rPh>
    <phoneticPr fontId="20"/>
  </si>
  <si>
    <t>　　　　　　　　 推定修繕工事費　年度合計</t>
    <rPh sb="9" eb="11">
      <t>スイテイ</t>
    </rPh>
    <rPh sb="11" eb="13">
      <t>シュウゼン</t>
    </rPh>
    <rPh sb="13" eb="16">
      <t>コウジヒ</t>
    </rPh>
    <rPh sb="17" eb="19">
      <t>ネンド</t>
    </rPh>
    <rPh sb="19" eb="21">
      <t>ゴウケイ</t>
    </rPh>
    <phoneticPr fontId="57"/>
  </si>
  <si>
    <t>②附属施設</t>
  </si>
  <si>
    <t>■テレビ共聴（■ｱﾝﾃﾅ・■ｹｰﾌﾞﾙ）、■電話設備、■インターネット、
■インターホン、■オートロック、■防犯カメラ等、□電波障害対策、
□その他（　　　　　　）</t>
    <rPh sb="4" eb="5">
      <t>キョウ</t>
    </rPh>
    <rPh sb="5" eb="6">
      <t>チョウ</t>
    </rPh>
    <rPh sb="22" eb="24">
      <t>デンワ</t>
    </rPh>
    <rPh sb="24" eb="26">
      <t>セツビ</t>
    </rPh>
    <rPh sb="54" eb="56">
      <t>ボウハン</t>
    </rPh>
    <rPh sb="59" eb="60">
      <t>トウ</t>
    </rPh>
    <rPh sb="62" eb="64">
      <t>デンパ</t>
    </rPh>
    <rPh sb="64" eb="66">
      <t>ショウガイ</t>
    </rPh>
    <rPh sb="66" eb="68">
      <t>タイサク</t>
    </rPh>
    <phoneticPr fontId="20"/>
  </si>
  <si>
    <t>の他</t>
  </si>
  <si>
    <t>単価</t>
    <rPh sb="0" eb="2">
      <t>タンカ</t>
    </rPh>
    <phoneticPr fontId="57"/>
  </si>
  <si>
    <t>機械式駐車場装置点検</t>
  </si>
  <si>
    <t>合計</t>
    <rPh sb="0" eb="2">
      <t>ゴウケイ</t>
    </rPh>
    <phoneticPr fontId="36"/>
  </si>
  <si>
    <t>清掃・塗替</t>
    <rPh sb="0" eb="2">
      <t>セイソウ</t>
    </rPh>
    <rPh sb="3" eb="4">
      <t>ヌリ</t>
    </rPh>
    <rPh sb="4" eb="5">
      <t>タイ</t>
    </rPh>
    <phoneticPr fontId="57"/>
  </si>
  <si>
    <t>開放廊下・階段、バルコニーの手すり等</t>
    <rPh sb="17" eb="18">
      <t>トウ</t>
    </rPh>
    <phoneticPr fontId="36"/>
  </si>
  <si>
    <t>開放廊下・階段の床
（側溝、幅木を含む）</t>
    <rPh sb="0" eb="2">
      <t>カイホウ</t>
    </rPh>
    <rPh sb="2" eb="4">
      <t>ロウカ</t>
    </rPh>
    <rPh sb="5" eb="7">
      <t>カイダン</t>
    </rPh>
    <rPh sb="8" eb="9">
      <t>ユカ</t>
    </rPh>
    <rPh sb="11" eb="13">
      <t>ソッコウ</t>
    </rPh>
    <rPh sb="14" eb="15">
      <t>ハバ</t>
    </rPh>
    <rPh sb="15" eb="16">
      <t>キ</t>
    </rPh>
    <rPh sb="17" eb="18">
      <t>フク</t>
    </rPh>
    <phoneticPr fontId="20"/>
  </si>
  <si>
    <t>支出　累計</t>
    <rPh sb="0" eb="2">
      <t>シシュツ</t>
    </rPh>
    <rPh sb="3" eb="5">
      <t>ルイケイ</t>
    </rPh>
    <phoneticPr fontId="36"/>
  </si>
  <si>
    <t>　※　屋内共用給水管・排水管等と同時かつ一体的に行う工事に限る</t>
    <rPh sb="3" eb="5">
      <t>オクナイ</t>
    </rPh>
    <rPh sb="5" eb="7">
      <t>キョウヨウ</t>
    </rPh>
    <rPh sb="7" eb="10">
      <t>キュウスイカン</t>
    </rPh>
    <rPh sb="11" eb="14">
      <t>ハイスイカン</t>
    </rPh>
    <rPh sb="14" eb="15">
      <t>トウ</t>
    </rPh>
    <rPh sb="16" eb="18">
      <t>ドウジ</t>
    </rPh>
    <rPh sb="20" eb="23">
      <t>イッタイテキ</t>
    </rPh>
    <rPh sb="24" eb="25">
      <t>オコナ</t>
    </rPh>
    <rPh sb="26" eb="28">
      <t>コウジ</t>
    </rPh>
    <rPh sb="29" eb="30">
      <t>カギ</t>
    </rPh>
    <phoneticPr fontId="20"/>
  </si>
  <si>
    <t>外壁・他</t>
  </si>
  <si>
    <t>Ｃ</t>
  </si>
  <si>
    <t>庇、笠木、パラペット、架台の天端等</t>
  </si>
  <si>
    <t>調査・診断の実施日／2011年6月10日</t>
    <rPh sb="0" eb="2">
      <t>チョウサ</t>
    </rPh>
    <rPh sb="3" eb="5">
      <t>シンダン</t>
    </rPh>
    <rPh sb="6" eb="9">
      <t>ジッシビ</t>
    </rPh>
    <rPh sb="14" eb="15">
      <t>ネン</t>
    </rPh>
    <rPh sb="16" eb="17">
      <t>ガツ</t>
    </rPh>
    <rPh sb="19" eb="20">
      <t>ニチ</t>
    </rPh>
    <phoneticPr fontId="20"/>
  </si>
  <si>
    <t>プレハブ造（鉄骨造＋ＡＬＣ）</t>
  </si>
  <si>
    <t>下地処理、改質アスファルト防水（撤去・新規防水）</t>
  </si>
  <si>
    <t>（かご内装・枠・扉）下地処理　化粧樹脂ﾌｨﾙﾑ貼り</t>
    <rPh sb="3" eb="5">
      <t>ナイソウ</t>
    </rPh>
    <rPh sb="6" eb="7">
      <t>ワク</t>
    </rPh>
    <rPh sb="8" eb="9">
      <t>トビラ</t>
    </rPh>
    <phoneticPr fontId="20"/>
  </si>
  <si>
    <t>竪樋、ステンレス製避難ハッチ、隔て板、ポーチ門扉取替</t>
    <rPh sb="8" eb="9">
      <t>セイ</t>
    </rPh>
    <rPh sb="9" eb="11">
      <t>ヒナン</t>
    </rPh>
    <rPh sb="15" eb="16">
      <t>ヘダ</t>
    </rPh>
    <rPh sb="17" eb="18">
      <t>イタ</t>
    </rPh>
    <rPh sb="22" eb="24">
      <t>モンピ</t>
    </rPh>
    <rPh sb="24" eb="26">
      <t>トリカエ</t>
    </rPh>
    <phoneticPr fontId="20"/>
  </si>
  <si>
    <t>単位</t>
    <rPh sb="0" eb="2">
      <t>タンイ</t>
    </rPh>
    <phoneticPr fontId="57"/>
  </si>
  <si>
    <t>Ｐ</t>
  </si>
  <si>
    <t>②機械式駐車場</t>
    <rPh sb="1" eb="4">
      <t>キカイシキ</t>
    </rPh>
    <rPh sb="4" eb="7">
      <t>チュウシャジョウ</t>
    </rPh>
    <phoneticPr fontId="20"/>
  </si>
  <si>
    <r>
      <rPr>
        <sz val="11"/>
        <rFont val="UD デジタル 教科書体 N-B"/>
        <family val="1"/>
        <charset val="128"/>
      </rPr>
      <t>3,000</t>
    </r>
    <r>
      <rPr>
        <sz val="11"/>
        <rFont val="Meiryo UI"/>
        <family val="3"/>
        <charset val="128"/>
      </rPr>
      <t>㎡　　　　権利関係（■所有権・□借地権・□地上権）</t>
    </r>
    <rPh sb="10" eb="12">
      <t>ケンリ</t>
    </rPh>
    <rPh sb="12" eb="14">
      <t>カンケイ</t>
    </rPh>
    <phoneticPr fontId="20"/>
  </si>
  <si>
    <r>
      <rPr>
        <sz val="11"/>
        <rFont val="UD デジタル 教科書体 N-B"/>
        <family val="1"/>
        <charset val="128"/>
      </rPr>
      <t>1,000</t>
    </r>
    <r>
      <rPr>
        <sz val="11"/>
        <rFont val="Meiryo UI"/>
        <family val="3"/>
        <charset val="128"/>
      </rPr>
      <t>㎡（現行　</t>
    </r>
    <r>
      <rPr>
        <sz val="11"/>
        <rFont val="UD デジタル 教科書体 N-B"/>
        <family val="1"/>
        <charset val="128"/>
      </rPr>
      <t>33</t>
    </r>
    <r>
      <rPr>
        <sz val="11"/>
        <rFont val="Meiryo UI"/>
        <family val="3"/>
        <charset val="128"/>
      </rPr>
      <t>％）　</t>
    </r>
    <r>
      <rPr>
        <sz val="9"/>
        <rFont val="Meiryo UI"/>
        <family val="3"/>
        <charset val="128"/>
      </rPr>
      <t>（注）</t>
    </r>
    <rPh sb="7" eb="9">
      <t>ゲンコウ</t>
    </rPh>
    <rPh sb="16" eb="17">
      <t>チュウ</t>
    </rPh>
    <phoneticPr fontId="20"/>
  </si>
  <si>
    <t>（注）　現場管理費及び一般管理費は、各項目ごとの工事費（単価）に含む。</t>
    <rPh sb="1" eb="2">
      <t>チュウ</t>
    </rPh>
    <rPh sb="9" eb="10">
      <t>オヨ</t>
    </rPh>
    <rPh sb="11" eb="13">
      <t>イッパン</t>
    </rPh>
    <rPh sb="13" eb="16">
      <t>カンリヒ</t>
    </rPh>
    <rPh sb="18" eb="19">
      <t>カク</t>
    </rPh>
    <rPh sb="19" eb="21">
      <t>コウモク</t>
    </rPh>
    <rPh sb="24" eb="27">
      <t>コウジヒ</t>
    </rPh>
    <rPh sb="28" eb="30">
      <t>タンカ</t>
    </rPh>
    <rPh sb="32" eb="33">
      <t>フク</t>
    </rPh>
    <phoneticPr fontId="20"/>
  </si>
  <si>
    <t>東京都千代田区○○1-2-3</t>
    <rPh sb="0" eb="2">
      <t>トウキョウ</t>
    </rPh>
    <rPh sb="2" eb="3">
      <t>ト</t>
    </rPh>
    <rPh sb="3" eb="6">
      <t>チヨダ</t>
    </rPh>
    <rPh sb="6" eb="7">
      <t>ク</t>
    </rPh>
    <phoneticPr fontId="20"/>
  </si>
  <si>
    <t>概算工事額</t>
    <rPh sb="0" eb="2">
      <t>ガイサン</t>
    </rPh>
    <rPh sb="2" eb="5">
      <t>コウジガク</t>
    </rPh>
    <phoneticPr fontId="36"/>
  </si>
  <si>
    <t>塗装・部分補修</t>
  </si>
  <si>
    <t>○○○○マンション</t>
  </si>
  <si>
    <r>
      <rPr>
        <sz val="11"/>
        <rFont val="UD デジタル 教科書体 N-B"/>
        <family val="1"/>
        <charset val="128"/>
      </rPr>
      <t>6,200</t>
    </r>
    <r>
      <rPr>
        <sz val="11"/>
        <rFont val="Meiryo UI"/>
        <family val="3"/>
        <charset val="128"/>
      </rPr>
      <t>㎡（現行　</t>
    </r>
    <r>
      <rPr>
        <sz val="11"/>
        <rFont val="UD デジタル 教科書体 N-B"/>
        <family val="1"/>
        <charset val="128"/>
      </rPr>
      <t>207</t>
    </r>
    <r>
      <rPr>
        <sz val="11"/>
        <rFont val="Meiryo UI"/>
        <family val="3"/>
        <charset val="128"/>
      </rPr>
      <t>％）</t>
    </r>
    <r>
      <rPr>
        <sz val="9"/>
        <rFont val="Meiryo UI"/>
        <family val="3"/>
        <charset val="128"/>
      </rPr>
      <t>　（注）</t>
    </r>
    <rPh sb="7" eb="9">
      <t>ゲンコウ</t>
    </rPh>
    <rPh sb="17" eb="18">
      <t>チュウ</t>
    </rPh>
    <phoneticPr fontId="20"/>
  </si>
  <si>
    <t>屋上防水保護塗装等（大規模修繕工事）</t>
    <rPh sb="8" eb="9">
      <t>トウ</t>
    </rPh>
    <rPh sb="10" eb="17">
      <t>ダイキボシュウゼンコウジ</t>
    </rPh>
    <phoneticPr fontId="20"/>
  </si>
  <si>
    <r>
      <t>地上　</t>
    </r>
    <r>
      <rPr>
        <sz val="11"/>
        <rFont val="UD デジタル 教科書体 N-B"/>
        <family val="1"/>
        <charset val="128"/>
      </rPr>
      <t>7</t>
    </r>
    <r>
      <rPr>
        <sz val="11"/>
        <rFont val="Meiryo UI"/>
        <family val="3"/>
        <charset val="128"/>
      </rPr>
      <t>階　地下　</t>
    </r>
    <r>
      <rPr>
        <sz val="11"/>
        <rFont val="UD デジタル 教科書体 N-B"/>
        <family val="1"/>
        <charset val="128"/>
      </rPr>
      <t>ー</t>
    </r>
    <r>
      <rPr>
        <sz val="11"/>
        <rFont val="Meiryo UI"/>
        <family val="3"/>
        <charset val="128"/>
      </rPr>
      <t>階／　　</t>
    </r>
    <r>
      <rPr>
        <sz val="11"/>
        <rFont val="UD デジタル 教科書体 N-B"/>
        <family val="1"/>
        <charset val="128"/>
      </rPr>
      <t>1</t>
    </r>
    <r>
      <rPr>
        <sz val="11"/>
        <rFont val="Meiryo UI"/>
        <family val="3"/>
        <charset val="128"/>
      </rPr>
      <t>棟　　（地上　　階地下　　階／　　棟）</t>
    </r>
    <rPh sb="6" eb="8">
      <t>チカ</t>
    </rPh>
    <rPh sb="10" eb="11">
      <t>カイ</t>
    </rPh>
    <rPh sb="15" eb="16">
      <t>トウ</t>
    </rPh>
    <phoneticPr fontId="20"/>
  </si>
  <si>
    <t>■数量計算書</t>
    <rPh sb="1" eb="3">
      <t>スウリョウ</t>
    </rPh>
    <rPh sb="3" eb="6">
      <t>ケイサンショ</t>
    </rPh>
    <phoneticPr fontId="20"/>
  </si>
  <si>
    <t>植樹</t>
    <rPh sb="0" eb="2">
      <t>ショクジュ</t>
    </rPh>
    <phoneticPr fontId="20"/>
  </si>
  <si>
    <t>清掃・養生</t>
  </si>
  <si>
    <t>鉄筋コンクリート造</t>
    <rPh sb="0" eb="2">
      <t>テッキン</t>
    </rPh>
    <rPh sb="8" eb="9">
      <t>ゾウ</t>
    </rPh>
    <phoneticPr fontId="20"/>
  </si>
  <si>
    <t>推定修繕工事費　年度合計</t>
    <rPh sb="0" eb="2">
      <t>スイテイ</t>
    </rPh>
    <rPh sb="2" eb="4">
      <t>シュウゼン</t>
    </rPh>
    <rPh sb="4" eb="7">
      <t>コウジヒ</t>
    </rPh>
    <rPh sb="8" eb="10">
      <t>ネンド</t>
    </rPh>
    <rPh sb="10" eb="12">
      <t>ゴウケイ</t>
    </rPh>
    <phoneticPr fontId="57"/>
  </si>
  <si>
    <r>
      <t>住戸　</t>
    </r>
    <r>
      <rPr>
        <sz val="11"/>
        <rFont val="UD デジタル 教科書体 N-B"/>
        <family val="1"/>
        <charset val="128"/>
      </rPr>
      <t>82</t>
    </r>
    <r>
      <rPr>
        <sz val="11"/>
        <rFont val="Meiryo UI"/>
        <family val="3"/>
        <charset val="128"/>
      </rPr>
      <t>戸　</t>
    </r>
    <r>
      <rPr>
        <sz val="9"/>
        <rFont val="Meiryo UI"/>
        <family val="3"/>
        <charset val="128"/>
      </rPr>
      <t>（注）</t>
    </r>
    <rPh sb="0" eb="2">
      <t>ジュウコ</t>
    </rPh>
    <rPh sb="5" eb="6">
      <t>ト</t>
    </rPh>
    <phoneticPr fontId="20"/>
  </si>
  <si>
    <r>
      <t>■昇降機（</t>
    </r>
    <r>
      <rPr>
        <sz val="11"/>
        <rFont val="UD Digi Kyokasho N-B"/>
        <family val="1"/>
        <charset val="128"/>
      </rPr>
      <t>1</t>
    </r>
    <r>
      <rPr>
        <sz val="11"/>
        <rFont val="Meiryo UI"/>
        <family val="3"/>
        <charset val="128"/>
      </rPr>
      <t>）台</t>
    </r>
    <r>
      <rPr>
        <sz val="9"/>
        <rFont val="Meiryo UI"/>
        <family val="3"/>
        <charset val="128"/>
      </rPr>
      <t>　</t>
    </r>
    <rPh sb="1" eb="4">
      <t>ショウコウキ</t>
    </rPh>
    <rPh sb="7" eb="8">
      <t>ダイ</t>
    </rPh>
    <phoneticPr fontId="20"/>
  </si>
  <si>
    <t>①排水管</t>
    <rPh sb="1" eb="4">
      <t>ハイスイカン</t>
    </rPh>
    <phoneticPr fontId="20"/>
  </si>
  <si>
    <r>
      <t>会社名　　</t>
    </r>
    <r>
      <rPr>
        <sz val="11"/>
        <rFont val="UD デジタル 教科書体 N-B"/>
        <family val="1"/>
        <charset val="128"/>
      </rPr>
      <t>○○○○会社</t>
    </r>
    <r>
      <rPr>
        <sz val="11"/>
        <rFont val="Meiryo UI"/>
        <family val="3"/>
        <charset val="128"/>
      </rPr>
      <t>　TEL　（</t>
    </r>
    <r>
      <rPr>
        <sz val="11"/>
        <rFont val="UD デジタル 教科書体 N-B"/>
        <family val="1"/>
        <charset val="128"/>
      </rPr>
      <t>03</t>
    </r>
    <r>
      <rPr>
        <sz val="11"/>
        <rFont val="Meiryo UI"/>
        <family val="3"/>
        <charset val="128"/>
      </rPr>
      <t>）</t>
    </r>
    <r>
      <rPr>
        <sz val="11"/>
        <rFont val="UD デジタル 教科書体 N-B"/>
        <family val="1"/>
        <charset val="128"/>
      </rPr>
      <t>XXXX</t>
    </r>
    <r>
      <rPr>
        <sz val="11"/>
        <rFont val="Meiryo UI"/>
        <family val="3"/>
        <charset val="128"/>
      </rPr>
      <t>-</t>
    </r>
    <r>
      <rPr>
        <sz val="11"/>
        <rFont val="UD デジタル 教科書体 N-B"/>
        <family val="1"/>
        <charset val="128"/>
      </rPr>
      <t>XXXX</t>
    </r>
    <r>
      <rPr>
        <sz val="11"/>
        <rFont val="Meiryo UI"/>
        <family val="3"/>
        <charset val="128"/>
      </rPr>
      <t xml:space="preserve">
作成者（作成部署）　</t>
    </r>
    <r>
      <rPr>
        <sz val="11"/>
        <rFont val="UD デジタル 教科書体 N-B"/>
        <family val="1"/>
        <charset val="128"/>
      </rPr>
      <t>○○○○部　○○○○課</t>
    </r>
    <rPh sb="30" eb="33">
      <t>サクセイシャ</t>
    </rPh>
    <rPh sb="34" eb="36">
      <t>サクセイ</t>
    </rPh>
    <rPh sb="36" eb="38">
      <t>ブショ</t>
    </rPh>
    <rPh sb="44" eb="45">
      <t>ブ</t>
    </rPh>
    <rPh sb="50" eb="51">
      <t>カ</t>
    </rPh>
    <phoneticPr fontId="20"/>
  </si>
  <si>
    <t>　　　　　　　同　上</t>
    <rPh sb="7" eb="8">
      <t>ドウ</t>
    </rPh>
    <rPh sb="9" eb="10">
      <t>ウエ</t>
    </rPh>
    <phoneticPr fontId="20"/>
  </si>
  <si>
    <t>共用廊下・エントランスホール等の照明器具、配線器具、非常照明、避難口・通路誘導灯、外灯等</t>
    <rPh sb="0" eb="2">
      <t>キョウヨウ</t>
    </rPh>
    <rPh sb="2" eb="4">
      <t>ロウカ</t>
    </rPh>
    <rPh sb="14" eb="15">
      <t>トウ</t>
    </rPh>
    <rPh sb="16" eb="18">
      <t>ショウメイ</t>
    </rPh>
    <rPh sb="18" eb="20">
      <t>キグ</t>
    </rPh>
    <rPh sb="21" eb="23">
      <t>ハイセン</t>
    </rPh>
    <rPh sb="23" eb="25">
      <t>キグ</t>
    </rPh>
    <phoneticPr fontId="20"/>
  </si>
  <si>
    <r>
      <t xml:space="preserve">  月当たり・戸当たり　　　</t>
    </r>
    <r>
      <rPr>
        <sz val="11"/>
        <rFont val="UD デジタル 教科書体 N-B"/>
        <family val="1"/>
        <charset val="128"/>
      </rPr>
      <t>0</t>
    </r>
    <r>
      <rPr>
        <sz val="11"/>
        <rFont val="Meiryo UI"/>
        <family val="3"/>
        <charset val="128"/>
      </rPr>
      <t>（円）</t>
    </r>
  </si>
  <si>
    <t>④金物類
（集合郵便受等）</t>
    <rPh sb="1" eb="3">
      <t>カナモノ</t>
    </rPh>
    <rPh sb="3" eb="4">
      <t>ルイ</t>
    </rPh>
    <rPh sb="6" eb="8">
      <t>シュウゴウ</t>
    </rPh>
    <rPh sb="8" eb="10">
      <t>ユウビン</t>
    </rPh>
    <rPh sb="10" eb="11">
      <t>ウ</t>
    </rPh>
    <rPh sb="11" eb="12">
      <t>ラ</t>
    </rPh>
    <phoneticPr fontId="20"/>
  </si>
  <si>
    <t>Aタイプ</t>
  </si>
  <si>
    <t>①点検・調査・診断</t>
    <rPh sb="1" eb="3">
      <t>テンケン</t>
    </rPh>
    <phoneticPr fontId="36"/>
  </si>
  <si>
    <r>
      <t>①</t>
    </r>
    <r>
      <rPr>
        <sz val="10"/>
        <rFont val="Meiryo UI"/>
        <family val="3"/>
        <charset val="128"/>
      </rPr>
      <t>躯体コンクリート補修</t>
    </r>
  </si>
  <si>
    <t>Bタイプ</t>
  </si>
  <si>
    <t>（様式第3-2号）　推定修繕工事項目、修繕周期等の設定内容</t>
    <rPh sb="1" eb="3">
      <t>ヨウシキ</t>
    </rPh>
    <rPh sb="3" eb="4">
      <t>ダイ</t>
    </rPh>
    <rPh sb="7" eb="8">
      <t>ゴウ</t>
    </rPh>
    <rPh sb="10" eb="12">
      <t>スイテイ</t>
    </rPh>
    <rPh sb="12" eb="14">
      <t>シュウゼン</t>
    </rPh>
    <rPh sb="14" eb="16">
      <t>コウジ</t>
    </rPh>
    <rPh sb="16" eb="18">
      <t>コウモク</t>
    </rPh>
    <rPh sb="19" eb="21">
      <t>シュウゼン</t>
    </rPh>
    <rPh sb="21" eb="23">
      <t>シュウキ</t>
    </rPh>
    <rPh sb="23" eb="24">
      <t>トウ</t>
    </rPh>
    <rPh sb="25" eb="27">
      <t>セッテイ</t>
    </rPh>
    <rPh sb="27" eb="29">
      <t>ナイヨウ</t>
    </rPh>
    <phoneticPr fontId="20"/>
  </si>
  <si>
    <t>Ａ</t>
  </si>
  <si>
    <t>・・・</t>
  </si>
  <si>
    <t>Ｅ</t>
  </si>
  <si>
    <t>２　屋根防水</t>
  </si>
  <si>
    <t>断熱（屋上、外壁、開口部）、昇降機、照明等の設備の制御等</t>
    <rPh sb="0" eb="2">
      <t>ダンネツ</t>
    </rPh>
    <rPh sb="3" eb="5">
      <t>オクジョウ</t>
    </rPh>
    <rPh sb="6" eb="8">
      <t>ガイヘキ</t>
    </rPh>
    <rPh sb="9" eb="12">
      <t>カイコウブ</t>
    </rPh>
    <phoneticPr fontId="20"/>
  </si>
  <si>
    <r>
      <t>■ガス</t>
    </r>
    <r>
      <rPr>
        <sz val="11"/>
        <rFont val="Meiryo UI"/>
        <family val="3"/>
        <charset val="128"/>
      </rPr>
      <t>、□セントラル給湯</t>
    </r>
    <rPh sb="10" eb="12">
      <t>キュウトウ</t>
    </rPh>
    <phoneticPr fontId="20"/>
  </si>
  <si>
    <t>補修(部品取替)</t>
  </si>
  <si>
    <t>②鉄部塗装
（非雨掛かり部分）</t>
    <rPh sb="1" eb="2">
      <t>テツ</t>
    </rPh>
    <rPh sb="2" eb="3">
      <t>ブ</t>
    </rPh>
    <rPh sb="3" eb="5">
      <t>トソウ</t>
    </rPh>
    <rPh sb="7" eb="8">
      <t>ヒ</t>
    </rPh>
    <rPh sb="8" eb="9">
      <t>アメ</t>
    </rPh>
    <rPh sb="9" eb="10">
      <t>ガ</t>
    </rPh>
    <rPh sb="12" eb="13">
      <t>ブ</t>
    </rPh>
    <rPh sb="13" eb="14">
      <t>フン</t>
    </rPh>
    <phoneticPr fontId="20"/>
  </si>
  <si>
    <r>
      <t xml:space="preserve">□屋内消火栓、■自動火災報知器、■連結送水管、■避難設備、
</t>
    </r>
    <r>
      <rPr>
        <sz val="11"/>
        <rFont val="Meiryo UI"/>
        <family val="3"/>
        <charset val="128"/>
      </rPr>
      <t>□スプリンクラー、■その他（消火器）</t>
    </r>
    <rPh sb="24" eb="26">
      <t>ヒナン</t>
    </rPh>
    <rPh sb="26" eb="28">
      <t>セツビ</t>
    </rPh>
    <rPh sb="44" eb="47">
      <t>ショウカキ</t>
    </rPh>
    <phoneticPr fontId="20"/>
  </si>
  <si>
    <t>19　長期修繕計画作成費用</t>
    <rPh sb="3" eb="11">
      <t>チョ</t>
    </rPh>
    <rPh sb="11" eb="13">
      <t>ヒヨウ</t>
    </rPh>
    <phoneticPr fontId="57"/>
  </si>
  <si>
    <r>
      <t>□平面（　　）台、■機械式（</t>
    </r>
    <r>
      <rPr>
        <sz val="11"/>
        <rFont val="UD デジタル 教科書体 N-B"/>
        <family val="1"/>
        <charset val="128"/>
      </rPr>
      <t>78</t>
    </r>
    <r>
      <rPr>
        <sz val="11"/>
        <rFont val="Meiryo UI"/>
        <family val="3"/>
        <charset val="128"/>
      </rPr>
      <t>）台、□自走式（　　）台、計（</t>
    </r>
    <r>
      <rPr>
        <sz val="11"/>
        <rFont val="UD デジタル 教科書体 N-B"/>
        <family val="1"/>
        <charset val="128"/>
      </rPr>
      <t>78</t>
    </r>
    <r>
      <rPr>
        <sz val="11"/>
        <rFont val="Meiryo UI"/>
        <family val="3"/>
        <charset val="128"/>
      </rPr>
      <t>）台、□ターンテーブル</t>
    </r>
    <rPh sb="1" eb="3">
      <t>ヘイメン</t>
    </rPh>
    <rPh sb="7" eb="8">
      <t>ダイ</t>
    </rPh>
    <rPh sb="10" eb="13">
      <t>キカイシキ</t>
    </rPh>
    <rPh sb="17" eb="18">
      <t>ダイ</t>
    </rPh>
    <rPh sb="20" eb="22">
      <t>ジソウ</t>
    </rPh>
    <rPh sb="22" eb="23">
      <t>シキ</t>
    </rPh>
    <rPh sb="27" eb="28">
      <t>ダイ</t>
    </rPh>
    <rPh sb="29" eb="30">
      <t>ケイ</t>
    </rPh>
    <rPh sb="34" eb="35">
      <t>ダイ</t>
    </rPh>
    <phoneticPr fontId="20"/>
  </si>
  <si>
    <t>計画修繕工事の実施に向けた点検・調査・診断</t>
    <rPh sb="0" eb="2">
      <t>ケイカク</t>
    </rPh>
    <rPh sb="2" eb="4">
      <t>シュウゼン</t>
    </rPh>
    <rPh sb="4" eb="6">
      <t>コウジ</t>
    </rPh>
    <rPh sb="7" eb="9">
      <t>ジッシ</t>
    </rPh>
    <rPh sb="10" eb="11">
      <t>ム</t>
    </rPh>
    <rPh sb="13" eb="15">
      <t>テンケン</t>
    </rPh>
    <phoneticPr fontId="36"/>
  </si>
  <si>
    <t>８　給水設備</t>
    <rPh sb="2" eb="4">
      <t>キュウスイ</t>
    </rPh>
    <rPh sb="4" eb="6">
      <t>セツビ</t>
    </rPh>
    <phoneticPr fontId="20"/>
  </si>
  <si>
    <r>
      <t>■自転車置場、</t>
    </r>
    <r>
      <rPr>
        <sz val="11"/>
        <rFont val="Meiryo UI"/>
        <family val="3"/>
        <charset val="128"/>
      </rPr>
      <t>□バイク置場、■ ゴミ集積所、□遊具（プレイロット）、
□屋上緑化</t>
    </r>
    <rPh sb="11" eb="12">
      <t>オ</t>
    </rPh>
    <rPh sb="12" eb="13">
      <t>バ</t>
    </rPh>
    <rPh sb="18" eb="21">
      <t>シュウセキジョ</t>
    </rPh>
    <rPh sb="23" eb="25">
      <t>ユウグ</t>
    </rPh>
    <rPh sb="36" eb="38">
      <t>オクジョウ</t>
    </rPh>
    <rPh sb="38" eb="40">
      <t>リョクカ</t>
    </rPh>
    <phoneticPr fontId="20"/>
  </si>
  <si>
    <t>期間(年）</t>
    <rPh sb="0" eb="2">
      <t>キカン</t>
    </rPh>
    <rPh sb="3" eb="4">
      <t>ネン</t>
    </rPh>
    <phoneticPr fontId="20"/>
  </si>
  <si>
    <r>
      <t xml:space="preserve">  月当たり・戸当たり　　　</t>
    </r>
    <r>
      <rPr>
        <sz val="11"/>
        <rFont val="UD デジタル 教科書体 N-B"/>
        <family val="1"/>
        <charset val="128"/>
      </rPr>
      <t>16,970</t>
    </r>
    <r>
      <rPr>
        <sz val="11"/>
        <rFont val="Meiryo UI"/>
        <family val="3"/>
        <charset val="128"/>
      </rPr>
      <t>（円）</t>
    </r>
  </si>
  <si>
    <t>③幹線設備</t>
  </si>
  <si>
    <r>
      <t>■電波障害協定書、</t>
    </r>
    <r>
      <rPr>
        <sz val="11"/>
        <rFont val="Meiryo UI"/>
        <family val="3"/>
        <charset val="128"/>
      </rPr>
      <t>□建設住宅性能評価書、
□設計住宅性能評価書、□石綿使用調査結果の記録、
□その他（　　　　）</t>
    </r>
    <rPh sb="1" eb="3">
      <t>デンパ</t>
    </rPh>
    <rPh sb="3" eb="5">
      <t>ショウガイ</t>
    </rPh>
    <rPh sb="5" eb="8">
      <t>キョウテイショ</t>
    </rPh>
    <rPh sb="10" eb="12">
      <t>ケンセツ</t>
    </rPh>
    <rPh sb="12" eb="14">
      <t>ジュウタク</t>
    </rPh>
    <rPh sb="14" eb="16">
      <t>セイノウ</t>
    </rPh>
    <rPh sb="16" eb="18">
      <t>ヒョウカ</t>
    </rPh>
    <rPh sb="18" eb="19">
      <t>ショ</t>
    </rPh>
    <rPh sb="22" eb="24">
      <t>セッケイ</t>
    </rPh>
    <rPh sb="24" eb="26">
      <t>ジュウタク</t>
    </rPh>
    <rPh sb="26" eb="28">
      <t>セイノウ</t>
    </rPh>
    <rPh sb="28" eb="30">
      <t>ヒョウカ</t>
    </rPh>
    <rPh sb="30" eb="31">
      <t>ショ</t>
    </rPh>
    <rPh sb="33" eb="35">
      <t>イシワタ</t>
    </rPh>
    <rPh sb="35" eb="37">
      <t>シヨウ</t>
    </rPh>
    <rPh sb="37" eb="39">
      <t>チョウサ</t>
    </rPh>
    <rPh sb="39" eb="41">
      <t>ケッカ</t>
    </rPh>
    <rPh sb="42" eb="44">
      <t>キロク</t>
    </rPh>
    <rPh sb="49" eb="50">
      <t>タ</t>
    </rPh>
    <phoneticPr fontId="20"/>
  </si>
  <si>
    <t>②屋上防水（露出）</t>
    <rPh sb="1" eb="3">
      <t>オクジョウ</t>
    </rPh>
    <rPh sb="3" eb="5">
      <t>ボウスイ</t>
    </rPh>
    <rPh sb="6" eb="8">
      <t>ロシュツ</t>
    </rPh>
    <phoneticPr fontId="20"/>
  </si>
  <si>
    <t>外構他</t>
    <rPh sb="0" eb="2">
      <t>ガイコウ</t>
    </rPh>
    <rPh sb="2" eb="3">
      <t>タ</t>
    </rPh>
    <phoneticPr fontId="20"/>
  </si>
  <si>
    <t>　Ⅱ　建物</t>
    <rPh sb="3" eb="5">
      <t>タテモノ</t>
    </rPh>
    <phoneticPr fontId="20"/>
  </si>
  <si>
    <t>②排水ポンプ</t>
    <rPh sb="1" eb="3">
      <t>ハイスイ</t>
    </rPh>
    <phoneticPr fontId="20"/>
  </si>
  <si>
    <t>（様式第２号）　調査・診断の概要</t>
    <rPh sb="1" eb="3">
      <t>ヨウシキ</t>
    </rPh>
    <rPh sb="3" eb="4">
      <t>ダイ</t>
    </rPh>
    <rPh sb="5" eb="6">
      <t>ゴウ</t>
    </rPh>
    <rPh sb="8" eb="10">
      <t>チョウサ</t>
    </rPh>
    <rPh sb="11" eb="13">
      <t>シンダン</t>
    </rPh>
    <rPh sb="14" eb="16">
      <t>ガイヨウ</t>
    </rPh>
    <phoneticPr fontId="20"/>
  </si>
  <si>
    <t>１　仮設工事</t>
    <rPh sb="2" eb="4">
      <t>カセツ</t>
    </rPh>
    <rPh sb="4" eb="6">
      <t>コウジ</t>
    </rPh>
    <phoneticPr fontId="36"/>
  </si>
  <si>
    <t>調査・診断箇所 ／       　　　　　　　棟　　　　　　　　　　　　団地共用部分</t>
    <rPh sb="0" eb="2">
      <t>チョウサ</t>
    </rPh>
    <rPh sb="3" eb="5">
      <t>シンダン</t>
    </rPh>
    <rPh sb="5" eb="7">
      <t>カショ</t>
    </rPh>
    <rPh sb="23" eb="24">
      <t>トウ</t>
    </rPh>
    <rPh sb="36" eb="38">
      <t>ダンチ</t>
    </rPh>
    <rPh sb="38" eb="40">
      <t>キョウヨウ</t>
    </rPh>
    <rPh sb="40" eb="42">
      <t>ブブン</t>
    </rPh>
    <phoneticPr fontId="20"/>
  </si>
  <si>
    <t>２　屋根防水</t>
    <rPh sb="2" eb="4">
      <t>ヤネ</t>
    </rPh>
    <rPh sb="4" eb="6">
      <t>ボウスイ</t>
    </rPh>
    <phoneticPr fontId="20"/>
  </si>
  <si>
    <t>部位等</t>
    <rPh sb="0" eb="2">
      <t>ブイ</t>
    </rPh>
    <rPh sb="2" eb="3">
      <t>トウ</t>
    </rPh>
    <phoneticPr fontId="20"/>
  </si>
  <si>
    <t>修繕積立金の額（Ｑ＝Ｋ／Ｐ）
平均（戸当たり月当たり）</t>
    <rPh sb="15" eb="17">
      <t>ヘイキン</t>
    </rPh>
    <rPh sb="18" eb="19">
      <t>ト</t>
    </rPh>
    <rPh sb="19" eb="20">
      <t>ア</t>
    </rPh>
    <rPh sb="22" eb="23">
      <t>ツキ</t>
    </rPh>
    <phoneticPr fontId="20"/>
  </si>
  <si>
    <t>(1) 劣化の現象と原因</t>
  </si>
  <si>
    <t>(2) 修繕（改修）方法の概要</t>
    <rPh sb="4" eb="6">
      <t>シュウゼン</t>
    </rPh>
    <rPh sb="7" eb="9">
      <t>カイシュウ</t>
    </rPh>
    <rPh sb="10" eb="12">
      <t>ホウホウ</t>
    </rPh>
    <rPh sb="13" eb="15">
      <t>ガイヨウ</t>
    </rPh>
    <phoneticPr fontId="20"/>
  </si>
  <si>
    <t>建
物</t>
    <rPh sb="0" eb="1">
      <t>ケン</t>
    </rPh>
    <rPh sb="2" eb="3">
      <t>モノ</t>
    </rPh>
    <phoneticPr fontId="36"/>
  </si>
  <si>
    <t>①屋上防水（保護）</t>
    <rPh sb="2" eb="3">
      <t>ウエ</t>
    </rPh>
    <phoneticPr fontId="36"/>
  </si>
  <si>
    <t>（Ｍ＝Ｋ×Ｌ1）</t>
  </si>
  <si>
    <t>修繕積立金　次年度繰越金</t>
    <rPh sb="0" eb="2">
      <t>シュウゼン</t>
    </rPh>
    <rPh sb="2" eb="5">
      <t>ツミタテキン</t>
    </rPh>
    <rPh sb="6" eb="9">
      <t>ジネンド</t>
    </rPh>
    <rPh sb="9" eb="12">
      <t>クリコシキン</t>
    </rPh>
    <phoneticPr fontId="36"/>
  </si>
  <si>
    <t>②屋上防水（露出）</t>
    <rPh sb="2" eb="3">
      <t>ウエ</t>
    </rPh>
    <phoneticPr fontId="36"/>
  </si>
  <si>
    <t>　シート防水の撤去・新設</t>
  </si>
  <si>
    <t>14～18年</t>
    <rPh sb="5" eb="6">
      <t>ネン</t>
    </rPh>
    <phoneticPr fontId="20"/>
  </si>
  <si>
    <t>取替、整備</t>
    <rPh sb="0" eb="2">
      <t>トリカエ</t>
    </rPh>
    <rPh sb="3" eb="5">
      <t>セイビ</t>
    </rPh>
    <phoneticPr fontId="36"/>
  </si>
  <si>
    <t>③傾斜屋根</t>
    <rPh sb="1" eb="3">
      <t>ケイシャ</t>
    </rPh>
    <rPh sb="3" eb="5">
      <t>ヤネ</t>
    </rPh>
    <phoneticPr fontId="36"/>
  </si>
  <si>
    <t>34～38年</t>
    <rPh sb="5" eb="6">
      <t>ネン</t>
    </rPh>
    <phoneticPr fontId="20"/>
  </si>
  <si>
    <t>④庇・笠木等防水</t>
    <rPh sb="1" eb="2">
      <t>ヒサシ</t>
    </rPh>
    <rPh sb="3" eb="5">
      <t>カサギ</t>
    </rPh>
    <rPh sb="5" eb="6">
      <t>トウ</t>
    </rPh>
    <rPh sb="6" eb="8">
      <t>ボウスイ</t>
    </rPh>
    <phoneticPr fontId="36"/>
  </si>
  <si>
    <t>３　床防水</t>
    <rPh sb="2" eb="3">
      <t>ユカ</t>
    </rPh>
    <rPh sb="3" eb="5">
      <t>ボウスイ</t>
    </rPh>
    <phoneticPr fontId="57"/>
  </si>
  <si>
    <t>推定修繕工事費　累計</t>
    <rPh sb="0" eb="2">
      <t>スイテイ</t>
    </rPh>
    <rPh sb="2" eb="4">
      <t>シュウゼン</t>
    </rPh>
    <rPh sb="4" eb="7">
      <t>コウジヒ</t>
    </rPh>
    <rPh sb="8" eb="10">
      <t>ルイケイ</t>
    </rPh>
    <phoneticPr fontId="57"/>
  </si>
  <si>
    <t>取替</t>
    <rPh sb="0" eb="2">
      <t>トリカエ</t>
    </rPh>
    <phoneticPr fontId="57"/>
  </si>
  <si>
    <t>　塗装の塗替え</t>
  </si>
  <si>
    <t>メーターボックスの扉、パイプスペースの扉等　</t>
  </si>
  <si>
    <t>屋上フェンス等</t>
    <rPh sb="0" eb="2">
      <t>オクジョウ</t>
    </rPh>
    <rPh sb="6" eb="7">
      <t>トウ</t>
    </rPh>
    <phoneticPr fontId="20"/>
  </si>
  <si>
    <t>取替</t>
    <rPh sb="0" eb="2">
      <t>トリカエ</t>
    </rPh>
    <phoneticPr fontId="20"/>
  </si>
  <si>
    <t>②開放廊下・階段等床防水</t>
    <rPh sb="1" eb="3">
      <t>カイホウ</t>
    </rPh>
    <rPh sb="3" eb="5">
      <t>ロウカ</t>
    </rPh>
    <rPh sb="6" eb="8">
      <t>カイダン</t>
    </rPh>
    <rPh sb="8" eb="9">
      <t>トウ</t>
    </rPh>
    <rPh sb="9" eb="10">
      <t>ユカ</t>
    </rPh>
    <rPh sb="10" eb="12">
      <t>ボウスイ</t>
    </rPh>
    <phoneticPr fontId="36"/>
  </si>
  <si>
    <t>住戸玄関ドア、共用部分ドア等</t>
    <rPh sb="0" eb="2">
      <t>ジュウコ</t>
    </rPh>
    <rPh sb="2" eb="4">
      <t>ゲンカン</t>
    </rPh>
    <rPh sb="13" eb="14">
      <t>トウ</t>
    </rPh>
    <phoneticPr fontId="36"/>
  </si>
  <si>
    <t>感知器、発信器、表示灯、音響装置、受信器等</t>
  </si>
  <si>
    <t>18　調査・診断、 設計、工事監理等費用</t>
    <rPh sb="3" eb="5">
      <t>チョウサ</t>
    </rPh>
    <rPh sb="6" eb="8">
      <t>シンダン</t>
    </rPh>
    <rPh sb="10" eb="12">
      <t>セッケイ</t>
    </rPh>
    <rPh sb="13" eb="15">
      <t>コウジ</t>
    </rPh>
    <rPh sb="15" eb="17">
      <t>カンリ</t>
    </rPh>
    <rPh sb="17" eb="18">
      <t>ナド</t>
    </rPh>
    <rPh sb="18" eb="20">
      <t>ヒヨウ</t>
    </rPh>
    <phoneticPr fontId="57"/>
  </si>
  <si>
    <t>４　外壁塗装等</t>
    <rPh sb="2" eb="4">
      <t>ガイヘキ</t>
    </rPh>
    <rPh sb="4" eb="6">
      <t>トソウ</t>
    </rPh>
    <rPh sb="6" eb="7">
      <t>トウ</t>
    </rPh>
    <phoneticPr fontId="57"/>
  </si>
  <si>
    <t>補修</t>
    <rPh sb="0" eb="2">
      <t>ホシュウ</t>
    </rPh>
    <phoneticPr fontId="36"/>
  </si>
  <si>
    <t>12　電灯設備等</t>
    <rPh sb="3" eb="5">
      <t>デントウ</t>
    </rPh>
    <rPh sb="5" eb="7">
      <t>セツビ</t>
    </rPh>
    <rPh sb="7" eb="8">
      <t>トウ</t>
    </rPh>
    <phoneticPr fontId="20"/>
  </si>
  <si>
    <t>①躯体コンクリート補修</t>
  </si>
  <si>
    <r>
      <t>①</t>
    </r>
    <r>
      <rPr>
        <sz val="10"/>
        <rFont val="Meiryo UI"/>
        <family val="3"/>
        <charset val="128"/>
      </rPr>
      <t>点検・調査・診断、設計等</t>
    </r>
    <rPh sb="12" eb="13">
      <t>ナド</t>
    </rPh>
    <phoneticPr fontId="36"/>
  </si>
  <si>
    <t>②外壁塗装（雨掛かり部分）</t>
  </si>
  <si>
    <t>②開放廊下・階段等床防水</t>
    <rPh sb="1" eb="3">
      <t>カイホウ</t>
    </rPh>
    <rPh sb="3" eb="5">
      <t>ロウカ</t>
    </rPh>
    <rPh sb="6" eb="8">
      <t>カイダン</t>
    </rPh>
    <rPh sb="8" eb="9">
      <t>トウ</t>
    </rPh>
    <rPh sb="9" eb="10">
      <t>ユカ</t>
    </rPh>
    <rPh sb="10" eb="12">
      <t>ボウスイ</t>
    </rPh>
    <phoneticPr fontId="20"/>
  </si>
  <si>
    <t>⑥シーリング</t>
  </si>
  <si>
    <t>①仕様の設定</t>
    <rPh sb="1" eb="3">
      <t>シヨウ</t>
    </rPh>
    <rPh sb="4" eb="6">
      <t>セッテイ</t>
    </rPh>
    <phoneticPr fontId="20"/>
  </si>
  <si>
    <t>　シーリングのひび割れ</t>
  </si>
  <si>
    <t>①鉄部塗装（雨掛かり部分）</t>
    <rPh sb="1" eb="2">
      <t>テツ</t>
    </rPh>
    <rPh sb="2" eb="3">
      <t>ブ</t>
    </rPh>
    <rPh sb="3" eb="5">
      <t>トソウ</t>
    </rPh>
    <rPh sb="7" eb="8">
      <t>ガ</t>
    </rPh>
    <rPh sb="11" eb="12">
      <t>フン</t>
    </rPh>
    <phoneticPr fontId="36"/>
  </si>
  <si>
    <t>①屋上防水（保護）</t>
    <rPh sb="1" eb="3">
      <t>オクジョウ</t>
    </rPh>
    <rPh sb="3" eb="5">
      <t>ボウスイ</t>
    </rPh>
    <rPh sb="6" eb="8">
      <t>ホゴ</t>
    </rPh>
    <phoneticPr fontId="20"/>
  </si>
  <si>
    <t>　鉄部塗装のはがれ</t>
  </si>
  <si>
    <t>④避雷針設備</t>
  </si>
  <si>
    <t>③非鉄部塗装</t>
    <rPh sb="4" eb="6">
      <t>トソウ</t>
    </rPh>
    <phoneticPr fontId="36"/>
  </si>
  <si>
    <t>６　建具・金物等</t>
    <rPh sb="2" eb="4">
      <t>タテグ</t>
    </rPh>
    <rPh sb="5" eb="7">
      <t>カナモノ</t>
    </rPh>
    <rPh sb="7" eb="8">
      <t>ナド</t>
    </rPh>
    <phoneticPr fontId="57"/>
  </si>
  <si>
    <t>撤去・葺替</t>
    <rPh sb="0" eb="2">
      <t>テッキョ</t>
    </rPh>
    <rPh sb="3" eb="4">
      <t>フ</t>
    </rPh>
    <rPh sb="4" eb="5">
      <t>カ</t>
    </rPh>
    <phoneticPr fontId="57"/>
  </si>
  <si>
    <t>補修・取替</t>
  </si>
  <si>
    <t>①建具関係</t>
    <rPh sb="1" eb="3">
      <t>タテグ</t>
    </rPh>
    <rPh sb="3" eb="5">
      <t>カンケイ</t>
    </rPh>
    <phoneticPr fontId="36"/>
  </si>
  <si>
    <r>
      <t>大規模修繕工事の実施前に行う</t>
    </r>
    <r>
      <rPr>
        <sz val="9"/>
        <rFont val="Meiryo UI"/>
        <family val="3"/>
        <charset val="128"/>
      </rPr>
      <t>点検・調査・診断</t>
    </r>
    <rPh sb="0" eb="3">
      <t>ダイキボ</t>
    </rPh>
    <rPh sb="3" eb="5">
      <t>シュウゼン</t>
    </rPh>
    <rPh sb="5" eb="7">
      <t>コウジ</t>
    </rPh>
    <rPh sb="8" eb="10">
      <t>ジッシ</t>
    </rPh>
    <rPh sb="10" eb="11">
      <t>マエ</t>
    </rPh>
    <rPh sb="12" eb="13">
      <t>オコナ</t>
    </rPh>
    <rPh sb="14" eb="16">
      <t>テンケン</t>
    </rPh>
    <rPh sb="17" eb="19">
      <t>チョウサ</t>
    </rPh>
    <rPh sb="20" eb="22">
      <t>シンダン</t>
    </rPh>
    <phoneticPr fontId="20"/>
  </si>
  <si>
    <t>②手すり</t>
    <rPh sb="1" eb="2">
      <t>テ</t>
    </rPh>
    <phoneticPr fontId="36"/>
  </si>
  <si>
    <t>2021年X月</t>
    <rPh sb="4" eb="5">
      <t>ネン</t>
    </rPh>
    <rPh sb="6" eb="7">
      <t>ガツ</t>
    </rPh>
    <phoneticPr fontId="20"/>
  </si>
  <si>
    <t>③屋外鉄骨階段</t>
    <rPh sb="1" eb="3">
      <t>オクガイ</t>
    </rPh>
    <rPh sb="3" eb="5">
      <t>テッコツ</t>
    </rPh>
    <rPh sb="5" eb="7">
      <t>カイダン</t>
    </rPh>
    <phoneticPr fontId="36"/>
  </si>
  <si>
    <t>⑤金物類（ﾒｰﾀｰﾎﾞｯｸｽ扉等）</t>
    <rPh sb="1" eb="3">
      <t>カナモノ</t>
    </rPh>
    <rPh sb="3" eb="4">
      <t>ルイ</t>
    </rPh>
    <rPh sb="14" eb="15">
      <t>トビラ</t>
    </rPh>
    <rPh sb="15" eb="16">
      <t>トウ</t>
    </rPh>
    <phoneticPr fontId="36"/>
  </si>
  <si>
    <t>設
備</t>
    <rPh sb="0" eb="1">
      <t>セツ</t>
    </rPh>
    <rPh sb="2" eb="3">
      <t>ソナエ</t>
    </rPh>
    <phoneticPr fontId="36"/>
  </si>
  <si>
    <t>計画の前提等</t>
  </si>
  <si>
    <t>④庇・笠木等防水</t>
    <rPh sb="1" eb="2">
      <t>ヒサシ</t>
    </rPh>
    <rPh sb="3" eb="5">
      <t>カサギ</t>
    </rPh>
    <rPh sb="5" eb="6">
      <t>ナド</t>
    </rPh>
    <rPh sb="6" eb="8">
      <t>ボウスイ</t>
    </rPh>
    <phoneticPr fontId="20"/>
  </si>
  <si>
    <t>８　給水設備</t>
    <rPh sb="2" eb="4">
      <t>キュウスイ</t>
    </rPh>
    <rPh sb="4" eb="6">
      <t>セツビ</t>
    </rPh>
    <phoneticPr fontId="57"/>
  </si>
  <si>
    <t>アルミ製トップレール取替</t>
    <rPh sb="3" eb="4">
      <t>セイ</t>
    </rPh>
    <phoneticPr fontId="20"/>
  </si>
  <si>
    <t>①給水管</t>
  </si>
  <si>
    <t>９　排水設備</t>
    <rPh sb="2" eb="4">
      <t>ハイスイ</t>
    </rPh>
    <rPh sb="4" eb="6">
      <t>セツビ</t>
    </rPh>
    <phoneticPr fontId="57"/>
  </si>
  <si>
    <t>①排水管</t>
    <rPh sb="1" eb="4">
      <t>ハイスイカン</t>
    </rPh>
    <phoneticPr fontId="36"/>
  </si>
  <si>
    <t>屋上、塔屋、ルーフバルコニー</t>
  </si>
  <si>
    <t>②排水ポンプ</t>
    <rPh sb="1" eb="3">
      <t>ハイスイ</t>
    </rPh>
    <phoneticPr fontId="36"/>
  </si>
  <si>
    <t>③工事監理</t>
    <rPh sb="1" eb="3">
      <t>コウジ</t>
    </rPh>
    <rPh sb="3" eb="5">
      <t>カンリ</t>
    </rPh>
    <phoneticPr fontId="20"/>
  </si>
  <si>
    <t>10　ガス設備</t>
    <rPh sb="5" eb="7">
      <t>セツビ</t>
    </rPh>
    <phoneticPr fontId="57"/>
  </si>
  <si>
    <t>全構成機器</t>
  </si>
  <si>
    <t>Ｆ</t>
  </si>
  <si>
    <t>　</t>
  </si>
  <si>
    <t>屋内共用給水管</t>
  </si>
  <si>
    <t>①ガス管</t>
  </si>
  <si>
    <t>③傾斜屋根</t>
    <rPh sb="1" eb="3">
      <t>ケイシャ</t>
    </rPh>
    <rPh sb="3" eb="5">
      <t>ヤネ</t>
    </rPh>
    <phoneticPr fontId="20"/>
  </si>
  <si>
    <t>11　空調・換気設備</t>
    <rPh sb="3" eb="5">
      <t>クウチョウ</t>
    </rPh>
    <rPh sb="6" eb="8">
      <t>カンキ</t>
    </rPh>
    <rPh sb="8" eb="10">
      <t>セツビ</t>
    </rPh>
    <phoneticPr fontId="57"/>
  </si>
  <si>
    <t>8～12年</t>
    <rPh sb="4" eb="5">
      <t>ネン</t>
    </rPh>
    <phoneticPr fontId="20"/>
  </si>
  <si>
    <t>②手すり</t>
  </si>
  <si>
    <t>①空調設備</t>
    <rPh sb="1" eb="3">
      <t>クウチョウ</t>
    </rPh>
    <rPh sb="3" eb="5">
      <t>セツビ</t>
    </rPh>
    <phoneticPr fontId="36"/>
  </si>
  <si>
    <t>②換気設備</t>
    <rPh sb="1" eb="3">
      <t>カンキ</t>
    </rPh>
    <rPh sb="3" eb="5">
      <t>セツビ</t>
    </rPh>
    <phoneticPr fontId="36"/>
  </si>
  <si>
    <t>12　電灯設備等</t>
    <rPh sb="3" eb="5">
      <t>デントウ</t>
    </rPh>
    <rPh sb="5" eb="7">
      <t>セツビ</t>
    </rPh>
    <rPh sb="7" eb="8">
      <t>トウ</t>
    </rPh>
    <phoneticPr fontId="57"/>
  </si>
  <si>
    <t>コンクリートの打継ぎ目地、サッシ回り、タイル伸縮目地のコーキング打替え</t>
  </si>
  <si>
    <t>①電灯設備</t>
  </si>
  <si>
    <t>②配電盤類</t>
    <rPh sb="1" eb="4">
      <t>ハイデンバン</t>
    </rPh>
    <rPh sb="4" eb="5">
      <t>ルイ</t>
    </rPh>
    <phoneticPr fontId="36"/>
  </si>
  <si>
    <t>除去・塗装</t>
    <rPh sb="0" eb="2">
      <t>ジョキョ</t>
    </rPh>
    <rPh sb="3" eb="5">
      <t>トソウ</t>
    </rPh>
    <phoneticPr fontId="36"/>
  </si>
  <si>
    <t>⑤自家発電設備</t>
    <rPh sb="1" eb="3">
      <t>ジカ</t>
    </rPh>
    <rPh sb="3" eb="5">
      <t>ハツデン</t>
    </rPh>
    <rPh sb="5" eb="7">
      <t>セツビ</t>
    </rPh>
    <phoneticPr fontId="36"/>
  </si>
  <si>
    <t>13　情報・通信設備</t>
    <rPh sb="3" eb="5">
      <t>ジョウホウ</t>
    </rPh>
    <rPh sb="6" eb="8">
      <t>ツウシン</t>
    </rPh>
    <rPh sb="8" eb="10">
      <t>セツビ</t>
    </rPh>
    <phoneticPr fontId="57"/>
  </si>
  <si>
    <t>撤去・新設</t>
    <rPh sb="0" eb="2">
      <t>テッキョ</t>
    </rPh>
    <rPh sb="3" eb="5">
      <t>シンセツ</t>
    </rPh>
    <phoneticPr fontId="59"/>
  </si>
  <si>
    <t>①電話設備</t>
  </si>
  <si>
    <t>②テレビ共聴設備</t>
  </si>
  <si>
    <t>(4)</t>
  </si>
  <si>
    <r>
      <t xml:space="preserve">想定している修繕方法等
</t>
    </r>
    <r>
      <rPr>
        <b/>
        <sz val="9"/>
        <color rgb="FFFF0000"/>
        <rFont val="Meiryo UI"/>
        <family val="3"/>
        <charset val="128"/>
      </rPr>
      <t>（参考）</t>
    </r>
    <rPh sb="0" eb="2">
      <t>ソウテイ</t>
    </rPh>
    <rPh sb="6" eb="8">
      <t>シュウゼン</t>
    </rPh>
    <rPh sb="8" eb="10">
      <t>ホウホウ</t>
    </rPh>
    <rPh sb="10" eb="11">
      <t>トウ</t>
    </rPh>
    <rPh sb="13" eb="15">
      <t>サンコウ</t>
    </rPh>
    <phoneticPr fontId="20"/>
  </si>
  <si>
    <t>１　仮設工事</t>
    <rPh sb="2" eb="4">
      <t>カセツ</t>
    </rPh>
    <rPh sb="4" eb="6">
      <t>コウジ</t>
    </rPh>
    <phoneticPr fontId="20"/>
  </si>
  <si>
    <t>計画期間全体における専用使用料収入等からの繰入額の総額
（円/㎡・月）</t>
    <rPh sb="0" eb="2">
      <t>ケイカク</t>
    </rPh>
    <rPh sb="2" eb="4">
      <t>キカン</t>
    </rPh>
    <rPh sb="4" eb="6">
      <t>ゼンタイ</t>
    </rPh>
    <rPh sb="10" eb="12">
      <t>センヨウ</t>
    </rPh>
    <rPh sb="12" eb="15">
      <t>シヨウリョウ</t>
    </rPh>
    <rPh sb="15" eb="17">
      <t>シュウニュウ</t>
    </rPh>
    <rPh sb="17" eb="18">
      <t>トウ</t>
    </rPh>
    <rPh sb="21" eb="24">
      <t>クリイレガク</t>
    </rPh>
    <rPh sb="25" eb="27">
      <t>ソウガク</t>
    </rPh>
    <rPh sb="29" eb="30">
      <t>エン</t>
    </rPh>
    <rPh sb="33" eb="34">
      <t>ツキ</t>
    </rPh>
    <phoneticPr fontId="20"/>
  </si>
  <si>
    <t>14　消防用設備</t>
    <rPh sb="3" eb="5">
      <t>ショウボウ</t>
    </rPh>
    <rPh sb="5" eb="6">
      <t>ヨウ</t>
    </rPh>
    <rPh sb="6" eb="8">
      <t>セツビ</t>
    </rPh>
    <phoneticPr fontId="57"/>
  </si>
  <si>
    <t>月当たりの負担額
（J'／（Ｊ×12））</t>
    <rPh sb="0" eb="1">
      <t>ツキ</t>
    </rPh>
    <rPh sb="1" eb="2">
      <t>ア</t>
    </rPh>
    <rPh sb="5" eb="7">
      <t>フタン</t>
    </rPh>
    <rPh sb="7" eb="8">
      <t>ガク</t>
    </rPh>
    <phoneticPr fontId="20"/>
  </si>
  <si>
    <t>②自動火災報知設備</t>
  </si>
  <si>
    <t>③連結送水管設備</t>
  </si>
  <si>
    <t>Ｊ</t>
  </si>
  <si>
    <t>16　立体駐車場設備</t>
    <rPh sb="3" eb="5">
      <t>リッタイ</t>
    </rPh>
    <rPh sb="5" eb="8">
      <t>チュウシャジョウ</t>
    </rPh>
    <rPh sb="8" eb="10">
      <t>セツビ</t>
    </rPh>
    <phoneticPr fontId="57"/>
  </si>
  <si>
    <t>設定期間Ⅳの修繕積立金の総額</t>
    <rPh sb="0" eb="2">
      <t>セッテイ</t>
    </rPh>
    <rPh sb="2" eb="4">
      <t>キカン</t>
    </rPh>
    <rPh sb="6" eb="8">
      <t>シュウゼン</t>
    </rPh>
    <rPh sb="8" eb="10">
      <t>ツミタテ</t>
    </rPh>
    <rPh sb="13" eb="14">
      <t>ガク</t>
    </rPh>
    <phoneticPr fontId="20"/>
  </si>
  <si>
    <t>②機械式駐車場</t>
  </si>
  <si>
    <t>17　外構・附属施設</t>
    <rPh sb="3" eb="5">
      <t>ガイコウ</t>
    </rPh>
    <rPh sb="6" eb="8">
      <t>フゾク</t>
    </rPh>
    <rPh sb="8" eb="10">
      <t>シセツ</t>
    </rPh>
    <phoneticPr fontId="57"/>
  </si>
  <si>
    <t>①外構</t>
  </si>
  <si>
    <t>(注）調査・診断報告書（概要版）で代えることができる。</t>
  </si>
  <si>
    <t>③給水ポンプ</t>
    <rPh sb="1" eb="3">
      <t>キュウスイ</t>
    </rPh>
    <phoneticPr fontId="20"/>
  </si>
  <si>
    <t>（様式第3-1号）　長期修繕計画の作成・修繕積立金の額の設定の考え方</t>
    <rPh sb="1" eb="3">
      <t>ヨウシキ</t>
    </rPh>
    <rPh sb="3" eb="4">
      <t>ダイ</t>
    </rPh>
    <rPh sb="7" eb="8">
      <t>ゴウ</t>
    </rPh>
    <rPh sb="10" eb="12">
      <t>チョウキ</t>
    </rPh>
    <rPh sb="12" eb="14">
      <t>シュウゼン</t>
    </rPh>
    <rPh sb="14" eb="16">
      <t>ケイカク</t>
    </rPh>
    <rPh sb="17" eb="19">
      <t>サクセイ</t>
    </rPh>
    <rPh sb="20" eb="22">
      <t>シュウゼン</t>
    </rPh>
    <rPh sb="22" eb="24">
      <t>ツミタテ</t>
    </rPh>
    <rPh sb="24" eb="25">
      <t>キン</t>
    </rPh>
    <rPh sb="26" eb="27">
      <t>ガク</t>
    </rPh>
    <rPh sb="28" eb="30">
      <t>セッテイ</t>
    </rPh>
    <rPh sb="31" eb="32">
      <t>カンガ</t>
    </rPh>
    <rPh sb="33" eb="34">
      <t>カタ</t>
    </rPh>
    <phoneticPr fontId="20"/>
  </si>
  <si>
    <t>項　目</t>
    <rPh sb="0" eb="1">
      <t>コウ</t>
    </rPh>
    <rPh sb="2" eb="3">
      <t>メ</t>
    </rPh>
    <phoneticPr fontId="20"/>
  </si>
  <si>
    <t>受水槽　　　　　　　　　　　　　　　　　　</t>
    <rPh sb="0" eb="3">
      <t>ジュスイソウ</t>
    </rPh>
    <phoneticPr fontId="20"/>
  </si>
  <si>
    <t>基本的な考え方</t>
    <rPh sb="0" eb="3">
      <t>キホンテキ</t>
    </rPh>
    <rPh sb="4" eb="5">
      <t>カンガ</t>
    </rPh>
    <rPh sb="6" eb="7">
      <t>カタ</t>
    </rPh>
    <phoneticPr fontId="20"/>
  </si>
  <si>
    <t>（更生なし）取替</t>
    <rPh sb="1" eb="3">
      <t>コウセイ</t>
    </rPh>
    <rPh sb="6" eb="8">
      <t>トリカエ</t>
    </rPh>
    <phoneticPr fontId="36"/>
  </si>
  <si>
    <t>長期修繕計画の目的</t>
    <rPh sb="7" eb="9">
      <t>モクテキ</t>
    </rPh>
    <phoneticPr fontId="20"/>
  </si>
  <si>
    <t>【新築マンションの場合】
・推定修繕工事項目の小項目ごとに、現状の仕様を設定しています。
【既存マンションの場合】
・推定修繕工事項目の小項目ごとに、現状又は見直し時点での一般的な仕様を設定しています。</t>
    <rPh sb="36" eb="38">
      <t>セッテイ</t>
    </rPh>
    <phoneticPr fontId="20"/>
  </si>
  <si>
    <t>開放廊下・階段、バルコニーの手すり、防風スクリーン</t>
    <rPh sb="18" eb="20">
      <t>ボウフウ</t>
    </rPh>
    <phoneticPr fontId="20"/>
  </si>
  <si>
    <t>・長期修繕計画は、次に掲げる不確定な事項を含んでいますので、５年程度ごとに調査・診断を行い、その結果に基づいて見直すことが必要です。なお、見直しには一定の期間（概ね１～２年）を要することから、見直しについても計画的に行う必要があります。また、併せて修繕積立金の額も見直します。
①建物及び設備の劣化の状況
②社会的環境及び生活様式の変化
③新たな材料、工法等の開発及びそれによる修繕周期、単価等の変動
④修繕積立金の運用益、借入金の金利、物価、工事費価格、消費税率等の変動</t>
    <rPh sb="80" eb="81">
      <t>オオム</t>
    </rPh>
    <rPh sb="222" eb="225">
      <t>コウジヒ</t>
    </rPh>
    <rPh sb="225" eb="227">
      <t>カカク</t>
    </rPh>
    <phoneticPr fontId="20"/>
  </si>
  <si>
    <t>外壁、屋根、床、手すり壁、軒天、庇等</t>
    <rPh sb="16" eb="17">
      <t>ヒサシ</t>
    </rPh>
    <rPh sb="17" eb="18">
      <t>ナド</t>
    </rPh>
    <phoneticPr fontId="36"/>
  </si>
  <si>
    <t>計画期間の設定</t>
    <rPh sb="0" eb="2">
      <t>ケイカク</t>
    </rPh>
    <rPh sb="2" eb="4">
      <t>キカン</t>
    </rPh>
    <rPh sb="5" eb="7">
      <t>セッテイ</t>
    </rPh>
    <phoneticPr fontId="20"/>
  </si>
  <si>
    <t>外壁塗装・シーリング工事等（大規模修繕工事）</t>
    <rPh sb="0" eb="4">
      <t>ガイヘキトソウ</t>
    </rPh>
    <rPh sb="10" eb="12">
      <t>コウジ</t>
    </rPh>
    <rPh sb="12" eb="13">
      <t>トウ</t>
    </rPh>
    <rPh sb="14" eb="21">
      <t>ダイキボシュウゼンコウジ</t>
    </rPh>
    <phoneticPr fontId="20"/>
  </si>
  <si>
    <t>・30年以上で、かつ大規模修繕工事が２回含まれる期間以上とします。</t>
  </si>
  <si>
    <r>
      <t>【新築マンションの場合】
・標準様式第3-2号に沿って、設計図書等に基づいて設定しています。
・マンションの形状、仕様などにより該当しない項目、また、修繕周期が計画期間に含まれないため推定修繕工事費を計上していない項目があります。計画期間内に修繕周期に到達しない項目に係る工事については、参考情報として当該工事の予定時期及び推定修繕工事費を明示しています。
・長期修繕計画の見直し、大規模修繕工事のための調査・診断、修繕設計及び工事監理の費用を含んでいます。
【既存マンションの場合】
・標準様式第3-2号に沿って、現状の長期修繕計画を踏まえ、保管されている設計図書、修繕等の履歴、現状の調査・診断の結果等に基づいて設定しています。
・（必要に応じて）建物及び設備の性能向上に関する項目を追加しています。
・（必要に応じて）屋内共用給</t>
    </r>
    <r>
      <rPr>
        <sz val="10"/>
        <rFont val="Meiryo UI"/>
        <family val="3"/>
        <charset val="128"/>
      </rPr>
      <t>排水管と同時かつ一体的に行う専有部分の配管工事に関する項目を追加しています。
・マンションの形状、仕様などにより該当しない項目、また、修繕周期が計画期間に含まれないため推定修繕工事費を計上していない項目があります。計画期間内に修繕周期に到達しない項目に係る工事については、参考情報として当該工事の予定時期及び推定修繕工事費を明示しています。
・長期修繕計画の見直し、大規模修繕工事のための調査・診断、修繕設計及び工事監理の費用を含んでいます。</t>
    </r>
    <rPh sb="14" eb="16">
      <t>ヒョウジュン</t>
    </rPh>
    <rPh sb="18" eb="19">
      <t>ダイ</t>
    </rPh>
    <rPh sb="22" eb="23">
      <t>ゴウ</t>
    </rPh>
    <rPh sb="24" eb="25">
      <t>ソ</t>
    </rPh>
    <rPh sb="28" eb="30">
      <t>セッケイ</t>
    </rPh>
    <rPh sb="30" eb="32">
      <t>トショ</t>
    </rPh>
    <rPh sb="32" eb="33">
      <t>トウ</t>
    </rPh>
    <rPh sb="34" eb="36">
      <t>モトズ</t>
    </rPh>
    <rPh sb="115" eb="117">
      <t>ケイカク</t>
    </rPh>
    <rPh sb="117" eb="119">
      <t>キカン</t>
    </rPh>
    <rPh sb="119" eb="120">
      <t>ナイ</t>
    </rPh>
    <rPh sb="121" eb="123">
      <t>シュウゼン</t>
    </rPh>
    <rPh sb="123" eb="125">
      <t>シュウキ</t>
    </rPh>
    <rPh sb="126" eb="128">
      <t>トウタツ</t>
    </rPh>
    <rPh sb="131" eb="133">
      <t>コウモク</t>
    </rPh>
    <rPh sb="134" eb="135">
      <t>カカ</t>
    </rPh>
    <rPh sb="136" eb="138">
      <t>コウジ</t>
    </rPh>
    <rPh sb="231" eb="233">
      <t>キゾン</t>
    </rPh>
    <rPh sb="239" eb="241">
      <t>バアイ</t>
    </rPh>
    <rPh sb="355" eb="357">
      <t>ヒツヨウ</t>
    </rPh>
    <rPh sb="358" eb="359">
      <t>オウ</t>
    </rPh>
    <rPh sb="367" eb="370">
      <t>ハイスイカン</t>
    </rPh>
    <rPh sb="381" eb="383">
      <t>センユウ</t>
    </rPh>
    <rPh sb="383" eb="385">
      <t>ブブン</t>
    </rPh>
    <rPh sb="386" eb="388">
      <t>ハイカン</t>
    </rPh>
    <rPh sb="388" eb="390">
      <t>コウジ</t>
    </rPh>
    <rPh sb="391" eb="392">
      <t>カン</t>
    </rPh>
    <rPh sb="394" eb="396">
      <t>コウモク</t>
    </rPh>
    <rPh sb="397" eb="399">
      <t>ツイカ</t>
    </rPh>
    <phoneticPr fontId="20"/>
  </si>
  <si>
    <t>(5)</t>
  </si>
  <si>
    <t>修繕工事実施に伴う見直し</t>
    <rPh sb="0" eb="4">
      <t>シュウゼンコウジ</t>
    </rPh>
    <rPh sb="4" eb="6">
      <t>ジッシ</t>
    </rPh>
    <rPh sb="7" eb="8">
      <t>トモナ</t>
    </rPh>
    <rPh sb="9" eb="11">
      <t>ミナオ</t>
    </rPh>
    <phoneticPr fontId="20"/>
  </si>
  <si>
    <t>修繕周期の設定</t>
    <rPh sb="5" eb="7">
      <t>セッテイ</t>
    </rPh>
    <phoneticPr fontId="20"/>
  </si>
  <si>
    <t>修繕周期</t>
    <rPh sb="0" eb="2">
      <t>シュウゼン</t>
    </rPh>
    <rPh sb="2" eb="4">
      <t>シュウキ</t>
    </rPh>
    <phoneticPr fontId="36"/>
  </si>
  <si>
    <t>住戸玄関ドア、共用部分ドア、窓サッシ等</t>
    <rPh sb="18" eb="19">
      <t>トウ</t>
    </rPh>
    <phoneticPr fontId="36"/>
  </si>
  <si>
    <t>【均等積立方式・段階増額積立方式兼用】</t>
    <rPh sb="1" eb="3">
      <t>キントウ</t>
    </rPh>
    <rPh sb="3" eb="5">
      <t>ツミタテ</t>
    </rPh>
    <rPh sb="5" eb="7">
      <t>ホウシキ</t>
    </rPh>
    <rPh sb="8" eb="10">
      <t>ダンカイ</t>
    </rPh>
    <rPh sb="10" eb="12">
      <t>ゾウガク</t>
    </rPh>
    <rPh sb="12" eb="14">
      <t>ツミタテ</t>
    </rPh>
    <rPh sb="14" eb="16">
      <t>ホウシキ</t>
    </rPh>
    <rPh sb="16" eb="18">
      <t>ケンヨウ</t>
    </rPh>
    <phoneticPr fontId="20"/>
  </si>
  <si>
    <t>【新築マンションの場合】
・推定修繕工事項目（小項目）ごとに、マンションの仕様、立地条件等を考慮して設定しています。
・推定修繕工事の実施の際の経済性等を考慮し、実施時期を集約しています。
【既存マンションの場合】
・推定修繕工事項目（小項目）ごとに、マンションの仕様、立地条件、調査・診断の結果等に基づいて設定しています。
・推定修繕工事の実施の際の経済性等を考慮し、実施時期を集約しています。</t>
    <rPh sb="14" eb="16">
      <t>スイテイ</t>
    </rPh>
    <rPh sb="23" eb="24">
      <t>ショウ</t>
    </rPh>
    <rPh sb="24" eb="26">
      <t>コウモク</t>
    </rPh>
    <rPh sb="44" eb="45">
      <t>トウ</t>
    </rPh>
    <rPh sb="46" eb="48">
      <t>コウリョ</t>
    </rPh>
    <rPh sb="50" eb="52">
      <t>セッテイ</t>
    </rPh>
    <rPh sb="96" eb="98">
      <t>キゾン</t>
    </rPh>
    <rPh sb="104" eb="106">
      <t>バアイ</t>
    </rPh>
    <rPh sb="140" eb="142">
      <t>チョウサ</t>
    </rPh>
    <rPh sb="143" eb="145">
      <t>シンダン</t>
    </rPh>
    <rPh sb="146" eb="148">
      <t>ケッカ</t>
    </rPh>
    <rPh sb="148" eb="149">
      <t>トウ</t>
    </rPh>
    <rPh sb="150" eb="151">
      <t>モト</t>
    </rPh>
    <rPh sb="164" eb="166">
      <t>スイテイ</t>
    </rPh>
    <rPh sb="174" eb="175">
      <t>サイ</t>
    </rPh>
    <rPh sb="179" eb="180">
      <t>トウ</t>
    </rPh>
    <phoneticPr fontId="20"/>
  </si>
  <si>
    <t>推定修繕工事費の算定</t>
    <rPh sb="0" eb="2">
      <t>スイテイ</t>
    </rPh>
    <rPh sb="2" eb="4">
      <t>シュウゼン</t>
    </rPh>
    <rPh sb="4" eb="7">
      <t>コウジヒ</t>
    </rPh>
    <rPh sb="8" eb="10">
      <t>サンテイ</t>
    </rPh>
    <phoneticPr fontId="20"/>
  </si>
  <si>
    <t>・情報通信（インターネット接続環境の整備等）</t>
    <rPh sb="1" eb="3">
      <t>ジョウホウ</t>
    </rPh>
    <rPh sb="3" eb="5">
      <t>ツウシン</t>
    </rPh>
    <rPh sb="13" eb="15">
      <t>セツゾク</t>
    </rPh>
    <rPh sb="15" eb="17">
      <t>カンキョウ</t>
    </rPh>
    <rPh sb="18" eb="20">
      <t>セイビ</t>
    </rPh>
    <rPh sb="20" eb="21">
      <t>トウ</t>
    </rPh>
    <phoneticPr fontId="20"/>
  </si>
  <si>
    <t>・推定修繕工事費は、推定修繕工事項目の小項目ごとに、算出した数量に設定した単価を乗じて算定しています。
（・修繕積立金の運用益年　％、借入金の金利年　％、物価変動年　％を考慮しています。）
・消費税は、　％とし、会計年度ごとに計上しています。</t>
    <rPh sb="19" eb="20">
      <t>ショウ</t>
    </rPh>
    <phoneticPr fontId="20"/>
  </si>
  <si>
    <t>収支計画の検討</t>
    <rPh sb="0" eb="2">
      <t>シュウシ</t>
    </rPh>
    <rPh sb="2" eb="4">
      <t>ケイカク</t>
    </rPh>
    <rPh sb="5" eb="7">
      <t>ケントウ</t>
    </rPh>
    <phoneticPr fontId="20"/>
  </si>
  <si>
    <t>①給水管</t>
    <rPh sb="1" eb="3">
      <t>キュウスイ</t>
    </rPh>
    <rPh sb="3" eb="4">
      <t>カン</t>
    </rPh>
    <phoneticPr fontId="20"/>
  </si>
  <si>
    <t>推定修繕工事項目</t>
    <rPh sb="0" eb="2">
      <t>スイテイ</t>
    </rPh>
    <rPh sb="2" eb="4">
      <t>シュウゼン</t>
    </rPh>
    <rPh sb="4" eb="6">
      <t>コウジ</t>
    </rPh>
    <rPh sb="6" eb="8">
      <t>コウモク</t>
    </rPh>
    <phoneticPr fontId="36"/>
  </si>
  <si>
    <t>インターホン設備、オートロック設備等</t>
  </si>
  <si>
    <t>建物、設備、外構</t>
  </si>
  <si>
    <t>(8)</t>
  </si>
  <si>
    <t>計画の見直し</t>
    <rPh sb="0" eb="2">
      <t>ケイカク</t>
    </rPh>
    <rPh sb="3" eb="5">
      <t>ミナオ</t>
    </rPh>
    <phoneticPr fontId="20"/>
  </si>
  <si>
    <t>枠組足場、養生シート等</t>
  </si>
  <si>
    <r>
      <t>（参考）
計画期間外に実施予定の工事</t>
    </r>
    <r>
      <rPr>
        <sz val="6"/>
        <rFont val="Meiryo UI"/>
        <family val="3"/>
        <charset val="128"/>
      </rPr>
      <t xml:space="preserve">
（計画期間内に工事が予定されていない項目のみ）</t>
    </r>
    <rPh sb="1" eb="3">
      <t>サンコウ</t>
    </rPh>
    <rPh sb="5" eb="7">
      <t>ケイカク</t>
    </rPh>
    <rPh sb="7" eb="10">
      <t>キカンガイ</t>
    </rPh>
    <rPh sb="11" eb="13">
      <t>ジッシ</t>
    </rPh>
    <rPh sb="13" eb="15">
      <t>ヨテイ</t>
    </rPh>
    <rPh sb="16" eb="18">
      <t>コウジ</t>
    </rPh>
    <rPh sb="20" eb="22">
      <t>ケイカク</t>
    </rPh>
    <rPh sb="22" eb="24">
      <t>キカン</t>
    </rPh>
    <rPh sb="24" eb="25">
      <t>ナイ</t>
    </rPh>
    <rPh sb="26" eb="28">
      <t>コウジ</t>
    </rPh>
    <rPh sb="29" eb="31">
      <t>ヨテイ</t>
    </rPh>
    <rPh sb="37" eb="39">
      <t>コウモク</t>
    </rPh>
    <phoneticPr fontId="36"/>
  </si>
  <si>
    <t>区分</t>
  </si>
  <si>
    <t>工事項目</t>
  </si>
  <si>
    <t>　　　　　　　　 推定修繕工事費　累計</t>
    <rPh sb="9" eb="11">
      <t>スイテイ</t>
    </rPh>
    <rPh sb="11" eb="13">
      <t>シュウゼン</t>
    </rPh>
    <rPh sb="17" eb="19">
      <t>ルイケイ</t>
    </rPh>
    <phoneticPr fontId="57"/>
  </si>
  <si>
    <t>⑤タイル張補修</t>
    <rPh sb="4" eb="5">
      <t>ハ</t>
    </rPh>
    <phoneticPr fontId="20"/>
  </si>
  <si>
    <t>細目</t>
  </si>
  <si>
    <t>既存塗膜除去、アクリルシリコン樹脂塗材（撤去・新規防水）</t>
  </si>
  <si>
    <t>（壁）下地処理 砂壁状仕上塗材（床）大理石貼欠損・亀裂部分補修　（天井）下地処理、塗替</t>
    <rPh sb="1" eb="2">
      <t>カベ</t>
    </rPh>
    <phoneticPr fontId="20"/>
  </si>
  <si>
    <t>仕様</t>
  </si>
  <si>
    <t>金額</t>
    <rPh sb="0" eb="2">
      <t>キンガク</t>
    </rPh>
    <phoneticPr fontId="57"/>
  </si>
  <si>
    <t>計上年（経年）</t>
    <rPh sb="0" eb="2">
      <t>ケイジョウ</t>
    </rPh>
    <rPh sb="2" eb="3">
      <t>ネン</t>
    </rPh>
    <rPh sb="4" eb="6">
      <t>ケイネン</t>
    </rPh>
    <phoneticPr fontId="57"/>
  </si>
  <si>
    <t>設定期間Ⅳ(年）</t>
    <rPh sb="0" eb="2">
      <t>セッテイ</t>
    </rPh>
    <rPh sb="2" eb="4">
      <t>キカン</t>
    </rPh>
    <rPh sb="6" eb="7">
      <t>ネン</t>
    </rPh>
    <phoneticPr fontId="20"/>
  </si>
  <si>
    <t>暦年</t>
    <rPh sb="0" eb="1">
      <t>コヨミ</t>
    </rPh>
    <rPh sb="1" eb="2">
      <t>ネン</t>
    </rPh>
    <phoneticPr fontId="57"/>
  </si>
  <si>
    <t>仮設</t>
    <rPh sb="0" eb="2">
      <t>カセツ</t>
    </rPh>
    <phoneticPr fontId="36"/>
  </si>
  <si>
    <t xml:space="preserve">１　仮設工事 </t>
    <rPh sb="2" eb="4">
      <t>カセツ</t>
    </rPh>
    <rPh sb="4" eb="6">
      <t>コウジ</t>
    </rPh>
    <phoneticPr fontId="57"/>
  </si>
  <si>
    <t>18～22年</t>
    <rPh sb="5" eb="6">
      <t>ネン</t>
    </rPh>
    <phoneticPr fontId="20"/>
  </si>
  <si>
    <t>建築</t>
  </si>
  <si>
    <t>○○○○、○○○○</t>
  </si>
  <si>
    <t>（更生なし）取替</t>
    <rPh sb="6" eb="8">
      <t>トリカエ</t>
    </rPh>
    <phoneticPr fontId="36"/>
  </si>
  <si>
    <t>４　外壁塗装等</t>
    <rPh sb="2" eb="4">
      <t>ガイヘキ</t>
    </rPh>
    <rPh sb="4" eb="6">
      <t>トソウ</t>
    </rPh>
    <rPh sb="6" eb="7">
      <t>ラ</t>
    </rPh>
    <phoneticPr fontId="36"/>
  </si>
  <si>
    <t>計画修繕工事の設計等</t>
  </si>
  <si>
    <t>設備</t>
    <rPh sb="0" eb="2">
      <t>セツビ</t>
    </rPh>
    <phoneticPr fontId="57"/>
  </si>
  <si>
    <t>19　長期修繕計画作成費用</t>
    <rPh sb="3" eb="5">
      <t>チョウキ</t>
    </rPh>
    <rPh sb="5" eb="7">
      <t>シュウゼン</t>
    </rPh>
    <rPh sb="7" eb="9">
      <t>ケイカク</t>
    </rPh>
    <rPh sb="9" eb="11">
      <t>サクセイ</t>
    </rPh>
    <rPh sb="11" eb="13">
      <t>ヒヨウ</t>
    </rPh>
    <phoneticPr fontId="57"/>
  </si>
  <si>
    <t>単位：千円</t>
    <rPh sb="0" eb="2">
      <t>タンイ</t>
    </rPh>
    <rPh sb="3" eb="5">
      <t>センエン</t>
    </rPh>
    <phoneticPr fontId="36"/>
  </si>
  <si>
    <t>（様式第4-3号）長期修繕計画表（推定修繕工事項目（小項目）別、年度別）　</t>
    <rPh sb="3" eb="4">
      <t>ダイ</t>
    </rPh>
    <rPh sb="7" eb="8">
      <t>ゴウ</t>
    </rPh>
    <rPh sb="9" eb="11">
      <t>チョウキ</t>
    </rPh>
    <rPh sb="11" eb="13">
      <t>シュウゼン</t>
    </rPh>
    <rPh sb="13" eb="15">
      <t>ケイカク</t>
    </rPh>
    <rPh sb="15" eb="16">
      <t>ヒョウ</t>
    </rPh>
    <rPh sb="17" eb="19">
      <t>スイテイ</t>
    </rPh>
    <rPh sb="19" eb="21">
      <t>シュウゼン</t>
    </rPh>
    <rPh sb="21" eb="23">
      <t>コウジ</t>
    </rPh>
    <rPh sb="23" eb="25">
      <t>コウモク</t>
    </rPh>
    <rPh sb="26" eb="29">
      <t>ショウコウモク</t>
    </rPh>
    <rPh sb="30" eb="31">
      <t>ベツ</t>
    </rPh>
    <rPh sb="32" eb="35">
      <t>ネンドベツ</t>
    </rPh>
    <phoneticPr fontId="57"/>
  </si>
  <si>
    <t>小計</t>
    <rPh sb="0" eb="2">
      <t>ショウケイ</t>
    </rPh>
    <phoneticPr fontId="36"/>
  </si>
  <si>
    <t>取替(同等品)</t>
  </si>
  <si>
    <t>塗装補修 及び 取替（同等品）</t>
  </si>
  <si>
    <t>消費税</t>
    <rPh sb="0" eb="3">
      <t>ショウヒゼイ</t>
    </rPh>
    <phoneticPr fontId="36"/>
  </si>
  <si>
    <t>④臨時点検（被災時）</t>
  </si>
  <si>
    <t>①昇降機</t>
    <rPh sb="1" eb="4">
      <t>ショウコウキ</t>
    </rPh>
    <phoneticPr fontId="20"/>
  </si>
  <si>
    <t>支出</t>
    <rPh sb="0" eb="2">
      <t>シシュツ</t>
    </rPh>
    <phoneticPr fontId="36"/>
  </si>
  <si>
    <t>（借入金の償還金　年度合計）</t>
    <rPh sb="1" eb="4">
      <t>カリイレキン</t>
    </rPh>
    <rPh sb="5" eb="8">
      <t>ショウカンキン</t>
    </rPh>
    <rPh sb="9" eb="11">
      <t>ネンド</t>
    </rPh>
    <rPh sb="11" eb="12">
      <t>ゴウ</t>
    </rPh>
    <rPh sb="12" eb="13">
      <t>ケイ</t>
    </rPh>
    <phoneticPr fontId="36"/>
  </si>
  <si>
    <t>高圧水洗の上、下地処理、アクリルシリコン樹脂塗材</t>
  </si>
  <si>
    <t>支出　年度合計</t>
    <rPh sb="0" eb="2">
      <t>シシュツ</t>
    </rPh>
    <rPh sb="3" eb="5">
      <t>ネンド</t>
    </rPh>
    <rPh sb="5" eb="7">
      <t>ゴウケイ</t>
    </rPh>
    <phoneticPr fontId="36"/>
  </si>
  <si>
    <t>収入</t>
    <rPh sb="0" eb="2">
      <t>シュウニュウ</t>
    </rPh>
    <phoneticPr fontId="36"/>
  </si>
  <si>
    <t>Ⅲ　設備</t>
    <rPh sb="2" eb="4">
      <t>セツビ</t>
    </rPh>
    <phoneticPr fontId="20"/>
  </si>
  <si>
    <t>修繕積立金の残高
   （修繕積立基金）</t>
  </si>
  <si>
    <t>専用使用料等からの繰入額
　年度合計</t>
    <rPh sb="0" eb="2">
      <t>センヨウ</t>
    </rPh>
    <rPh sb="2" eb="5">
      <t>シヨウリョウ</t>
    </rPh>
    <rPh sb="5" eb="6">
      <t>トウ</t>
    </rPh>
    <rPh sb="9" eb="10">
      <t>ク</t>
    </rPh>
    <rPh sb="10" eb="11">
      <t>イ</t>
    </rPh>
    <rPh sb="11" eb="12">
      <t>ガク</t>
    </rPh>
    <rPh sb="14" eb="16">
      <t>ネンド</t>
    </rPh>
    <rPh sb="16" eb="18">
      <t>ゴウケイ</t>
    </rPh>
    <phoneticPr fontId="36"/>
  </si>
  <si>
    <t>修繕積立金の運用益
　年度合計</t>
    <rPh sb="0" eb="2">
      <t>シュウゼン</t>
    </rPh>
    <rPh sb="2" eb="5">
      <t>ツミタテキン</t>
    </rPh>
    <rPh sb="6" eb="8">
      <t>ウンヨウ</t>
    </rPh>
    <rPh sb="8" eb="9">
      <t>エキ</t>
    </rPh>
    <rPh sb="11" eb="13">
      <t>ネンド</t>
    </rPh>
    <rPh sb="13" eb="15">
      <t>ゴウケイ</t>
    </rPh>
    <phoneticPr fontId="36"/>
  </si>
  <si>
    <t>収入　年度合計</t>
    <rPh sb="0" eb="2">
      <t>シュウニュウ</t>
    </rPh>
    <phoneticPr fontId="36"/>
  </si>
  <si>
    <t>（鋼製）開放廊下・階段、バルコニーの手すり</t>
    <rPh sb="4" eb="6">
      <t>カイホウ</t>
    </rPh>
    <rPh sb="6" eb="8">
      <t>ロウカ</t>
    </rPh>
    <rPh sb="9" eb="11">
      <t>カイダン</t>
    </rPh>
    <rPh sb="18" eb="19">
      <t>テ</t>
    </rPh>
    <phoneticPr fontId="20"/>
  </si>
  <si>
    <t>収入　累計</t>
    <rPh sb="0" eb="2">
      <t>シュウニュウ</t>
    </rPh>
    <rPh sb="3" eb="5">
      <t>ルイケイ</t>
    </rPh>
    <phoneticPr fontId="36"/>
  </si>
  <si>
    <t>張替・塗替</t>
  </si>
  <si>
    <t>修繕積立金等累計 
現行（＠253円／㎡･戸･月）</t>
    <rPh sb="0" eb="5">
      <t>シュウゼンツミタテキン</t>
    </rPh>
    <rPh sb="5" eb="6">
      <t>トウ</t>
    </rPh>
    <rPh sb="6" eb="8">
      <t>ルイケイ</t>
    </rPh>
    <rPh sb="10" eb="12">
      <t>ゲンコウ</t>
    </rPh>
    <rPh sb="17" eb="18">
      <t>エン</t>
    </rPh>
    <rPh sb="19" eb="20">
      <t>ヘ</t>
    </rPh>
    <rPh sb="21" eb="22">
      <t>コ</t>
    </rPh>
    <rPh sb="23" eb="24">
      <t>ツキ</t>
    </rPh>
    <phoneticPr fontId="57"/>
  </si>
  <si>
    <t>表　住戸タイプ別修繕積立金の額</t>
    <rPh sb="0" eb="1">
      <t>ヒョウ</t>
    </rPh>
    <phoneticPr fontId="20"/>
  </si>
  <si>
    <t>経年</t>
    <rPh sb="0" eb="2">
      <t>ケイネン</t>
    </rPh>
    <phoneticPr fontId="36"/>
  </si>
  <si>
    <t>推定修繕工事項目</t>
    <rPh sb="0" eb="2">
      <t>スイテイ</t>
    </rPh>
    <rPh sb="2" eb="4">
      <t>シュウゼン</t>
    </rPh>
    <phoneticPr fontId="36"/>
  </si>
  <si>
    <t>Ⅰ</t>
  </si>
  <si>
    <t>直接仮設</t>
    <rPh sb="0" eb="2">
      <t>チョクセツ</t>
    </rPh>
    <rPh sb="2" eb="4">
      <t>カセツ</t>
    </rPh>
    <phoneticPr fontId="36"/>
  </si>
  <si>
    <t>Ⅳ　外構・その他</t>
    <rPh sb="2" eb="4">
      <t>ガイコウ</t>
    </rPh>
    <rPh sb="7" eb="8">
      <t>タ</t>
    </rPh>
    <phoneticPr fontId="20"/>
  </si>
  <si>
    <t>Ⅱ</t>
  </si>
  <si>
    <t>－</t>
  </si>
  <si>
    <t>建物</t>
    <rPh sb="0" eb="2">
      <t>タテモノ</t>
    </rPh>
    <phoneticPr fontId="36"/>
  </si>
  <si>
    <t>塗替</t>
    <rPh sb="0" eb="1">
      <t>ヌ</t>
    </rPh>
    <rPh sb="1" eb="2">
      <t>カ</t>
    </rPh>
    <phoneticPr fontId="36"/>
  </si>
  <si>
    <t>計画期間全体の修繕積立金の総額</t>
    <rPh sb="0" eb="2">
      <t>ケイカク</t>
    </rPh>
    <rPh sb="2" eb="4">
      <t>キカン</t>
    </rPh>
    <rPh sb="4" eb="6">
      <t>ゼンタイ</t>
    </rPh>
    <phoneticPr fontId="20"/>
  </si>
  <si>
    <t>撤去・新設</t>
    <rPh sb="0" eb="2">
      <t>テッキョ</t>
    </rPh>
    <rPh sb="3" eb="5">
      <t>シンセツ</t>
    </rPh>
    <phoneticPr fontId="57"/>
  </si>
  <si>
    <t>大規模修繕工事の実施に向けた外壁、設備等の状況調査</t>
    <rPh sb="0" eb="3">
      <t>ダイキボ</t>
    </rPh>
    <rPh sb="3" eb="5">
      <t>シュウゼン</t>
    </rPh>
    <rPh sb="5" eb="7">
      <t>コウジ</t>
    </rPh>
    <rPh sb="8" eb="10">
      <t>ジッシ</t>
    </rPh>
    <rPh sb="11" eb="12">
      <t>ム</t>
    </rPh>
    <rPh sb="14" eb="16">
      <t>ガイヘキ</t>
    </rPh>
    <rPh sb="17" eb="19">
      <t>セツビ</t>
    </rPh>
    <rPh sb="19" eb="20">
      <t>トウ</t>
    </rPh>
    <rPh sb="21" eb="25">
      <t>ジョウキョウチョウサ</t>
    </rPh>
    <phoneticPr fontId="20"/>
  </si>
  <si>
    <t>㎡</t>
  </si>
  <si>
    <t>③外壁塗装（非雨掛かり部分）</t>
  </si>
  <si>
    <t>取替</t>
    <rPh sb="0" eb="2">
      <t>トリカエ</t>
    </rPh>
    <phoneticPr fontId="36"/>
  </si>
  <si>
    <t>張替・塗替</t>
    <rPh sb="0" eb="2">
      <t>ハリカエ</t>
    </rPh>
    <rPh sb="3" eb="4">
      <t>ヌリ</t>
    </rPh>
    <rPh sb="4" eb="5">
      <t>タイ</t>
    </rPh>
    <phoneticPr fontId="57"/>
  </si>
  <si>
    <t>設備</t>
  </si>
  <si>
    <t>外構</t>
  </si>
  <si>
    <t>取替</t>
  </si>
  <si>
    <t>5年</t>
    <rPh sb="1" eb="2">
      <t>ネン</t>
    </rPh>
    <phoneticPr fontId="36"/>
  </si>
  <si>
    <t>共用給排水管の取替と同時に実施</t>
    <rPh sb="0" eb="2">
      <t>キョウヨウ</t>
    </rPh>
    <rPh sb="2" eb="5">
      <t>キュウハイスイ</t>
    </rPh>
    <rPh sb="5" eb="6">
      <t>カン</t>
    </rPh>
    <rPh sb="7" eb="9">
      <t>トリカエ</t>
    </rPh>
    <rPh sb="10" eb="12">
      <t>ドウジ</t>
    </rPh>
    <rPh sb="13" eb="15">
      <t>ジッシ</t>
    </rPh>
    <phoneticPr fontId="20"/>
  </si>
  <si>
    <t>更生</t>
    <rPh sb="0" eb="2">
      <t>コウセイ</t>
    </rPh>
    <phoneticPr fontId="57"/>
  </si>
  <si>
    <t>配電盤・プルボックス等</t>
    <rPh sb="0" eb="3">
      <t>ハイデンバン</t>
    </rPh>
    <rPh sb="10" eb="11">
      <t>トウ</t>
    </rPh>
    <phoneticPr fontId="20"/>
  </si>
  <si>
    <t>(5) その他</t>
    <rPh sb="6" eb="7">
      <t>タ</t>
    </rPh>
    <phoneticPr fontId="20"/>
  </si>
  <si>
    <t>11　空調・換気設備</t>
    <rPh sb="3" eb="5">
      <t>クウチョウ</t>
    </rPh>
    <rPh sb="6" eb="8">
      <t>カンキ</t>
    </rPh>
    <rPh sb="8" eb="10">
      <t>セツビ</t>
    </rPh>
    <phoneticPr fontId="20"/>
  </si>
  <si>
    <t>更生</t>
    <rPh sb="0" eb="2">
      <t>コウセイ</t>
    </rPh>
    <phoneticPr fontId="20"/>
  </si>
  <si>
    <t>Ⅳ</t>
  </si>
  <si>
    <t>補修、取替</t>
    <rPh sb="0" eb="2">
      <t>ホシュウ</t>
    </rPh>
    <rPh sb="3" eb="5">
      <t>トリカエ</t>
    </rPh>
    <phoneticPr fontId="36"/>
  </si>
  <si>
    <t>②設計等</t>
  </si>
  <si>
    <t>③外壁塗装
（非雨掛かり部分）</t>
    <rPh sb="1" eb="3">
      <t>ガイヘキ</t>
    </rPh>
    <rPh sb="3" eb="5">
      <t>トソウ</t>
    </rPh>
    <rPh sb="7" eb="8">
      <t>ヒ</t>
    </rPh>
    <phoneticPr fontId="20"/>
  </si>
  <si>
    <t>③工事監理</t>
  </si>
  <si>
    <t>④臨時点検（被災時）</t>
    <rPh sb="1" eb="3">
      <t>リンジ</t>
    </rPh>
    <rPh sb="3" eb="5">
      <t>テンケン</t>
    </rPh>
    <rPh sb="6" eb="8">
      <t>ヒサイ</t>
    </rPh>
    <rPh sb="8" eb="9">
      <t>ジ</t>
    </rPh>
    <phoneticPr fontId="36"/>
  </si>
  <si>
    <t>①見直し</t>
  </si>
  <si>
    <t>（様式4-4）推定修繕工事費内訳書</t>
    <rPh sb="7" eb="9">
      <t>スイテイ</t>
    </rPh>
    <rPh sb="9" eb="11">
      <t>シュウゼン</t>
    </rPh>
    <phoneticPr fontId="57"/>
  </si>
  <si>
    <r>
      <rPr>
        <sz val="10"/>
        <rFont val="Meiryo UI"/>
        <family val="3"/>
        <charset val="128"/>
      </rPr>
      <t>補修、修繕</t>
    </r>
    <rPh sb="0" eb="2">
      <t>ホシュウ</t>
    </rPh>
    <rPh sb="3" eb="5">
      <t>シュウゼン</t>
    </rPh>
    <phoneticPr fontId="58"/>
  </si>
  <si>
    <t>計画修繕工事の工事監理</t>
  </si>
  <si>
    <t>工事費内訳書　【ＯＧマンション--築0年／10階建て／62戸／平均戸当たり専用床面積：103.33㎡】</t>
    <rPh sb="0" eb="3">
      <t>コウジヒ</t>
    </rPh>
    <rPh sb="3" eb="6">
      <t>ウチワケショ</t>
    </rPh>
    <phoneticPr fontId="57"/>
  </si>
  <si>
    <t>長期修繕計画総括表　【ＯＧマンション--築0年／10階建て／62戸／平均戸当たり専用床面積：103.33㎡】</t>
    <rPh sb="0" eb="2">
      <t>チョウキ</t>
    </rPh>
    <rPh sb="2" eb="4">
      <t>シュウゼン</t>
    </rPh>
    <rPh sb="4" eb="6">
      <t>ケイカク</t>
    </rPh>
    <rPh sb="6" eb="8">
      <t>ソウカツ</t>
    </rPh>
    <rPh sb="8" eb="9">
      <t>ヒョウ</t>
    </rPh>
    <phoneticPr fontId="57"/>
  </si>
  <si>
    <t>対象部位等</t>
    <rPh sb="0" eb="2">
      <t>タイショウ</t>
    </rPh>
    <rPh sb="2" eb="4">
      <t>ブイ</t>
    </rPh>
    <rPh sb="4" eb="5">
      <t>トウ</t>
    </rPh>
    <phoneticPr fontId="36"/>
  </si>
  <si>
    <t>仕様等</t>
    <rPh sb="0" eb="2">
      <t>シヨウ</t>
    </rPh>
    <rPh sb="2" eb="3">
      <t>トウ</t>
    </rPh>
    <phoneticPr fontId="36"/>
  </si>
  <si>
    <t>直接仮設</t>
    <rPh sb="0" eb="2">
      <t>チョクセツ</t>
    </rPh>
    <phoneticPr fontId="36"/>
  </si>
  <si>
    <r>
      <t>平</t>
    </r>
    <r>
      <rPr>
        <sz val="10"/>
        <rFont val="Meiryo UI"/>
        <family val="3"/>
        <charset val="128"/>
      </rPr>
      <t>面駐車場、車路・歩道等の舗装、排水溝、擁壁等</t>
    </r>
    <rPh sb="20" eb="22">
      <t>ヨウヘキ</t>
    </rPh>
    <rPh sb="22" eb="23">
      <t>トウ</t>
    </rPh>
    <phoneticPr fontId="36"/>
  </si>
  <si>
    <t>修繕</t>
    <rPh sb="0" eb="2">
      <t>シュウゼン</t>
    </rPh>
    <phoneticPr fontId="20"/>
  </si>
  <si>
    <t>屋上、塔屋</t>
  </si>
  <si>
    <t>避雷突針・ポール・支持金物・導線・接地極等　</t>
  </si>
  <si>
    <t>バルコニーの床</t>
  </si>
  <si>
    <t>修繕積立金の残高
（＋修繕積立基金の総額）</t>
    <rPh sb="0" eb="2">
      <t>シュウゼン</t>
    </rPh>
    <rPh sb="2" eb="4">
      <t>ツミタテ</t>
    </rPh>
    <rPh sb="4" eb="5">
      <t>キン</t>
    </rPh>
    <rPh sb="6" eb="8">
      <t>ザンダカ</t>
    </rPh>
    <rPh sb="11" eb="13">
      <t>シュウゼン</t>
    </rPh>
    <rPh sb="13" eb="15">
      <t>ツミタテ</t>
    </rPh>
    <rPh sb="15" eb="17">
      <t>キキン</t>
    </rPh>
    <rPh sb="18" eb="20">
      <t>ソウガク</t>
    </rPh>
    <phoneticPr fontId="20"/>
  </si>
  <si>
    <t>高圧水洗の上、下地調整、ウレタン塗膜防水</t>
  </si>
  <si>
    <t>■確認済証、■検査済証　　　　　　</t>
    <rPh sb="1" eb="3">
      <t>カクニン</t>
    </rPh>
    <rPh sb="3" eb="4">
      <t>ス</t>
    </rPh>
    <rPh sb="4" eb="5">
      <t>ショウ</t>
    </rPh>
    <rPh sb="7" eb="9">
      <t>ケンサ</t>
    </rPh>
    <rPh sb="9" eb="10">
      <t>ス</t>
    </rPh>
    <rPh sb="10" eb="11">
      <t>ショウ</t>
    </rPh>
    <phoneticPr fontId="20"/>
  </si>
  <si>
    <t>外壁、手すり壁等</t>
  </si>
  <si>
    <t>（参考）</t>
    <rPh sb="1" eb="3">
      <t>サンコウ</t>
    </rPh>
    <phoneticPr fontId="36"/>
  </si>
  <si>
    <t>発電設備</t>
  </si>
  <si>
    <t>開放廊下・階段、バルコニー等の軒天部分</t>
    <rPh sb="17" eb="19">
      <t>ブブン</t>
    </rPh>
    <phoneticPr fontId="36"/>
  </si>
  <si>
    <t>外壁・手すり壁等　</t>
  </si>
  <si>
    <t>外壁目地、建具周り、部材接合部等</t>
  </si>
  <si>
    <t>①専有部分配管（※）</t>
    <rPh sb="1" eb="5">
      <t>センユウブブン</t>
    </rPh>
    <rPh sb="5" eb="7">
      <t>ハイカン</t>
    </rPh>
    <phoneticPr fontId="20"/>
  </si>
  <si>
    <t>（ボード、樹脂、木製等）
隔て板・エアコンスリーブ・雨樋等</t>
    <rPh sb="9" eb="10">
      <t>セイ</t>
    </rPh>
    <rPh sb="28" eb="29">
      <t>トウ</t>
    </rPh>
    <phoneticPr fontId="20"/>
  </si>
  <si>
    <t>サッシ、面格子、ドア、手すり、避難ハッチ等</t>
  </si>
  <si>
    <t>（株）○○○○不動産</t>
    <rPh sb="1" eb="2">
      <t>カブ</t>
    </rPh>
    <rPh sb="7" eb="10">
      <t>フドウサン</t>
    </rPh>
    <phoneticPr fontId="20"/>
  </si>
  <si>
    <t>集合郵便受、掲示板、笠木、架台等</t>
    <rPh sb="15" eb="16">
      <t>トウ</t>
    </rPh>
    <phoneticPr fontId="36"/>
  </si>
  <si>
    <t>受水槽、高置水槽　　</t>
  </si>
  <si>
    <t>揚水ポンプ等</t>
    <rPh sb="5" eb="6">
      <t>トウ</t>
    </rPh>
    <phoneticPr fontId="36"/>
  </si>
  <si>
    <t>屋内共用雑排水管</t>
  </si>
  <si>
    <t>屋内共用雑排水管、汚水管、雨水管</t>
  </si>
  <si>
    <t>①共通仮設</t>
  </si>
  <si>
    <t>屋外埋設部ガス管、屋内共用ガス管</t>
  </si>
  <si>
    <t>配電盤・プルボックス等</t>
  </si>
  <si>
    <t>既存屋根材を全面撤去の上、下地補修、葺替え（ガルバリウム鋼板等）</t>
  </si>
  <si>
    <t>電話配線盤（MDF）、中間端子盤（IDF）等</t>
  </si>
  <si>
    <t>カゴ内装、扉、三方枠等</t>
  </si>
  <si>
    <t>二段方式、多段方式、垂直循環方式等</t>
  </si>
  <si>
    <t>自転車置場、ゴミ集積所、植樹</t>
    <rPh sb="12" eb="14">
      <t>ショクジュ</t>
    </rPh>
    <phoneticPr fontId="36"/>
  </si>
  <si>
    <t>対象部位等</t>
    <rPh sb="0" eb="2">
      <t>タイショウ</t>
    </rPh>
    <rPh sb="2" eb="4">
      <t>ブイ</t>
    </rPh>
    <rPh sb="4" eb="5">
      <t>トウ</t>
    </rPh>
    <phoneticPr fontId="20"/>
  </si>
  <si>
    <t>28～32年</t>
    <rPh sb="5" eb="6">
      <t>ネン</t>
    </rPh>
    <phoneticPr fontId="20"/>
  </si>
  <si>
    <t>仮設</t>
    <rPh sb="0" eb="2">
      <t>カセツ</t>
    </rPh>
    <phoneticPr fontId="20"/>
  </si>
  <si>
    <t>②直接仮設</t>
  </si>
  <si>
    <t>下地処理、保護塗装（トップコート塗り）</t>
    <rPh sb="0" eb="2">
      <t>シタジ</t>
    </rPh>
    <rPh sb="2" eb="4">
      <t>ショリ</t>
    </rPh>
    <phoneticPr fontId="20"/>
  </si>
  <si>
    <t>撤去・新設</t>
  </si>
  <si>
    <t>スチール製扉取替</t>
    <rPh sb="4" eb="5">
      <t>セイ</t>
    </rPh>
    <rPh sb="5" eb="6">
      <t>トビラ</t>
    </rPh>
    <rPh sb="6" eb="8">
      <t>トリカエ</t>
    </rPh>
    <phoneticPr fontId="20"/>
  </si>
  <si>
    <t>屋根</t>
    <rPh sb="0" eb="2">
      <t>ヤネ</t>
    </rPh>
    <phoneticPr fontId="20"/>
  </si>
  <si>
    <t>制御リニューアル(モーター､制御盤他取替)</t>
  </si>
  <si>
    <t>庇天端、笠木天端、パラペット天端・アゴ、架台天端等</t>
    <rPh sb="0" eb="1">
      <t>ヒサシ</t>
    </rPh>
    <rPh sb="1" eb="3">
      <t>テンバ</t>
    </rPh>
    <rPh sb="4" eb="6">
      <t>カサギ</t>
    </rPh>
    <rPh sb="6" eb="8">
      <t>テンバ</t>
    </rPh>
    <rPh sb="14" eb="16">
      <t>テンバ</t>
    </rPh>
    <rPh sb="20" eb="22">
      <t>カダイ</t>
    </rPh>
    <rPh sb="22" eb="24">
      <t>テンバ</t>
    </rPh>
    <rPh sb="24" eb="25">
      <t>ナド</t>
    </rPh>
    <phoneticPr fontId="20"/>
  </si>
  <si>
    <t>修繕</t>
  </si>
  <si>
    <t>３　外壁塗装等</t>
    <rPh sb="2" eb="4">
      <t>ガイヘキ</t>
    </rPh>
    <rPh sb="4" eb="6">
      <t>トソウ</t>
    </rPh>
    <rPh sb="6" eb="7">
      <t>トウ</t>
    </rPh>
    <phoneticPr fontId="20"/>
  </si>
  <si>
    <t>床防水</t>
    <rPh sb="0" eb="1">
      <t>ユカ</t>
    </rPh>
    <rPh sb="1" eb="3">
      <t>ボウスイ</t>
    </rPh>
    <phoneticPr fontId="20"/>
  </si>
  <si>
    <t>　部品交換</t>
    <rPh sb="1" eb="5">
      <t>ブヒンコウカン</t>
    </rPh>
    <phoneticPr fontId="20"/>
  </si>
  <si>
    <t>①バルコニー床防水</t>
    <rPh sb="6" eb="7">
      <t>ユカ</t>
    </rPh>
    <rPh sb="7" eb="9">
      <t>ボウスイ</t>
    </rPh>
    <phoneticPr fontId="20"/>
  </si>
  <si>
    <t>表　住戸タイプ別
修繕積立金の額</t>
  </si>
  <si>
    <t>４　外壁塗装等</t>
    <rPh sb="2" eb="4">
      <t>ガイヘキ</t>
    </rPh>
    <rPh sb="4" eb="6">
      <t>トソウ</t>
    </rPh>
    <rPh sb="6" eb="7">
      <t>トウ</t>
    </rPh>
    <phoneticPr fontId="20"/>
  </si>
  <si>
    <r>
      <t>①</t>
    </r>
    <r>
      <rPr>
        <sz val="10"/>
        <rFont val="Meiryo UI"/>
        <family val="3"/>
        <charset val="128"/>
      </rPr>
      <t>躯体コンクリート補修</t>
    </r>
    <rPh sb="1" eb="3">
      <t>クタイ</t>
    </rPh>
    <rPh sb="9" eb="11">
      <t>ホシュウ</t>
    </rPh>
    <phoneticPr fontId="20"/>
  </si>
  <si>
    <t>外壁、屋根、床、手すり壁、軒天（上げ裏）、庇等
（コンクリート、モルタル部分）</t>
    <rPh sb="0" eb="2">
      <t>ガイヘキ</t>
    </rPh>
    <rPh sb="3" eb="5">
      <t>ヤネ</t>
    </rPh>
    <rPh sb="6" eb="7">
      <t>ユカ</t>
    </rPh>
    <rPh sb="8" eb="9">
      <t>テ</t>
    </rPh>
    <rPh sb="11" eb="12">
      <t>カベ</t>
    </rPh>
    <rPh sb="13" eb="14">
      <t>ノキ</t>
    </rPh>
    <rPh sb="14" eb="15">
      <t>テン</t>
    </rPh>
    <rPh sb="21" eb="22">
      <t>ヒサシ</t>
    </rPh>
    <rPh sb="22" eb="23">
      <t>ナド</t>
    </rPh>
    <phoneticPr fontId="20"/>
  </si>
  <si>
    <t>④臨時点検（被災時）</t>
    <rPh sb="1" eb="3">
      <t>リンジ</t>
    </rPh>
    <rPh sb="3" eb="5">
      <t>テンケン</t>
    </rPh>
    <phoneticPr fontId="20"/>
  </si>
  <si>
    <t>②外壁塗装
（雨掛かり部分）</t>
    <rPh sb="1" eb="3">
      <t>ガイヘキ</t>
    </rPh>
    <rPh sb="3" eb="5">
      <t>トソウ</t>
    </rPh>
    <phoneticPr fontId="20"/>
  </si>
  <si>
    <t>既存塗膜除去、アクリルシリコン樹脂塗材（撤去・新規防水）</t>
    <rPh sb="0" eb="2">
      <t>キゾン</t>
    </rPh>
    <phoneticPr fontId="20"/>
  </si>
  <si>
    <t>既塗膜除去、アクリルシリコン樹脂塗材（撤去・新規防水）</t>
  </si>
  <si>
    <t>④軒天塗装</t>
    <rPh sb="1" eb="2">
      <t>ノキ</t>
    </rPh>
    <rPh sb="2" eb="3">
      <t>テン</t>
    </rPh>
    <rPh sb="3" eb="5">
      <t>トソウ</t>
    </rPh>
    <phoneticPr fontId="20"/>
  </si>
  <si>
    <t>開放廊下・階段、バルコニー等の軒天（上げ裏）部分</t>
    <rPh sb="5" eb="7">
      <t>カイダン</t>
    </rPh>
    <phoneticPr fontId="20"/>
  </si>
  <si>
    <r>
      <t>外</t>
    </r>
    <r>
      <rPr>
        <sz val="9"/>
        <rFont val="Meiryo UI"/>
        <family val="3"/>
        <charset val="128"/>
      </rPr>
      <t>壁・手すり壁等</t>
    </r>
    <r>
      <rPr>
        <sz val="9"/>
        <color indexed="10"/>
        <rFont val="Meiryo UI"/>
        <family val="3"/>
        <charset val="128"/>
      </rPr>
      <t>　</t>
    </r>
  </si>
  <si>
    <t>欠損・亀裂・浮部分補修、タイル面洗浄、磁器質タイル貼替え</t>
    <rPh sb="0" eb="2">
      <t>ケッソン</t>
    </rPh>
    <rPh sb="3" eb="5">
      <t>キレツ</t>
    </rPh>
    <rPh sb="6" eb="7">
      <t>ウキ</t>
    </rPh>
    <rPh sb="7" eb="9">
      <t>ブブン</t>
    </rPh>
    <rPh sb="9" eb="11">
      <t>ホシュウ</t>
    </rPh>
    <rPh sb="15" eb="16">
      <t>メン</t>
    </rPh>
    <rPh sb="16" eb="18">
      <t>センジョウ</t>
    </rPh>
    <rPh sb="25" eb="26">
      <t>ハ</t>
    </rPh>
    <rPh sb="26" eb="27">
      <t>カ</t>
    </rPh>
    <phoneticPr fontId="20"/>
  </si>
  <si>
    <t>外壁目地、建具周り、スリーブ周り、部材接合部等</t>
    <rPh sb="0" eb="2">
      <t>ガイヘキ</t>
    </rPh>
    <rPh sb="14" eb="15">
      <t>マワ</t>
    </rPh>
    <rPh sb="17" eb="19">
      <t>ブザイ</t>
    </rPh>
    <rPh sb="19" eb="22">
      <t>セツゴウブ</t>
    </rPh>
    <rPh sb="22" eb="23">
      <t>ナド</t>
    </rPh>
    <phoneticPr fontId="20"/>
  </si>
  <si>
    <t>打替</t>
  </si>
  <si>
    <t>コンクリートの打継ぎ目地、サッシ回り、タイル伸縮目地のコーキング打替え</t>
    <rPh sb="7" eb="8">
      <t>ウ</t>
    </rPh>
    <rPh sb="8" eb="9">
      <t>ツ</t>
    </rPh>
    <rPh sb="10" eb="12">
      <t>メジ</t>
    </rPh>
    <rPh sb="16" eb="17">
      <t>マワ</t>
    </rPh>
    <rPh sb="22" eb="24">
      <t>シンシュク</t>
    </rPh>
    <rPh sb="24" eb="26">
      <t>メジ</t>
    </rPh>
    <rPh sb="32" eb="33">
      <t>ウ</t>
    </rPh>
    <rPh sb="33" eb="34">
      <t>カ</t>
    </rPh>
    <phoneticPr fontId="20"/>
  </si>
  <si>
    <t>５　鉄部塗装等</t>
    <rPh sb="2" eb="3">
      <t>テツ</t>
    </rPh>
    <rPh sb="3" eb="4">
      <t>ブ</t>
    </rPh>
    <rPh sb="4" eb="6">
      <t>トソウ</t>
    </rPh>
    <rPh sb="6" eb="7">
      <t>トウ</t>
    </rPh>
    <phoneticPr fontId="20"/>
  </si>
  <si>
    <r>
      <t>補修・</t>
    </r>
    <r>
      <rPr>
        <sz val="9"/>
        <rFont val="Meiryo UI"/>
        <family val="3"/>
        <charset val="128"/>
      </rPr>
      <t>取替</t>
    </r>
    <rPh sb="0" eb="2">
      <t>ホシュウ</t>
    </rPh>
    <rPh sb="3" eb="5">
      <t>トリカエ</t>
    </rPh>
    <phoneticPr fontId="20"/>
  </si>
  <si>
    <t>①鉄部塗装
（雨掛かり部分）</t>
    <rPh sb="1" eb="2">
      <t>テツ</t>
    </rPh>
    <rPh sb="2" eb="3">
      <t>ブ</t>
    </rPh>
    <rPh sb="3" eb="5">
      <t>トソウ</t>
    </rPh>
    <rPh sb="7" eb="8">
      <t>アメ</t>
    </rPh>
    <rPh sb="8" eb="9">
      <t>ガ</t>
    </rPh>
    <rPh sb="11" eb="12">
      <t>ブ</t>
    </rPh>
    <rPh sb="12" eb="13">
      <t>フン</t>
    </rPh>
    <phoneticPr fontId="20"/>
  </si>
  <si>
    <t>ケレン･錆止め･塗替</t>
  </si>
  <si>
    <t>（鋼製）屋上フェンス、設備機器、立て樋・支持金物、架台、避難ハッチ、マンホール蓋、隔て板枠、物干金物等</t>
    <rPh sb="1" eb="3">
      <t>コウセイ</t>
    </rPh>
    <rPh sb="4" eb="6">
      <t>オクジョウ</t>
    </rPh>
    <rPh sb="11" eb="13">
      <t>セツビ</t>
    </rPh>
    <rPh sb="13" eb="15">
      <t>キキ</t>
    </rPh>
    <rPh sb="16" eb="17">
      <t>タ</t>
    </rPh>
    <rPh sb="18" eb="19">
      <t>トイ</t>
    </rPh>
    <rPh sb="20" eb="24">
      <t>シジカナモノ</t>
    </rPh>
    <phoneticPr fontId="20"/>
  </si>
  <si>
    <t>専有面積の合計（㎡）</t>
  </si>
  <si>
    <t>屋外鉄骨階段、自転車置場、遊具、フェンス</t>
    <rPh sb="0" eb="2">
      <t>オクガイ</t>
    </rPh>
    <rPh sb="2" eb="4">
      <t>テッコツ</t>
    </rPh>
    <rPh sb="4" eb="6">
      <t>カイダン</t>
    </rPh>
    <phoneticPr fontId="20"/>
  </si>
  <si>
    <t>　塗装の塗替え</t>
    <rPh sb="1" eb="3">
      <t>トソウ</t>
    </rPh>
    <rPh sb="4" eb="5">
      <t>ヌ</t>
    </rPh>
    <rPh sb="5" eb="6">
      <t>カ</t>
    </rPh>
    <phoneticPr fontId="20"/>
  </si>
  <si>
    <t>（鋼製）住戸玄関ドア</t>
  </si>
  <si>
    <t>（鋼製）共用部分ドア、メーターボックス扉、手すり、照明器具、設備機器、配電盤類、屋内消火栓箱等　</t>
    <rPh sb="35" eb="37">
      <t>ハイデン</t>
    </rPh>
    <phoneticPr fontId="20"/>
  </si>
  <si>
    <t>Ｂ</t>
  </si>
  <si>
    <t>③非鉄部塗装</t>
    <rPh sb="1" eb="2">
      <t>ヒ</t>
    </rPh>
    <rPh sb="2" eb="3">
      <t>テツ</t>
    </rPh>
    <rPh sb="3" eb="4">
      <t>ブ</t>
    </rPh>
    <rPh sb="4" eb="6">
      <t>トソウ</t>
    </rPh>
    <phoneticPr fontId="20"/>
  </si>
  <si>
    <t>（アルミ製・ステンレス製等）
サッシ、面格子、ドア、手すり、避難ハッチ、換気口等</t>
    <rPh sb="19" eb="20">
      <t>メン</t>
    </rPh>
    <rPh sb="20" eb="22">
      <t>コウシ</t>
    </rPh>
    <rPh sb="36" eb="39">
      <t>カンキコウ</t>
    </rPh>
    <rPh sb="39" eb="40">
      <t>トウ</t>
    </rPh>
    <phoneticPr fontId="20"/>
  </si>
  <si>
    <t>③連結送水管設備</t>
    <rPh sb="1" eb="3">
      <t>レンケツ</t>
    </rPh>
    <rPh sb="3" eb="6">
      <t>ソウスイカン</t>
    </rPh>
    <rPh sb="6" eb="8">
      <t>セツビ</t>
    </rPh>
    <phoneticPr fontId="20"/>
  </si>
  <si>
    <t>下地処理、塩化ビニル樹脂塗料塗装</t>
  </si>
  <si>
    <t>６　建具・金物等</t>
    <rPh sb="2" eb="4">
      <t>タテグ</t>
    </rPh>
    <rPh sb="5" eb="7">
      <t>カナモノ</t>
    </rPh>
    <rPh sb="7" eb="8">
      <t>トウ</t>
    </rPh>
    <phoneticPr fontId="20"/>
  </si>
  <si>
    <t>①建具関係</t>
  </si>
  <si>
    <t>点検・調整</t>
  </si>
  <si>
    <t>建具取替、スチール枠被せ</t>
    <rPh sb="0" eb="2">
      <t>タテグ</t>
    </rPh>
    <rPh sb="2" eb="4">
      <t>トリカエ</t>
    </rPh>
    <rPh sb="9" eb="10">
      <t>ワク</t>
    </rPh>
    <rPh sb="10" eb="11">
      <t>カブ</t>
    </rPh>
    <phoneticPr fontId="20"/>
  </si>
  <si>
    <t>③屋外鉄骨階段</t>
  </si>
  <si>
    <t>窓サッシ、面格子、網戸、シャッター</t>
    <rPh sb="0" eb="1">
      <t>マド</t>
    </rPh>
    <rPh sb="5" eb="6">
      <t>メン</t>
    </rPh>
    <rPh sb="6" eb="8">
      <t>コウシ</t>
    </rPh>
    <rPh sb="9" eb="11">
      <t>アミド</t>
    </rPh>
    <phoneticPr fontId="20"/>
  </si>
  <si>
    <t>建具（掃出しアルミサッシ、面格子）取替、アルミ枠被せ</t>
    <rPh sb="0" eb="2">
      <t>タテグ</t>
    </rPh>
    <rPh sb="3" eb="5">
      <t>ハキダ</t>
    </rPh>
    <rPh sb="13" eb="16">
      <t>メンゴウシ</t>
    </rPh>
    <rPh sb="17" eb="19">
      <t>トリカエ</t>
    </rPh>
    <rPh sb="23" eb="24">
      <t>ワク</t>
    </rPh>
    <rPh sb="24" eb="25">
      <t>カブ</t>
    </rPh>
    <phoneticPr fontId="20"/>
  </si>
  <si>
    <t>防風スクリーンの取替</t>
    <rPh sb="0" eb="2">
      <t>ボウフウ</t>
    </rPh>
    <rPh sb="8" eb="10">
      <t>トリカエ</t>
    </rPh>
    <phoneticPr fontId="20"/>
  </si>
  <si>
    <t>屋外鉄骨階段</t>
    <rPh sb="0" eb="2">
      <t>オクガイ</t>
    </rPh>
    <rPh sb="2" eb="4">
      <t>テッコツ</t>
    </rPh>
    <rPh sb="4" eb="6">
      <t>カイダン</t>
    </rPh>
    <phoneticPr fontId="20"/>
  </si>
  <si>
    <t>集合郵便受、掲示板、宅配ロッカー等</t>
    <rPh sb="16" eb="17">
      <t>トウ</t>
    </rPh>
    <phoneticPr fontId="20"/>
  </si>
  <si>
    <t>30～40年</t>
    <rPh sb="5" eb="6">
      <t>ネン</t>
    </rPh>
    <phoneticPr fontId="20"/>
  </si>
  <si>
    <t>ステンレス製集合郵便受取替</t>
    <rPh sb="5" eb="6">
      <t>セイ</t>
    </rPh>
    <rPh sb="6" eb="8">
      <t>シュウゴウ</t>
    </rPh>
    <rPh sb="8" eb="11">
      <t>ユウビンウ</t>
    </rPh>
    <rPh sb="11" eb="13">
      <t>トリカエ</t>
    </rPh>
    <phoneticPr fontId="20"/>
  </si>
  <si>
    <t>整備</t>
  </si>
  <si>
    <t>戸当たりの負担割合</t>
    <rPh sb="0" eb="1">
      <t>ト</t>
    </rPh>
    <rPh sb="1" eb="2">
      <t>ア</t>
    </rPh>
    <rPh sb="5" eb="7">
      <t>フタン</t>
    </rPh>
    <rPh sb="7" eb="9">
      <t>ワリアイ</t>
    </rPh>
    <phoneticPr fontId="20"/>
  </si>
  <si>
    <t>摘　要</t>
    <rPh sb="0" eb="1">
      <t>テキ</t>
    </rPh>
    <rPh sb="2" eb="3">
      <t>ヨウ</t>
    </rPh>
    <phoneticPr fontId="20"/>
  </si>
  <si>
    <t>⑤金物類
（メーターボックス扉等）</t>
  </si>
  <si>
    <r>
      <t>メ</t>
    </r>
    <r>
      <rPr>
        <sz val="9"/>
        <rFont val="Meiryo UI"/>
        <family val="3"/>
        <charset val="128"/>
      </rPr>
      <t>ーターボックスの扉、パイプスペースの扉等</t>
    </r>
    <r>
      <rPr>
        <sz val="9"/>
        <color indexed="10"/>
        <rFont val="Meiryo UI"/>
        <family val="3"/>
        <charset val="128"/>
      </rPr>
      <t>　</t>
    </r>
    <rPh sb="19" eb="20">
      <t>トビラ</t>
    </rPh>
    <rPh sb="20" eb="21">
      <t>トウ</t>
    </rPh>
    <phoneticPr fontId="20"/>
  </si>
  <si>
    <t>７　共用内部</t>
    <rPh sb="2" eb="4">
      <t>キョウヨウ</t>
    </rPh>
    <rPh sb="4" eb="6">
      <t>ナイブ</t>
    </rPh>
    <phoneticPr fontId="20"/>
  </si>
  <si>
    <t>①共用内部</t>
    <rPh sb="1" eb="3">
      <t>キョウヨウ</t>
    </rPh>
    <rPh sb="3" eb="5">
      <t>ナイブ</t>
    </rPh>
    <phoneticPr fontId="20"/>
  </si>
  <si>
    <t>Ｌ</t>
  </si>
  <si>
    <t>補修及び仕上材貼替等</t>
  </si>
  <si>
    <t>屋内共用給水管</t>
    <rPh sb="2" eb="4">
      <t>キョウヨウ</t>
    </rPh>
    <phoneticPr fontId="20"/>
  </si>
  <si>
    <t>屋内共用給水管、屋外共用給水管</t>
    <rPh sb="8" eb="10">
      <t>オクガイ</t>
    </rPh>
    <rPh sb="10" eb="12">
      <t>キョウヨウ</t>
    </rPh>
    <phoneticPr fontId="20"/>
  </si>
  <si>
    <t>②貯水槽</t>
    <rPh sb="1" eb="2">
      <t>チョ</t>
    </rPh>
    <rPh sb="2" eb="4">
      <t>スイソウ</t>
    </rPh>
    <phoneticPr fontId="20"/>
  </si>
  <si>
    <t>高置水槽</t>
  </si>
  <si>
    <t>12～16年</t>
    <rPh sb="5" eb="6">
      <t>ネン</t>
    </rPh>
    <phoneticPr fontId="20"/>
  </si>
  <si>
    <t>分解整備</t>
  </si>
  <si>
    <t>屋内共用雑排水管、汚水管、雨水管</t>
    <rPh sb="2" eb="4">
      <t>キョウヨウ</t>
    </rPh>
    <phoneticPr fontId="20"/>
  </si>
  <si>
    <t>10　ガス設備</t>
    <rPh sb="5" eb="7">
      <t>セツビ</t>
    </rPh>
    <phoneticPr fontId="20"/>
  </si>
  <si>
    <t>18　調査・診断、設計、工事監理等費用</t>
    <rPh sb="3" eb="5">
      <t>チョウサ</t>
    </rPh>
    <rPh sb="6" eb="8">
      <t>シンダン</t>
    </rPh>
    <rPh sb="9" eb="11">
      <t>セッケイ</t>
    </rPh>
    <rPh sb="12" eb="14">
      <t>コウジ</t>
    </rPh>
    <rPh sb="14" eb="16">
      <t>カンリ</t>
    </rPh>
    <rPh sb="16" eb="17">
      <t>トウ</t>
    </rPh>
    <rPh sb="17" eb="19">
      <t>ヒヨウ</t>
    </rPh>
    <phoneticPr fontId="20"/>
  </si>
  <si>
    <t>①ガス管</t>
    <rPh sb="3" eb="4">
      <t>カン</t>
    </rPh>
    <phoneticPr fontId="20"/>
  </si>
  <si>
    <t>屋外埋設部ガス管、屋内共用ガス管</t>
    <rPh sb="9" eb="11">
      <t>オクナイ</t>
    </rPh>
    <rPh sb="11" eb="13">
      <t>キョウヨウ</t>
    </rPh>
    <rPh sb="15" eb="16">
      <t>カン</t>
    </rPh>
    <phoneticPr fontId="20"/>
  </si>
  <si>
    <t>取替（更新）</t>
    <rPh sb="0" eb="2">
      <t>トリカエ</t>
    </rPh>
    <phoneticPr fontId="20"/>
  </si>
  <si>
    <t>①空調設備</t>
    <rPh sb="1" eb="3">
      <t>クウチョウ</t>
    </rPh>
    <rPh sb="3" eb="5">
      <t>セツビ</t>
    </rPh>
    <phoneticPr fontId="20"/>
  </si>
  <si>
    <t>②換気設備</t>
    <rPh sb="1" eb="3">
      <t>カンキ</t>
    </rPh>
    <rPh sb="3" eb="5">
      <t>セツビ</t>
    </rPh>
    <phoneticPr fontId="20"/>
  </si>
  <si>
    <t>二段方式、多段方式（昇降式、横行昇降式、ピット式）
垂直循環方式等</t>
    <rPh sb="0" eb="2">
      <t>ニダン</t>
    </rPh>
    <rPh sb="2" eb="4">
      <t>ホウシキ</t>
    </rPh>
    <rPh sb="5" eb="7">
      <t>タダン</t>
    </rPh>
    <rPh sb="7" eb="9">
      <t>ホウシキ</t>
    </rPh>
    <phoneticPr fontId="20"/>
  </si>
  <si>
    <t>■確認申請書副本</t>
    <rPh sb="1" eb="3">
      <t>カクニン</t>
    </rPh>
    <rPh sb="3" eb="5">
      <t>シンセイ</t>
    </rPh>
    <rPh sb="5" eb="6">
      <t>ショ</t>
    </rPh>
    <rPh sb="6" eb="8">
      <t>フクホン</t>
    </rPh>
    <phoneticPr fontId="20"/>
  </si>
  <si>
    <t>①電灯設備</t>
    <rPh sb="1" eb="3">
      <t>デントウ</t>
    </rPh>
    <rPh sb="3" eb="5">
      <t>セツビ</t>
    </rPh>
    <phoneticPr fontId="20"/>
  </si>
  <si>
    <t>③幹線設備</t>
    <rPh sb="1" eb="3">
      <t>カンセン</t>
    </rPh>
    <rPh sb="3" eb="5">
      <t>セツビ</t>
    </rPh>
    <phoneticPr fontId="20"/>
  </si>
  <si>
    <t>引込開閉器、幹線（電灯、動力）等</t>
    <rPh sb="0" eb="5">
      <t>ヒキコミカイヘイキ</t>
    </rPh>
    <rPh sb="6" eb="8">
      <t>カンセン</t>
    </rPh>
    <rPh sb="9" eb="11">
      <t>デントウ</t>
    </rPh>
    <rPh sb="12" eb="14">
      <t>ドウリョク</t>
    </rPh>
    <rPh sb="15" eb="16">
      <t>ナド</t>
    </rPh>
    <phoneticPr fontId="20"/>
  </si>
  <si>
    <t>幹線ケーブル引替</t>
    <rPh sb="0" eb="2">
      <t>カンセン</t>
    </rPh>
    <rPh sb="6" eb="8">
      <t>ヒキカエ</t>
    </rPh>
    <phoneticPr fontId="20"/>
  </si>
  <si>
    <t>避雷突針・ポール・支持金物・導線・接地極等　</t>
    <rPh sb="0" eb="1">
      <t>サ</t>
    </rPh>
    <rPh sb="1" eb="2">
      <t>カミナリ</t>
    </rPh>
    <rPh sb="2" eb="3">
      <t>トツ</t>
    </rPh>
    <rPh sb="3" eb="4">
      <t>ハリ</t>
    </rPh>
    <rPh sb="9" eb="11">
      <t>シジ</t>
    </rPh>
    <rPh sb="11" eb="13">
      <t>カナモノ</t>
    </rPh>
    <rPh sb="14" eb="16">
      <t>ドウセン</t>
    </rPh>
    <rPh sb="17" eb="19">
      <t>セッチ</t>
    </rPh>
    <rPh sb="19" eb="20">
      <t>キョク</t>
    </rPh>
    <rPh sb="20" eb="21">
      <t>トウ</t>
    </rPh>
    <phoneticPr fontId="20"/>
  </si>
  <si>
    <r>
      <rPr>
        <sz val="11"/>
        <rFont val="UD デジタル 教科書体 N-B"/>
        <family val="1"/>
        <charset val="128"/>
      </rPr>
      <t>（株）</t>
    </r>
    <r>
      <rPr>
        <sz val="11"/>
        <rFont val="Segoe UI Symbol"/>
        <family val="2"/>
      </rPr>
      <t>○○○○</t>
    </r>
    <r>
      <rPr>
        <sz val="11"/>
        <rFont val="UD Digi Kyokasho N-B"/>
        <family val="1"/>
        <charset val="128"/>
      </rPr>
      <t>建築士事務所　</t>
    </r>
    <rPh sb="1" eb="2">
      <t>カブ</t>
    </rPh>
    <rPh sb="7" eb="10">
      <t>ケンチクシ</t>
    </rPh>
    <rPh sb="10" eb="12">
      <t>ジム</t>
    </rPh>
    <rPh sb="12" eb="13">
      <t>ショ</t>
    </rPh>
    <phoneticPr fontId="20"/>
  </si>
  <si>
    <t>⑤自家発電設備</t>
    <rPh sb="1" eb="3">
      <t>ジカ</t>
    </rPh>
    <rPh sb="3" eb="5">
      <t>ハツデン</t>
    </rPh>
    <rPh sb="5" eb="7">
      <t>セツビ</t>
    </rPh>
    <phoneticPr fontId="20"/>
  </si>
  <si>
    <t>設定期間Ⅰの修繕積立金の総額</t>
    <rPh sb="0" eb="2">
      <t>セッテイ</t>
    </rPh>
    <rPh sb="2" eb="4">
      <t>キカン</t>
    </rPh>
    <rPh sb="6" eb="8">
      <t>シュウゼン</t>
    </rPh>
    <rPh sb="8" eb="10">
      <t>ツミタテ</t>
    </rPh>
    <rPh sb="10" eb="11">
      <t>キン</t>
    </rPh>
    <rPh sb="12" eb="13">
      <t>ソウ</t>
    </rPh>
    <rPh sb="13" eb="14">
      <t>ガク</t>
    </rPh>
    <phoneticPr fontId="20"/>
  </si>
  <si>
    <t>発電設備</t>
    <rPh sb="0" eb="2">
      <t>ハツデン</t>
    </rPh>
    <rPh sb="2" eb="4">
      <t>セツビ</t>
    </rPh>
    <phoneticPr fontId="20"/>
  </si>
  <si>
    <t>13　情報・通信設備</t>
    <rPh sb="3" eb="5">
      <t>ジョウホウ</t>
    </rPh>
    <rPh sb="6" eb="8">
      <t>ツウシン</t>
    </rPh>
    <rPh sb="8" eb="10">
      <t>セツビ</t>
    </rPh>
    <phoneticPr fontId="20"/>
  </si>
  <si>
    <t>①電話設備</t>
    <rPh sb="1" eb="3">
      <t>デンワ</t>
    </rPh>
    <rPh sb="3" eb="5">
      <t>セツビ</t>
    </rPh>
    <phoneticPr fontId="20"/>
  </si>
  <si>
    <t>②テレビ共聴設備</t>
    <rPh sb="4" eb="5">
      <t>トモ</t>
    </rPh>
    <rPh sb="5" eb="6">
      <t>チョウ</t>
    </rPh>
    <rPh sb="6" eb="8">
      <t>セツビ</t>
    </rPh>
    <phoneticPr fontId="20"/>
  </si>
  <si>
    <t>アンテナ、増幅器、分配器等　※同軸ケーブルを除く</t>
    <rPh sb="5" eb="8">
      <t>ゾウフクキ</t>
    </rPh>
    <rPh sb="9" eb="12">
      <t>ブンパイキ</t>
    </rPh>
    <rPh sb="12" eb="13">
      <t>トウ</t>
    </rPh>
    <phoneticPr fontId="20"/>
  </si>
  <si>
    <t>③インターネット設備</t>
    <rPh sb="8" eb="10">
      <t>セツビ</t>
    </rPh>
    <phoneticPr fontId="20"/>
  </si>
  <si>
    <t>設備交換</t>
    <rPh sb="0" eb="2">
      <t>セツビ</t>
    </rPh>
    <rPh sb="2" eb="4">
      <t>コウカン</t>
    </rPh>
    <phoneticPr fontId="20"/>
  </si>
  <si>
    <t>④インターホン設備等</t>
    <rPh sb="9" eb="10">
      <t>トウ</t>
    </rPh>
    <phoneticPr fontId="20"/>
  </si>
  <si>
    <t>インターホン設備、オートロック設備、住宅情報盤、防犯設備、配線等</t>
    <rPh sb="6" eb="8">
      <t>セツビ</t>
    </rPh>
    <rPh sb="15" eb="17">
      <t>セツビ</t>
    </rPh>
    <rPh sb="18" eb="20">
      <t>ジュウタク</t>
    </rPh>
    <rPh sb="20" eb="22">
      <t>ジョウホウ</t>
    </rPh>
    <rPh sb="22" eb="23">
      <t>バン</t>
    </rPh>
    <rPh sb="24" eb="26">
      <t>ボウハン</t>
    </rPh>
    <rPh sb="26" eb="28">
      <t>セツビ</t>
    </rPh>
    <rPh sb="29" eb="31">
      <t>ハイセン</t>
    </rPh>
    <rPh sb="31" eb="32">
      <t>トウ</t>
    </rPh>
    <phoneticPr fontId="20"/>
  </si>
  <si>
    <t>・利便施設の設置（宅配ボックス等）</t>
    <rPh sb="1" eb="3">
      <t>リベン</t>
    </rPh>
    <rPh sb="3" eb="5">
      <t>シセツ</t>
    </rPh>
    <rPh sb="6" eb="8">
      <t>セッチ</t>
    </rPh>
    <phoneticPr fontId="20"/>
  </si>
  <si>
    <t>14　消防用設備</t>
    <rPh sb="3" eb="5">
      <t>ショウボウ</t>
    </rPh>
    <rPh sb="5" eb="6">
      <t>ヨウ</t>
    </rPh>
    <rPh sb="6" eb="8">
      <t>セツビ</t>
    </rPh>
    <phoneticPr fontId="20"/>
  </si>
  <si>
    <t>①屋内消火栓設備</t>
    <rPh sb="1" eb="3">
      <t>オクナイ</t>
    </rPh>
    <rPh sb="3" eb="6">
      <t>ショウカセン</t>
    </rPh>
    <rPh sb="6" eb="8">
      <t>セツビ</t>
    </rPh>
    <phoneticPr fontId="20"/>
  </si>
  <si>
    <t>消火栓ポンプ、消火管、ホース類、屋内消火栓箱等</t>
    <rPh sb="0" eb="3">
      <t>ショウカセン</t>
    </rPh>
    <rPh sb="7" eb="9">
      <t>ショウカ</t>
    </rPh>
    <rPh sb="9" eb="10">
      <t>カン</t>
    </rPh>
    <rPh sb="14" eb="15">
      <t>ルイ</t>
    </rPh>
    <rPh sb="16" eb="18">
      <t>オクナイ</t>
    </rPh>
    <rPh sb="18" eb="21">
      <t>ショウカセン</t>
    </rPh>
    <rPh sb="21" eb="22">
      <t>バコ</t>
    </rPh>
    <rPh sb="22" eb="23">
      <t>トウ</t>
    </rPh>
    <phoneticPr fontId="20"/>
  </si>
  <si>
    <t>②自動火災報知設備</t>
    <rPh sb="1" eb="3">
      <t>ジドウ</t>
    </rPh>
    <rPh sb="3" eb="5">
      <t>カサイ</t>
    </rPh>
    <rPh sb="5" eb="7">
      <t>ホウチ</t>
    </rPh>
    <rPh sb="7" eb="9">
      <t>セツビ</t>
    </rPh>
    <phoneticPr fontId="20"/>
  </si>
  <si>
    <t>Ｋ</t>
  </si>
  <si>
    <t>15～20年</t>
    <rPh sb="5" eb="6">
      <t>ネン</t>
    </rPh>
    <phoneticPr fontId="20"/>
  </si>
  <si>
    <t>感知器、発信器、表示灯、音響装置、中継器、受信器等</t>
    <rPh sb="0" eb="3">
      <t>カンチキ</t>
    </rPh>
    <rPh sb="4" eb="7">
      <t>ハッシンキ</t>
    </rPh>
    <rPh sb="8" eb="10">
      <t>ヒョウジ</t>
    </rPh>
    <rPh sb="10" eb="11">
      <t>トウ</t>
    </rPh>
    <rPh sb="12" eb="14">
      <t>オンキョウ</t>
    </rPh>
    <rPh sb="14" eb="16">
      <t>ソウチ</t>
    </rPh>
    <rPh sb="17" eb="20">
      <t>チュウケイキ</t>
    </rPh>
    <rPh sb="21" eb="23">
      <t>ジュシン</t>
    </rPh>
    <rPh sb="23" eb="24">
      <t>キ</t>
    </rPh>
    <rPh sb="24" eb="25">
      <t>トウ</t>
    </rPh>
    <phoneticPr fontId="20"/>
  </si>
  <si>
    <t>送水口、放水口、消火管、消火隊専用栓箱等</t>
    <rPh sb="0" eb="2">
      <t>ソウスイ</t>
    </rPh>
    <rPh sb="2" eb="3">
      <t>グチ</t>
    </rPh>
    <rPh sb="4" eb="6">
      <t>ホウスイ</t>
    </rPh>
    <rPh sb="6" eb="7">
      <t>グチ</t>
    </rPh>
    <rPh sb="8" eb="10">
      <t>ショウカ</t>
    </rPh>
    <rPh sb="10" eb="11">
      <t>カン</t>
    </rPh>
    <rPh sb="12" eb="14">
      <t>ショウカ</t>
    </rPh>
    <rPh sb="14" eb="15">
      <t>タイ</t>
    </rPh>
    <rPh sb="15" eb="17">
      <t>センヨウ</t>
    </rPh>
    <rPh sb="17" eb="18">
      <t>セン</t>
    </rPh>
    <rPh sb="18" eb="19">
      <t>ハコ</t>
    </rPh>
    <rPh sb="19" eb="20">
      <t>トウ</t>
    </rPh>
    <phoneticPr fontId="20"/>
  </si>
  <si>
    <t>15　昇降機設備</t>
    <rPh sb="3" eb="6">
      <t>ショウコウキ</t>
    </rPh>
    <rPh sb="6" eb="8">
      <t>セツビ</t>
    </rPh>
    <phoneticPr fontId="20"/>
  </si>
  <si>
    <t>①自走式駐車場</t>
    <rPh sb="1" eb="4">
      <t>ジソウシキ</t>
    </rPh>
    <rPh sb="4" eb="6">
      <t>チュウシャ</t>
    </rPh>
    <rPh sb="6" eb="7">
      <t>ジョウ</t>
    </rPh>
    <phoneticPr fontId="20"/>
  </si>
  <si>
    <t>プレハブ造（鉄骨造＋ＡＬＣ）</t>
    <rPh sb="4" eb="5">
      <t>ゾウ</t>
    </rPh>
    <rPh sb="6" eb="8">
      <t>テッコツ</t>
    </rPh>
    <rPh sb="8" eb="9">
      <t>ゾウ</t>
    </rPh>
    <phoneticPr fontId="20"/>
  </si>
  <si>
    <t>床面補修、鉄部塗装</t>
    <rPh sb="0" eb="2">
      <t>ユカメン</t>
    </rPh>
    <rPh sb="2" eb="4">
      <t>ホシュウ</t>
    </rPh>
    <rPh sb="5" eb="7">
      <t>テツブ</t>
    </rPh>
    <rPh sb="7" eb="9">
      <t>トソウ</t>
    </rPh>
    <phoneticPr fontId="20"/>
  </si>
  <si>
    <t>建替</t>
    <rPh sb="0" eb="2">
      <t>タテカ</t>
    </rPh>
    <phoneticPr fontId="20"/>
  </si>
  <si>
    <t>17　外構・附属施設</t>
    <rPh sb="3" eb="4">
      <t>ソト</t>
    </rPh>
    <rPh sb="4" eb="5">
      <t>コウゾウ</t>
    </rPh>
    <rPh sb="6" eb="8">
      <t>フゾク</t>
    </rPh>
    <rPh sb="8" eb="10">
      <t>シセツ</t>
    </rPh>
    <phoneticPr fontId="20"/>
  </si>
  <si>
    <t>①外構</t>
    <rPh sb="1" eb="2">
      <t>ガイコウ</t>
    </rPh>
    <rPh sb="2" eb="3">
      <t>コウ</t>
    </rPh>
    <phoneticPr fontId="20"/>
  </si>
  <si>
    <r>
      <t>平</t>
    </r>
    <r>
      <rPr>
        <sz val="9"/>
        <rFont val="Meiryo UI"/>
        <family val="3"/>
        <charset val="128"/>
      </rPr>
      <t>面駐車場、車路・歩道等の舗装、側溝、排水溝、擁壁等</t>
    </r>
    <rPh sb="6" eb="7">
      <t>シャ</t>
    </rPh>
    <rPh sb="7" eb="8">
      <t>ロ</t>
    </rPh>
    <rPh sb="9" eb="11">
      <t>ホドウ</t>
    </rPh>
    <rPh sb="11" eb="12">
      <t>トウ</t>
    </rPh>
    <rPh sb="13" eb="15">
      <t>ホソウ</t>
    </rPh>
    <rPh sb="16" eb="18">
      <t>ソッコウ</t>
    </rPh>
    <rPh sb="19" eb="21">
      <t>ハイスイ</t>
    </rPh>
    <rPh sb="21" eb="22">
      <t>ミゾ</t>
    </rPh>
    <rPh sb="23" eb="25">
      <t>ヨウヘキ</t>
    </rPh>
    <rPh sb="25" eb="26">
      <t>トウ</t>
    </rPh>
    <phoneticPr fontId="20"/>
  </si>
  <si>
    <t>インターロッキング、アスファルト舗装</t>
  </si>
  <si>
    <t>囲障（塀、フェンス等）、サイン（案内板）、遊具、ベンチ等</t>
  </si>
  <si>
    <t>埋設排水管、排水桝等
※埋設給水管を除く　</t>
  </si>
  <si>
    <t>②附属施設</t>
    <rPh sb="1" eb="3">
      <t>フゾク</t>
    </rPh>
    <rPh sb="3" eb="5">
      <t>シセツ</t>
    </rPh>
    <phoneticPr fontId="20"/>
  </si>
  <si>
    <t>定期（５年毎）見直し</t>
    <rPh sb="0" eb="2">
      <t>テイキ</t>
    </rPh>
    <rPh sb="4" eb="5">
      <t>ネン</t>
    </rPh>
    <rPh sb="5" eb="6">
      <t>ゴト</t>
    </rPh>
    <rPh sb="7" eb="9">
      <t>ミナオ</t>
    </rPh>
    <phoneticPr fontId="20"/>
  </si>
  <si>
    <t>自転車置場、ゴミ集積所</t>
    <rPh sb="8" eb="11">
      <t>シュウセキジョ</t>
    </rPh>
    <phoneticPr fontId="20"/>
  </si>
  <si>
    <r>
      <t>①</t>
    </r>
    <r>
      <rPr>
        <sz val="10"/>
        <rFont val="Meiryo UI"/>
        <family val="3"/>
        <charset val="128"/>
      </rPr>
      <t>点検・調査・診断</t>
    </r>
    <rPh sb="1" eb="3">
      <t>テンケン</t>
    </rPh>
    <rPh sb="4" eb="6">
      <t>チョウサ</t>
    </rPh>
    <rPh sb="7" eb="9">
      <t>シンダン</t>
    </rPh>
    <phoneticPr fontId="20"/>
  </si>
  <si>
    <t>②設計、コンサルタント</t>
    <rPh sb="1" eb="3">
      <t>セッケイ</t>
    </rPh>
    <phoneticPr fontId="20"/>
  </si>
  <si>
    <t>計画修繕工事の設計（基本設計・実施設計）・コンサルタント</t>
    <rPh sb="0" eb="2">
      <t>ケイカク</t>
    </rPh>
    <phoneticPr fontId="20"/>
  </si>
  <si>
    <t>計画修繕工事の工事監理</t>
    <rPh sb="0" eb="2">
      <t>ケイカク</t>
    </rPh>
    <rPh sb="2" eb="4">
      <t>シュウゼン</t>
    </rPh>
    <rPh sb="4" eb="6">
      <t>コウジ</t>
    </rPh>
    <rPh sb="7" eb="9">
      <t>コウジ</t>
    </rPh>
    <rPh sb="9" eb="11">
      <t>カンリ</t>
    </rPh>
    <phoneticPr fontId="20"/>
  </si>
  <si>
    <t>建物、設備、外構</t>
    <rPh sb="0" eb="2">
      <t>タテモノ</t>
    </rPh>
    <rPh sb="3" eb="5">
      <t>セツビ</t>
    </rPh>
    <rPh sb="6" eb="8">
      <t>ガイコウ</t>
    </rPh>
    <phoneticPr fontId="20"/>
  </si>
  <si>
    <t>19　長期修繕計画作成費用</t>
    <rPh sb="3" eb="9">
      <t>チョウキ</t>
    </rPh>
    <rPh sb="9" eb="11">
      <t>サクセイ</t>
    </rPh>
    <rPh sb="11" eb="13">
      <t>ヒヨウ</t>
    </rPh>
    <phoneticPr fontId="20"/>
  </si>
  <si>
    <t>①見直し</t>
    <rPh sb="1" eb="3">
      <t>ミナオ</t>
    </rPh>
    <phoneticPr fontId="20"/>
  </si>
  <si>
    <t>　外壁の仕上げ塗装のはがれ</t>
    <rPh sb="1" eb="3">
      <t>ガイヘキ</t>
    </rPh>
    <rPh sb="4" eb="6">
      <t>シア</t>
    </rPh>
    <rPh sb="7" eb="9">
      <t>トソウ</t>
    </rPh>
    <phoneticPr fontId="20"/>
  </si>
  <si>
    <r>
      <t>長</t>
    </r>
    <r>
      <rPr>
        <sz val="9"/>
        <rFont val="Meiryo UI"/>
        <family val="3"/>
        <charset val="128"/>
      </rPr>
      <t>期修繕計画の見直しのための点検・調査・診断
長期修繕計画の見直し</t>
    </r>
    <rPh sb="7" eb="9">
      <t>ミナオ</t>
    </rPh>
    <rPh sb="14" eb="16">
      <t>テンケン</t>
    </rPh>
    <rPh sb="17" eb="19">
      <t>チョウサ</t>
    </rPh>
    <rPh sb="20" eb="22">
      <t>シンダン</t>
    </rPh>
    <rPh sb="23" eb="25">
      <t>チョウキ</t>
    </rPh>
    <rPh sb="25" eb="27">
      <t>シュウゼン</t>
    </rPh>
    <rPh sb="27" eb="29">
      <t>ケイカク</t>
    </rPh>
    <rPh sb="30" eb="32">
      <t>ミナオ</t>
    </rPh>
    <phoneticPr fontId="20"/>
  </si>
  <si>
    <r>
      <t>　</t>
    </r>
    <r>
      <rPr>
        <b/>
        <sz val="11"/>
        <rFont val="Meiryo UI"/>
        <family val="3"/>
        <charset val="128"/>
      </rPr>
      <t>Ⅴ　性能向上工事項目</t>
    </r>
    <r>
      <rPr>
        <sz val="11"/>
        <rFont val="Meiryo UI"/>
        <family val="3"/>
        <charset val="128"/>
      </rPr>
      <t>（例）</t>
    </r>
    <r>
      <rPr>
        <sz val="10"/>
        <rFont val="Meiryo UI"/>
        <family val="3"/>
        <charset val="128"/>
      </rPr>
      <t>（必要に応じて、Ⅱ建物又はⅢ設備に追加する。）</t>
    </r>
    <rPh sb="3" eb="5">
      <t>セイノウ</t>
    </rPh>
    <rPh sb="5" eb="7">
      <t>コウジョウ</t>
    </rPh>
    <rPh sb="7" eb="9">
      <t>コウジ</t>
    </rPh>
    <rPh sb="9" eb="11">
      <t>コウモク</t>
    </rPh>
    <rPh sb="12" eb="13">
      <t>レイ</t>
    </rPh>
    <rPh sb="15" eb="17">
      <t>ヒツヨウ</t>
    </rPh>
    <rPh sb="18" eb="19">
      <t>オウ</t>
    </rPh>
    <rPh sb="23" eb="25">
      <t>タテモノ</t>
    </rPh>
    <rPh sb="25" eb="26">
      <t>マタ</t>
    </rPh>
    <rPh sb="28" eb="30">
      <t>セツビ</t>
    </rPh>
    <rPh sb="31" eb="33">
      <t>ツイカ</t>
    </rPh>
    <phoneticPr fontId="20"/>
  </si>
  <si>
    <t>(1) 耐震</t>
    <rPh sb="4" eb="6">
      <t>タイシン</t>
    </rPh>
    <phoneticPr fontId="20"/>
  </si>
  <si>
    <t>スロープ、手すりの設置、自動ドアの設置、エレベーターの設置・増設</t>
    <rPh sb="5" eb="6">
      <t>テ</t>
    </rPh>
    <rPh sb="9" eb="11">
      <t>セッチ</t>
    </rPh>
    <phoneticPr fontId="20"/>
  </si>
  <si>
    <t>(3) 省エネルギー</t>
    <rPh sb="4" eb="5">
      <t>ショウ</t>
    </rPh>
    <phoneticPr fontId="20"/>
  </si>
  <si>
    <t>補修・修繕</t>
    <rPh sb="0" eb="2">
      <t>ホシュウ</t>
    </rPh>
    <rPh sb="3" eb="5">
      <t>シュウゼン</t>
    </rPh>
    <phoneticPr fontId="20"/>
  </si>
  <si>
    <t>(4) 防犯</t>
    <rPh sb="4" eb="6">
      <t>ボウハン</t>
    </rPh>
    <phoneticPr fontId="20"/>
  </si>
  <si>
    <t>※使用料収入等からの繰入金は、「前会計年度における使用料収入等の総額（実績）」　×　計画期間（年）を上限とする</t>
    <rPh sb="1" eb="4">
      <t>シヨウリョウ</t>
    </rPh>
    <rPh sb="4" eb="6">
      <t>シュウニュウ</t>
    </rPh>
    <rPh sb="6" eb="7">
      <t>トウ</t>
    </rPh>
    <rPh sb="10" eb="13">
      <t>クリイレキン</t>
    </rPh>
    <rPh sb="16" eb="17">
      <t>ゼン</t>
    </rPh>
    <rPh sb="17" eb="19">
      <t>カイケイ</t>
    </rPh>
    <rPh sb="19" eb="21">
      <t>ネンド</t>
    </rPh>
    <rPh sb="25" eb="28">
      <t>シヨウリョウ</t>
    </rPh>
    <rPh sb="28" eb="30">
      <t>シュウニュウ</t>
    </rPh>
    <rPh sb="30" eb="31">
      <t>トウ</t>
    </rPh>
    <rPh sb="32" eb="34">
      <t>ソウガク</t>
    </rPh>
    <rPh sb="35" eb="37">
      <t>ジッセキ</t>
    </rPh>
    <rPh sb="42" eb="44">
      <t>ケイカク</t>
    </rPh>
    <rPh sb="44" eb="46">
      <t>キカン</t>
    </rPh>
    <rPh sb="47" eb="48">
      <t>ネン</t>
    </rPh>
    <rPh sb="50" eb="52">
      <t>ジョウゲン</t>
    </rPh>
    <phoneticPr fontId="20"/>
  </si>
  <si>
    <t>・給水方式の変更（直結増圧給水方式への変更等）</t>
    <rPh sb="1" eb="3">
      <t>キュウスイ</t>
    </rPh>
    <rPh sb="3" eb="5">
      <t>ホウシキ</t>
    </rPh>
    <rPh sb="6" eb="8">
      <t>ヘンコウ</t>
    </rPh>
    <rPh sb="9" eb="11">
      <t>チョッケツ</t>
    </rPh>
    <rPh sb="11" eb="12">
      <t>ゾウ</t>
    </rPh>
    <rPh sb="12" eb="13">
      <t>アツ</t>
    </rPh>
    <rPh sb="13" eb="15">
      <t>キュウスイ</t>
    </rPh>
    <rPh sb="15" eb="17">
      <t>ホウシキ</t>
    </rPh>
    <rPh sb="19" eb="21">
      <t>ヘンコウ</t>
    </rPh>
    <rPh sb="21" eb="22">
      <t>トウ</t>
    </rPh>
    <phoneticPr fontId="20"/>
  </si>
  <si>
    <t>・電気容量の増量（電灯幹線の増量等）</t>
    <rPh sb="1" eb="3">
      <t>デンキ</t>
    </rPh>
    <rPh sb="3" eb="5">
      <t>ヨウリョウ</t>
    </rPh>
    <rPh sb="6" eb="8">
      <t>ゾウリョウ</t>
    </rPh>
    <rPh sb="9" eb="11">
      <t>デントウ</t>
    </rPh>
    <rPh sb="11" eb="13">
      <t>カンセン</t>
    </rPh>
    <rPh sb="14" eb="16">
      <t>ゾウリョウ</t>
    </rPh>
    <rPh sb="16" eb="17">
      <t>トウ</t>
    </rPh>
    <phoneticPr fontId="20"/>
  </si>
  <si>
    <t>・エレベーターの安全性向上（戸開走行防止装置の設置等）</t>
    <rPh sb="8" eb="11">
      <t>アンゼンセイ</t>
    </rPh>
    <rPh sb="11" eb="13">
      <t>コウジョウ</t>
    </rPh>
    <rPh sb="14" eb="16">
      <t>トカイ</t>
    </rPh>
    <rPh sb="16" eb="18">
      <t>ソウコウ</t>
    </rPh>
    <rPh sb="18" eb="20">
      <t>ボウシ</t>
    </rPh>
    <rPh sb="20" eb="22">
      <t>ソウチ</t>
    </rPh>
    <rPh sb="23" eb="25">
      <t>セッチ</t>
    </rPh>
    <rPh sb="25" eb="26">
      <t>トウ</t>
    </rPh>
    <phoneticPr fontId="20"/>
  </si>
  <si>
    <t>・外部環境（外構、植栽、工作物等の整備）</t>
    <rPh sb="1" eb="3">
      <t>ガイブ</t>
    </rPh>
    <rPh sb="3" eb="5">
      <t>カンキョウ</t>
    </rPh>
    <rPh sb="6" eb="8">
      <t>ガイコウ</t>
    </rPh>
    <rPh sb="9" eb="11">
      <t>ショクサイ</t>
    </rPh>
    <rPh sb="12" eb="15">
      <t>コウサクブツ</t>
    </rPh>
    <rPh sb="15" eb="16">
      <t>トウ</t>
    </rPh>
    <rPh sb="17" eb="19">
      <t>セイビ</t>
    </rPh>
    <phoneticPr fontId="20"/>
  </si>
  <si>
    <r>
      <t>　</t>
    </r>
    <r>
      <rPr>
        <b/>
        <sz val="11"/>
        <rFont val="Meiryo UI"/>
        <family val="3"/>
        <charset val="128"/>
      </rPr>
      <t>Ⅵ　専有部分工事項目（専有部分配管）</t>
    </r>
    <r>
      <rPr>
        <sz val="11"/>
        <rFont val="Meiryo UI"/>
        <family val="3"/>
        <charset val="128"/>
      </rPr>
      <t>（例）</t>
    </r>
    <r>
      <rPr>
        <sz val="10"/>
        <rFont val="Meiryo UI"/>
        <family val="3"/>
        <charset val="128"/>
      </rPr>
      <t>（必要に応じて、「Ⅰ仮設」～「Ⅳ外構・その他」とは別項目として追加する。）</t>
    </r>
    <rPh sb="3" eb="5">
      <t>センユウ</t>
    </rPh>
    <rPh sb="5" eb="7">
      <t>ブブン</t>
    </rPh>
    <rPh sb="7" eb="9">
      <t>コウジ</t>
    </rPh>
    <rPh sb="9" eb="11">
      <t>コウモク</t>
    </rPh>
    <rPh sb="12" eb="14">
      <t>センユウ</t>
    </rPh>
    <rPh sb="14" eb="16">
      <t>ブブン</t>
    </rPh>
    <rPh sb="16" eb="18">
      <t>ハイカン</t>
    </rPh>
    <rPh sb="20" eb="21">
      <t>レイ</t>
    </rPh>
    <rPh sb="23" eb="25">
      <t>ヒツヨウ</t>
    </rPh>
    <rPh sb="26" eb="27">
      <t>オウ</t>
    </rPh>
    <rPh sb="32" eb="34">
      <t>カセツ</t>
    </rPh>
    <rPh sb="38" eb="40">
      <t>ガイコウ</t>
    </rPh>
    <rPh sb="43" eb="44">
      <t>タ</t>
    </rPh>
    <rPh sb="47" eb="48">
      <t>ベツ</t>
    </rPh>
    <rPh sb="48" eb="50">
      <t>コウモク</t>
    </rPh>
    <rPh sb="53" eb="55">
      <t>ツイカ</t>
    </rPh>
    <phoneticPr fontId="20"/>
  </si>
  <si>
    <t>24～30年</t>
    <rPh sb="5" eb="6">
      <t>ネン</t>
    </rPh>
    <phoneticPr fontId="20"/>
  </si>
  <si>
    <t>専有部分給水管、専有部分雑排水管、専有部分汚水管</t>
    <rPh sb="0" eb="2">
      <t>センユウ</t>
    </rPh>
    <rPh sb="2" eb="4">
      <t>ブブン</t>
    </rPh>
    <rPh sb="4" eb="7">
      <t>キュウスイカン</t>
    </rPh>
    <rPh sb="8" eb="10">
      <t>センユウ</t>
    </rPh>
    <rPh sb="10" eb="12">
      <t>ブブン</t>
    </rPh>
    <rPh sb="12" eb="15">
      <t>ザッパイスイ</t>
    </rPh>
    <rPh sb="15" eb="16">
      <t>カン</t>
    </rPh>
    <rPh sb="17" eb="19">
      <t>センユウ</t>
    </rPh>
    <rPh sb="19" eb="21">
      <t>ブブン</t>
    </rPh>
    <rPh sb="21" eb="24">
      <t>オスイカン</t>
    </rPh>
    <phoneticPr fontId="20"/>
  </si>
  <si>
    <r>
      <t>作成日／</t>
    </r>
    <r>
      <rPr>
        <sz val="11"/>
        <rFont val="UD デジタル 教科書体 N-B"/>
        <family val="1"/>
        <charset val="128"/>
      </rPr>
      <t>2021年○月○○日</t>
    </r>
    <rPh sb="0" eb="3">
      <t>サクセイビ</t>
    </rPh>
    <rPh sb="8" eb="9">
      <t>ネン</t>
    </rPh>
    <rPh sb="10" eb="11">
      <t>ガツ</t>
    </rPh>
    <rPh sb="13" eb="14">
      <t>ニチ</t>
    </rPh>
    <phoneticPr fontId="20"/>
  </si>
  <si>
    <r>
      <t xml:space="preserve">会社名 </t>
    </r>
    <r>
      <rPr>
        <sz val="11"/>
        <rFont val="UD デジタル 教科書体 N-B"/>
        <family val="1"/>
        <charset val="128"/>
      </rPr>
      <t>（株）○○○○会社</t>
    </r>
    <r>
      <rPr>
        <sz val="11"/>
        <rFont val="Meiryo UI"/>
        <family val="3"/>
        <charset val="128"/>
      </rPr>
      <t>　TEL　（</t>
    </r>
    <r>
      <rPr>
        <sz val="11"/>
        <rFont val="UD デジタル 教科書体 N-B"/>
        <family val="1"/>
        <charset val="128"/>
      </rPr>
      <t>03</t>
    </r>
    <r>
      <rPr>
        <sz val="11"/>
        <rFont val="Meiryo UI"/>
        <family val="3"/>
        <charset val="128"/>
      </rPr>
      <t>）</t>
    </r>
    <r>
      <rPr>
        <sz val="11"/>
        <rFont val="UD デジタル 教科書体 N-B"/>
        <family val="1"/>
        <charset val="128"/>
      </rPr>
      <t>XXXX</t>
    </r>
    <r>
      <rPr>
        <sz val="11"/>
        <rFont val="Meiryo UI"/>
        <family val="3"/>
        <charset val="128"/>
      </rPr>
      <t>-</t>
    </r>
    <r>
      <rPr>
        <sz val="11"/>
        <rFont val="UD デジタル 教科書体 N-B"/>
        <family val="1"/>
        <charset val="128"/>
      </rPr>
      <t>XXXX</t>
    </r>
    <r>
      <rPr>
        <sz val="11"/>
        <rFont val="Meiryo UI"/>
        <family val="3"/>
        <charset val="128"/>
      </rPr>
      <t xml:space="preserve">
管理員名　</t>
    </r>
    <r>
      <rPr>
        <sz val="11"/>
        <rFont val="UD デジタル 教科書体 N-B"/>
        <family val="1"/>
        <charset val="128"/>
      </rPr>
      <t>○○○○</t>
    </r>
    <r>
      <rPr>
        <sz val="11"/>
        <rFont val="Meiryo UI"/>
        <family val="3"/>
        <charset val="128"/>
      </rPr>
      <t>　　　　　   TEL　（</t>
    </r>
    <r>
      <rPr>
        <sz val="11"/>
        <rFont val="UD デジタル 教科書体 N-B"/>
        <family val="1"/>
        <charset val="128"/>
      </rPr>
      <t>03</t>
    </r>
    <r>
      <rPr>
        <sz val="11"/>
        <rFont val="Meiryo UI"/>
        <family val="3"/>
        <charset val="128"/>
      </rPr>
      <t>）</t>
    </r>
    <r>
      <rPr>
        <sz val="11"/>
        <rFont val="UD Digi Kyokasho N-B"/>
        <family val="1"/>
        <charset val="128"/>
      </rPr>
      <t>XXXX</t>
    </r>
    <r>
      <rPr>
        <sz val="11"/>
        <rFont val="Meiryo UI"/>
        <family val="3"/>
        <charset val="128"/>
      </rPr>
      <t>-</t>
    </r>
    <r>
      <rPr>
        <sz val="11"/>
        <rFont val="UD デジタル 教科書体 N-B"/>
        <family val="1"/>
        <charset val="128"/>
      </rPr>
      <t>XXXX　</t>
    </r>
    <r>
      <rPr>
        <sz val="11"/>
        <rFont val="Meiryo UI"/>
        <family val="3"/>
        <charset val="128"/>
      </rPr>
      <t>　
勤務形態（</t>
    </r>
    <r>
      <rPr>
        <sz val="11"/>
        <rFont val="UD デジタル 教科書体 N-B"/>
        <family val="1"/>
        <charset val="128"/>
      </rPr>
      <t>通勤</t>
    </r>
    <r>
      <rPr>
        <sz val="11"/>
        <rFont val="Meiryo UI"/>
        <family val="3"/>
        <charset val="128"/>
      </rPr>
      <t>）　</t>
    </r>
    <rPh sb="11" eb="13">
      <t>ガイシャ</t>
    </rPh>
    <rPh sb="74" eb="76">
      <t>ツウキン</t>
    </rPh>
    <phoneticPr fontId="20"/>
  </si>
  <si>
    <r>
      <t>○○○○</t>
    </r>
    <r>
      <rPr>
        <sz val="11"/>
        <rFont val="UD Digi Kyokasho N-B"/>
        <family val="1"/>
        <charset val="128"/>
      </rPr>
      <t>建設</t>
    </r>
    <r>
      <rPr>
        <sz val="11"/>
        <rFont val="UD デジタル 教科書体 N-B"/>
        <family val="1"/>
        <charset val="128"/>
      </rPr>
      <t>（株）</t>
    </r>
    <rPh sb="4" eb="6">
      <t>ケンセツ</t>
    </rPh>
    <rPh sb="7" eb="8">
      <t>カブ</t>
    </rPh>
    <phoneticPr fontId="20"/>
  </si>
  <si>
    <t>建物劣化診断</t>
    <rPh sb="0" eb="6">
      <t>タテモノレッカシンダン</t>
    </rPh>
    <phoneticPr fontId="20"/>
  </si>
  <si>
    <r>
      <rPr>
        <sz val="11"/>
        <rFont val="UD デジタル 教科書体 N-B"/>
        <family val="1"/>
        <charset val="128"/>
      </rPr>
      <t>1999</t>
    </r>
    <r>
      <rPr>
        <sz val="11"/>
        <rFont val="Meiryo UI"/>
        <family val="3"/>
        <charset val="128"/>
      </rPr>
      <t>年</t>
    </r>
    <r>
      <rPr>
        <sz val="11"/>
        <rFont val="UD デジタル 教科書体 N-B"/>
        <family val="1"/>
        <charset val="128"/>
      </rPr>
      <t>12</t>
    </r>
    <r>
      <rPr>
        <sz val="11"/>
        <rFont val="Meiryo UI"/>
        <family val="3"/>
        <charset val="128"/>
      </rPr>
      <t>月1日（経年</t>
    </r>
    <r>
      <rPr>
        <sz val="11"/>
        <rFont val="UD デジタル 教科書体 N-B"/>
        <family val="1"/>
        <charset val="128"/>
      </rPr>
      <t>22</t>
    </r>
    <r>
      <rPr>
        <sz val="11"/>
        <rFont val="Meiryo UI"/>
        <family val="3"/>
        <charset val="128"/>
      </rPr>
      <t>年）</t>
    </r>
    <rPh sb="4" eb="5">
      <t>ネン</t>
    </rPh>
    <rPh sb="7" eb="8">
      <t>ツキ</t>
    </rPh>
    <rPh sb="9" eb="10">
      <t>ヒ</t>
    </rPh>
    <rPh sb="11" eb="13">
      <t>ケイネン</t>
    </rPh>
    <rPh sb="15" eb="16">
      <t>ネン</t>
    </rPh>
    <phoneticPr fontId="20"/>
  </si>
  <si>
    <t>屋根防水</t>
    <rPh sb="0" eb="4">
      <t>ヤネボウスイ</t>
    </rPh>
    <phoneticPr fontId="20"/>
  </si>
  <si>
    <t>鉄部塗装</t>
    <rPh sb="0" eb="4">
      <t>テツブトソウ</t>
    </rPh>
    <phoneticPr fontId="20"/>
  </si>
  <si>
    <t>鉄部塗装（大規模修繕工事）</t>
    <rPh sb="0" eb="4">
      <t>テツブトソウ</t>
    </rPh>
    <rPh sb="5" eb="12">
      <t>ダイキボシュウゼンコウジ</t>
    </rPh>
    <phoneticPr fontId="20"/>
  </si>
  <si>
    <t>工事費・労務費の変動による工事単価の見直し及び修繕積立金の改定/発注先：○○○○（株）</t>
    <rPh sb="0" eb="3">
      <t>コウジヒ</t>
    </rPh>
    <rPh sb="4" eb="6">
      <t>ロウム</t>
    </rPh>
    <rPh sb="6" eb="7">
      <t>ヒ</t>
    </rPh>
    <rPh sb="8" eb="10">
      <t>ヘンドウ</t>
    </rPh>
    <rPh sb="13" eb="17">
      <t>コウジタンカ</t>
    </rPh>
    <rPh sb="18" eb="20">
      <t>ミナオ</t>
    </rPh>
    <rPh sb="21" eb="22">
      <t>オヨ</t>
    </rPh>
    <rPh sb="23" eb="25">
      <t>シュウゼン</t>
    </rPh>
    <rPh sb="25" eb="27">
      <t>ツミタテ</t>
    </rPh>
    <rPh sb="27" eb="28">
      <t>キン</t>
    </rPh>
    <rPh sb="29" eb="31">
      <t>カイテイ</t>
    </rPh>
    <rPh sb="32" eb="34">
      <t>ハッチュウ</t>
    </rPh>
    <rPh sb="34" eb="35">
      <t>サキ</t>
    </rPh>
    <rPh sb="41" eb="42">
      <t>カブ</t>
    </rPh>
    <phoneticPr fontId="20"/>
  </si>
  <si>
    <t>第１回大規模修繕工事の実施状況を踏まえた工事項目・周期の見直し/発注先：○○○○（株）</t>
    <rPh sb="0" eb="1">
      <t>ダイ</t>
    </rPh>
    <rPh sb="2" eb="3">
      <t>カイ</t>
    </rPh>
    <rPh sb="3" eb="6">
      <t>ダイキボ</t>
    </rPh>
    <rPh sb="6" eb="8">
      <t>シュウゼン</t>
    </rPh>
    <rPh sb="8" eb="10">
      <t>コウジ</t>
    </rPh>
    <rPh sb="11" eb="13">
      <t>ジッシ</t>
    </rPh>
    <rPh sb="13" eb="15">
      <t>ジョウキョウ</t>
    </rPh>
    <rPh sb="16" eb="17">
      <t>フ</t>
    </rPh>
    <rPh sb="20" eb="22">
      <t>コウジ</t>
    </rPh>
    <rPh sb="22" eb="24">
      <t>コウモク</t>
    </rPh>
    <rPh sb="25" eb="27">
      <t>シュウキ</t>
    </rPh>
    <rPh sb="28" eb="30">
      <t>ミナオ</t>
    </rPh>
    <rPh sb="32" eb="34">
      <t>ハッチュウ</t>
    </rPh>
    <rPh sb="34" eb="35">
      <t>サキ</t>
    </rPh>
    <rPh sb="41" eb="42">
      <t>カブ</t>
    </rPh>
    <phoneticPr fontId="20"/>
  </si>
  <si>
    <r>
      <rPr>
        <sz val="11"/>
        <rFont val="UD デジタル 教科書体 N-B"/>
        <family val="1"/>
        <charset val="128"/>
      </rPr>
      <t>2021</t>
    </r>
    <r>
      <rPr>
        <sz val="11"/>
        <rFont val="Meiryo UI"/>
        <family val="3"/>
        <charset val="128"/>
      </rPr>
      <t>年</t>
    </r>
    <r>
      <rPr>
        <sz val="11"/>
        <rFont val="UD デジタル 教科書体 N-B"/>
        <family val="1"/>
        <charset val="128"/>
      </rPr>
      <t>4</t>
    </r>
    <r>
      <rPr>
        <sz val="11"/>
        <rFont val="Meiryo UI"/>
        <family val="3"/>
        <charset val="128"/>
      </rPr>
      <t>月</t>
    </r>
    <r>
      <rPr>
        <sz val="11"/>
        <rFont val="UD デジタル 教科書体 N-B"/>
        <family val="1"/>
        <charset val="128"/>
      </rPr>
      <t>30</t>
    </r>
    <r>
      <rPr>
        <sz val="11"/>
        <rFont val="Meiryo UI"/>
        <family val="3"/>
        <charset val="128"/>
      </rPr>
      <t>日現在　</t>
    </r>
    <r>
      <rPr>
        <sz val="11"/>
        <rFont val="UD デジタル 教科書体 N-B"/>
        <family val="1"/>
        <charset val="128"/>
      </rPr>
      <t>0</t>
    </r>
    <r>
      <rPr>
        <sz val="11"/>
        <rFont val="Meiryo UI"/>
        <family val="3"/>
        <charset val="128"/>
      </rPr>
      <t>（円）</t>
    </r>
  </si>
  <si>
    <t>■構造計算書</t>
    <rPh sb="1" eb="3">
      <t>コウゾウ</t>
    </rPh>
    <rPh sb="3" eb="6">
      <t>ケイサンショ</t>
    </rPh>
    <phoneticPr fontId="20"/>
  </si>
  <si>
    <t>■法定点検、■保守契約による点検　　</t>
    <rPh sb="1" eb="2">
      <t>ホウ</t>
    </rPh>
    <rPh sb="2" eb="3">
      <t>テイ</t>
    </rPh>
    <rPh sb="3" eb="5">
      <t>テンケン</t>
    </rPh>
    <phoneticPr fontId="20"/>
  </si>
  <si>
    <t>■現に有効な管理規約　■原始規約　　　　　　　　　　</t>
    <rPh sb="1" eb="2">
      <t>ゲン</t>
    </rPh>
    <rPh sb="3" eb="5">
      <t>ユウコウ</t>
    </rPh>
    <rPh sb="6" eb="8">
      <t>カンリ</t>
    </rPh>
    <rPh sb="8" eb="10">
      <t>キヤク</t>
    </rPh>
    <rPh sb="12" eb="14">
      <t>ゲンシ</t>
    </rPh>
    <rPh sb="14" eb="16">
      <t>キヤク</t>
    </rPh>
    <phoneticPr fontId="20"/>
  </si>
  <si>
    <t>■各種ハザードマップ</t>
  </si>
  <si>
    <t>■洪水ハザードマップ　■土砂災害ハザードマップ</t>
    <rPh sb="1" eb="3">
      <t>コウズイ</t>
    </rPh>
    <rPh sb="12" eb="16">
      <t>ドシャサイガイ</t>
    </rPh>
    <phoneticPr fontId="20"/>
  </si>
  <si>
    <t>　塗膜防水のひび割れ／日射、風雨、摩耗等による</t>
  </si>
  <si>
    <t>　シーリングの打替え</t>
    <rPh sb="7" eb="8">
      <t>ウ</t>
    </rPh>
    <rPh sb="8" eb="9">
      <t>カ</t>
    </rPh>
    <phoneticPr fontId="20"/>
  </si>
  <si>
    <t>24～28年</t>
    <rPh sb="5" eb="6">
      <t>ネン</t>
    </rPh>
    <phoneticPr fontId="20"/>
  </si>
  <si>
    <t>19～23年</t>
    <rPh sb="5" eb="6">
      <t>ネン</t>
    </rPh>
    <phoneticPr fontId="20"/>
  </si>
  <si>
    <t>26～30年目に取替(同等品)</t>
    <rPh sb="5" eb="6">
      <t>ネン</t>
    </rPh>
    <rPh sb="6" eb="7">
      <t>メ</t>
    </rPh>
    <phoneticPr fontId="20"/>
  </si>
  <si>
    <t>計画期間に予定する一時金の合計額</t>
    <rPh sb="0" eb="2">
      <t>ケイカク</t>
    </rPh>
    <rPh sb="2" eb="4">
      <t>キカン</t>
    </rPh>
    <rPh sb="5" eb="7">
      <t>ヨテイ</t>
    </rPh>
    <rPh sb="9" eb="12">
      <t>イチジキン</t>
    </rPh>
    <rPh sb="13" eb="15">
      <t>ゴウケイ</t>
    </rPh>
    <rPh sb="15" eb="16">
      <t>ガク</t>
    </rPh>
    <phoneticPr fontId="20"/>
  </si>
  <si>
    <t>13～17年</t>
    <rPh sb="5" eb="6">
      <t>ネン</t>
    </rPh>
    <phoneticPr fontId="20"/>
  </si>
  <si>
    <t>23～27年</t>
    <rPh sb="5" eb="6">
      <t>ネン</t>
    </rPh>
    <phoneticPr fontId="20"/>
  </si>
  <si>
    <t>　　年</t>
  </si>
  <si>
    <t>　　年</t>
    <rPh sb="2" eb="3">
      <t>トシ</t>
    </rPh>
    <phoneticPr fontId="20"/>
  </si>
  <si>
    <t>取替</t>
    <rPh sb="0" eb="2">
      <t>トリカ</t>
    </rPh>
    <phoneticPr fontId="20"/>
  </si>
  <si>
    <r>
      <t xml:space="preserve">修繕周期
</t>
    </r>
    <r>
      <rPr>
        <b/>
        <sz val="9"/>
        <color rgb="FFFF0000"/>
        <rFont val="Meiryo UI"/>
        <family val="3"/>
        <charset val="128"/>
      </rPr>
      <t>（参考）</t>
    </r>
    <rPh sb="0" eb="2">
      <t>シュウゼン</t>
    </rPh>
    <rPh sb="2" eb="4">
      <t>シュウキ</t>
    </rPh>
    <rPh sb="6" eb="8">
      <t>サンコウ</t>
    </rPh>
    <phoneticPr fontId="20"/>
  </si>
  <si>
    <r>
      <t xml:space="preserve">工事区分
</t>
    </r>
    <r>
      <rPr>
        <b/>
        <sz val="9"/>
        <color rgb="FFFF0000"/>
        <rFont val="Meiryo UI"/>
        <family val="3"/>
        <charset val="128"/>
      </rPr>
      <t>（参考）</t>
    </r>
    <rPh sb="0" eb="2">
      <t>コウジ</t>
    </rPh>
    <rPh sb="2" eb="4">
      <t>クブン</t>
    </rPh>
    <rPh sb="6" eb="8">
      <t>サンコウ</t>
    </rPh>
    <phoneticPr fontId="20"/>
  </si>
  <si>
    <t>外構・
その他</t>
    <rPh sb="0" eb="2">
      <t>ガイコウ</t>
    </rPh>
    <rPh sb="6" eb="7">
      <t>タ</t>
    </rPh>
    <phoneticPr fontId="57"/>
  </si>
  <si>
    <t>外構・</t>
  </si>
  <si>
    <t>Ｂタイプ</t>
  </si>
  <si>
    <t>28～32年</t>
    <rPh sb="5" eb="6">
      <t>ネン</t>
    </rPh>
    <phoneticPr fontId="36"/>
  </si>
  <si>
    <t>2021年○月○○日</t>
    <rPh sb="4" eb="5">
      <t>ネン</t>
    </rPh>
    <rPh sb="6" eb="7">
      <t>ガツ</t>
    </rPh>
    <rPh sb="9" eb="10">
      <t>ニチ</t>
    </rPh>
    <phoneticPr fontId="20"/>
  </si>
  <si>
    <t>作成日／</t>
  </si>
  <si>
    <t>集会（管理組合総会）で議決された日／</t>
  </si>
  <si>
    <t>（様式第５号）　修繕積立金の額の設定</t>
    <rPh sb="1" eb="3">
      <t>ヨウシキ</t>
    </rPh>
    <rPh sb="3" eb="4">
      <t>ダイ</t>
    </rPh>
    <rPh sb="5" eb="6">
      <t>ゴウ</t>
    </rPh>
    <rPh sb="8" eb="10">
      <t>シュウゼン</t>
    </rPh>
    <rPh sb="10" eb="12">
      <t>ツミタテ</t>
    </rPh>
    <rPh sb="12" eb="13">
      <t>キン</t>
    </rPh>
    <rPh sb="14" eb="15">
      <t>ガク</t>
    </rPh>
    <rPh sb="16" eb="18">
      <t>セッテイ</t>
    </rPh>
    <phoneticPr fontId="20"/>
  </si>
  <si>
    <t>計画期間の
推定修繕工事費の累計額（円）</t>
    <rPh sb="0" eb="2">
      <t>ケイカク</t>
    </rPh>
    <rPh sb="2" eb="4">
      <t>キカン</t>
    </rPh>
    <rPh sb="6" eb="8">
      <t>スイテイ</t>
    </rPh>
    <rPh sb="8" eb="10">
      <t>シュウゼン</t>
    </rPh>
    <rPh sb="10" eb="13">
      <t>コウジヒ</t>
    </rPh>
    <rPh sb="14" eb="16">
      <t>ルイケイ</t>
    </rPh>
    <rPh sb="16" eb="17">
      <t>ガク</t>
    </rPh>
    <rPh sb="18" eb="19">
      <t>エン</t>
    </rPh>
    <phoneticPr fontId="20"/>
  </si>
  <si>
    <t>計画期間の借入金の償還金
（元本・利息）</t>
    <rPh sb="0" eb="2">
      <t>ケイカク</t>
    </rPh>
    <rPh sb="2" eb="4">
      <t>キカン</t>
    </rPh>
    <rPh sb="5" eb="7">
      <t>カリイレ</t>
    </rPh>
    <rPh sb="7" eb="8">
      <t>キン</t>
    </rPh>
    <rPh sb="9" eb="11">
      <t>ショウカン</t>
    </rPh>
    <rPh sb="11" eb="12">
      <t>キン</t>
    </rPh>
    <rPh sb="14" eb="16">
      <t>ガンポン</t>
    </rPh>
    <rPh sb="17" eb="19">
      <t>リソク</t>
    </rPh>
    <phoneticPr fontId="20"/>
  </si>
  <si>
    <t>Ｌ　負担割合</t>
    <rPh sb="2" eb="4">
      <t>フタン</t>
    </rPh>
    <rPh sb="4" eb="6">
      <t>ワリアイ</t>
    </rPh>
    <phoneticPr fontId="20"/>
  </si>
  <si>
    <t>Ｄ</t>
  </si>
  <si>
    <t>計画期間当初における修繕積立金の残高
（円/㎡・月）</t>
    <rPh sb="0" eb="2">
      <t>ケイカク</t>
    </rPh>
    <rPh sb="2" eb="4">
      <t>キカン</t>
    </rPh>
    <rPh sb="4" eb="6">
      <t>トウショ</t>
    </rPh>
    <rPh sb="10" eb="15">
      <t>シュウゼンツミタテキン</t>
    </rPh>
    <rPh sb="16" eb="18">
      <t>ザンダカ</t>
    </rPh>
    <rPh sb="20" eb="21">
      <t>エン</t>
    </rPh>
    <rPh sb="24" eb="25">
      <t>ツキ</t>
    </rPh>
    <phoneticPr fontId="20"/>
  </si>
  <si>
    <t>計画期間の専用使用料、駐車場等の使用料、管理費会計からの繰入金</t>
    <rPh sb="0" eb="2">
      <t>ケイカク</t>
    </rPh>
    <rPh sb="2" eb="4">
      <t>キカン</t>
    </rPh>
    <rPh sb="5" eb="7">
      <t>センヨウ</t>
    </rPh>
    <rPh sb="7" eb="10">
      <t>シヨウリョウ</t>
    </rPh>
    <rPh sb="11" eb="13">
      <t>チュウシャ</t>
    </rPh>
    <rPh sb="13" eb="14">
      <t>ジョウ</t>
    </rPh>
    <rPh sb="14" eb="15">
      <t>トウ</t>
    </rPh>
    <rPh sb="16" eb="19">
      <t>シヨウリョウ</t>
    </rPh>
    <rPh sb="20" eb="23">
      <t>カンリヒ</t>
    </rPh>
    <rPh sb="23" eb="25">
      <t>カイケイ</t>
    </rPh>
    <rPh sb="28" eb="30">
      <t>クリイレ</t>
    </rPh>
    <rPh sb="30" eb="31">
      <t>キン</t>
    </rPh>
    <phoneticPr fontId="20"/>
  </si>
  <si>
    <t>計画期間の修繕積立金の運用益</t>
    <rPh sb="0" eb="2">
      <t>ケイカク</t>
    </rPh>
    <rPh sb="2" eb="4">
      <t>キカン</t>
    </rPh>
    <rPh sb="5" eb="7">
      <t>シュウゼン</t>
    </rPh>
    <rPh sb="7" eb="9">
      <t>ツミタ</t>
    </rPh>
    <rPh sb="9" eb="10">
      <t>キン</t>
    </rPh>
    <rPh sb="11" eb="14">
      <t>ウンヨウエキ</t>
    </rPh>
    <phoneticPr fontId="20"/>
  </si>
  <si>
    <t>Ｇ</t>
  </si>
  <si>
    <t>Ｈ</t>
  </si>
  <si>
    <t>設定期間Ⅲ(年）</t>
    <rPh sb="0" eb="2">
      <t>セッテイ</t>
    </rPh>
    <rPh sb="2" eb="4">
      <t>キカン</t>
    </rPh>
    <rPh sb="6" eb="7">
      <t>ネン</t>
    </rPh>
    <phoneticPr fontId="20"/>
  </si>
  <si>
    <t>Ｊ'</t>
  </si>
  <si>
    <t>設定期間Ⅱの修繕積立金の総額</t>
    <rPh sb="0" eb="2">
      <t>セッテイ</t>
    </rPh>
    <rPh sb="2" eb="4">
      <t>キカン</t>
    </rPh>
    <rPh sb="6" eb="8">
      <t>シュウゼン</t>
    </rPh>
    <rPh sb="8" eb="10">
      <t>ツミタテ</t>
    </rPh>
    <rPh sb="10" eb="11">
      <t>キン</t>
    </rPh>
    <rPh sb="12" eb="13">
      <t>ソウ</t>
    </rPh>
    <rPh sb="13" eb="14">
      <t>ガク</t>
    </rPh>
    <phoneticPr fontId="20"/>
  </si>
  <si>
    <t>設定期間Ⅲの修繕積立金の総額</t>
    <rPh sb="0" eb="2">
      <t>セッテイ</t>
    </rPh>
    <rPh sb="2" eb="4">
      <t>キカン</t>
    </rPh>
    <rPh sb="6" eb="8">
      <t>シュウゼン</t>
    </rPh>
    <rPh sb="8" eb="10">
      <t>ツミタテ</t>
    </rPh>
    <rPh sb="13" eb="14">
      <t>ガク</t>
    </rPh>
    <phoneticPr fontId="20"/>
  </si>
  <si>
    <t>管理規約による</t>
  </si>
  <si>
    <t>Ｍ</t>
  </si>
  <si>
    <t>Ｏ</t>
  </si>
  <si>
    <t>Ｑ</t>
  </si>
  <si>
    <t>住戸タイプ</t>
    <rPh sb="0" eb="1">
      <t>ジュウ</t>
    </rPh>
    <rPh sb="1" eb="2">
      <t>ト</t>
    </rPh>
    <phoneticPr fontId="20"/>
  </si>
  <si>
    <t>Ａタイプ</t>
  </si>
  <si>
    <t>J’≧I</t>
  </si>
  <si>
    <t>単位：千円</t>
    <rPh sb="0" eb="2">
      <t>タンイ</t>
    </rPh>
    <rPh sb="3" eb="5">
      <t>センエン</t>
    </rPh>
    <phoneticPr fontId="20"/>
  </si>
  <si>
    <r>
      <rPr>
        <sz val="11"/>
        <rFont val="UD デジタル 教科書体 N-B"/>
        <family val="1"/>
        <charset val="128"/>
      </rPr>
      <t>2021</t>
    </r>
    <r>
      <rPr>
        <sz val="11"/>
        <rFont val="Meiryo UI"/>
        <family val="3"/>
        <charset val="128"/>
      </rPr>
      <t>年</t>
    </r>
    <r>
      <rPr>
        <sz val="11"/>
        <rFont val="UD デジタル 教科書体 N-B"/>
        <family val="1"/>
        <charset val="128"/>
      </rPr>
      <t>4</t>
    </r>
    <r>
      <rPr>
        <sz val="11"/>
        <rFont val="Meiryo UI"/>
        <family val="3"/>
        <charset val="128"/>
      </rPr>
      <t>月</t>
    </r>
    <r>
      <rPr>
        <sz val="11"/>
        <rFont val="UD デジタル 教科書体 N-B"/>
        <family val="1"/>
        <charset val="128"/>
      </rPr>
      <t>30</t>
    </r>
    <r>
      <rPr>
        <sz val="11"/>
        <rFont val="Meiryo UI"/>
        <family val="3"/>
        <charset val="128"/>
      </rPr>
      <t>日現在　</t>
    </r>
    <r>
      <rPr>
        <sz val="11"/>
        <rFont val="UD デジタル 教科書体 N-B"/>
        <family val="1"/>
        <charset val="128"/>
      </rPr>
      <t>253,140,952</t>
    </r>
    <r>
      <rPr>
        <sz val="11"/>
        <rFont val="Meiryo UI"/>
        <family val="3"/>
        <charset val="128"/>
      </rPr>
      <t>（円）</t>
    </r>
    <phoneticPr fontId="20"/>
  </si>
  <si>
    <r>
      <t>　</t>
    </r>
    <r>
      <rPr>
        <b/>
        <sz val="11"/>
        <rFont val="Meiryo UI"/>
        <family val="3"/>
        <charset val="128"/>
      </rPr>
      <t>Ⅶ　諸経費等　</t>
    </r>
    <r>
      <rPr>
        <sz val="11"/>
        <rFont val="Meiryo UI"/>
        <family val="3"/>
        <charset val="128"/>
      </rPr>
      <t>（例）上記工事項目と区別して設定する場合</t>
    </r>
    <rPh sb="3" eb="7">
      <t>ショケイヒトウ</t>
    </rPh>
    <rPh sb="9" eb="10">
      <t>レイ</t>
    </rPh>
    <rPh sb="11" eb="13">
      <t>ジョウキ</t>
    </rPh>
    <rPh sb="26" eb="28">
      <t>バアイ</t>
    </rPh>
    <phoneticPr fontId="20"/>
  </si>
  <si>
    <t>・現場管理費
・一般管理費
・法定福利費
・大規模修繕瑕疵保険の保険料　等</t>
    <phoneticPr fontId="71"/>
  </si>
  <si>
    <t>－</t>
    <phoneticPr fontId="71"/>
  </si>
  <si>
    <r>
      <t>諸経費（現場管理費・一般管理費、及び法定福利費等</t>
    </r>
    <r>
      <rPr>
        <vertAlign val="superscript"/>
        <sz val="10"/>
        <rFont val="Meiryo UI"/>
        <family val="3"/>
        <charset val="128"/>
      </rPr>
      <t>（注）</t>
    </r>
    <r>
      <rPr>
        <sz val="10"/>
        <rFont val="Meiryo UI"/>
        <family val="3"/>
      </rPr>
      <t>）</t>
    </r>
    <rPh sb="25" eb="26">
      <t>チュウ</t>
    </rPh>
    <phoneticPr fontId="20"/>
  </si>
  <si>
    <r>
      <t>諸経費（現場管理費・一般管理費、及び法定福利費等</t>
    </r>
    <r>
      <rPr>
        <vertAlign val="superscript"/>
        <sz val="10"/>
        <rFont val="Meiryo UI"/>
        <family val="3"/>
        <charset val="128"/>
      </rPr>
      <t>（注）</t>
    </r>
    <r>
      <rPr>
        <sz val="10"/>
        <rFont val="Meiryo UI"/>
        <family val="3"/>
      </rPr>
      <t>）</t>
    </r>
    <rPh sb="0" eb="3">
      <t>ショケイヒ</t>
    </rPh>
    <rPh sb="4" eb="6">
      <t>ゲンバ</t>
    </rPh>
    <rPh sb="6" eb="9">
      <t>カンリヒ</t>
    </rPh>
    <rPh sb="10" eb="12">
      <t>イッパン</t>
    </rPh>
    <rPh sb="12" eb="15">
      <t>カンリヒ</t>
    </rPh>
    <rPh sb="16" eb="17">
      <t>オヨ</t>
    </rPh>
    <rPh sb="18" eb="20">
      <t>ホウテイ</t>
    </rPh>
    <rPh sb="20" eb="22">
      <t>フクリ</t>
    </rPh>
    <rPh sb="22" eb="23">
      <t>ヒ</t>
    </rPh>
    <rPh sb="23" eb="24">
      <t>トウ</t>
    </rPh>
    <rPh sb="25" eb="26">
      <t>チュウ</t>
    </rPh>
    <phoneticPr fontId="37"/>
  </si>
  <si>
    <t>諸経費</t>
    <rPh sb="0" eb="3">
      <t>ショケイヒ</t>
    </rPh>
    <phoneticPr fontId="36"/>
  </si>
  <si>
    <t>現場管理費</t>
    <phoneticPr fontId="36"/>
  </si>
  <si>
    <t>一般管理費</t>
    <phoneticPr fontId="36"/>
  </si>
  <si>
    <t>法定福利費</t>
    <phoneticPr fontId="36"/>
  </si>
  <si>
    <r>
      <t>大規模修繕瑕疵保険の保険料</t>
    </r>
    <r>
      <rPr>
        <vertAlign val="superscript"/>
        <sz val="10"/>
        <rFont val="Meiryo UI"/>
        <family val="3"/>
        <charset val="128"/>
      </rPr>
      <t>（注）</t>
    </r>
    <rPh sb="14" eb="15">
      <t>チュウ</t>
    </rPh>
    <phoneticPr fontId="36"/>
  </si>
  <si>
    <t>・修繕積立金の積立ては、長期修繕計画の作成時点において、計画期間に積み立てる修繕積立金の額を均等にする積立方式としています。なお、５年程度ごとの計画の見直しにより、計画期間の推定修繕工事費の累計額の増加に伴って必要とする修繕積立金の額が増加します。
・修繕積立金のほか、専用庭等の専用使用料及び駐車場等の使用料からそれらの管理に要する費用に充当した残金を修繕積立金会計に繰り入れることとしています。
・計画期間の推定修繕工事費の累計額を計画期間（月数）で除 し、各住戸の負担割合を乗じて、月当たり戸当たりの修繕積立金の額を算定しています。
（【修繕積立基金を負担する場合】算定された修繕積立金の額から修繕積立基金を一定期間（月数）で除した額を減額しています。）
（・大規模修繕工事の予定年度において、修繕積立金の累計額が推定修繕工事費の累計額を一時的に下回るときは、その年度に一時金の負担、借入れ等の対応をとることが必要です。）</t>
    <phoneticPr fontId="20"/>
  </si>
  <si>
    <t>支出　累計
（Ｃ＝Ａ+B）</t>
    <rPh sb="0" eb="2">
      <t>シシュツ</t>
    </rPh>
    <rPh sb="3" eb="4">
      <t>ルイ</t>
    </rPh>
    <rPh sb="4" eb="5">
      <t>ケイ</t>
    </rPh>
    <phoneticPr fontId="20"/>
  </si>
  <si>
    <t>+</t>
    <phoneticPr fontId="20"/>
  </si>
  <si>
    <t>収入　累計
（Ｈ＝D+Ｅ＋Ｆ+G）</t>
    <rPh sb="0" eb="2">
      <t>シュウニュウ</t>
    </rPh>
    <rPh sb="3" eb="5">
      <t>ルイケイ</t>
    </rPh>
    <phoneticPr fontId="20"/>
  </si>
  <si>
    <t>①</t>
    <phoneticPr fontId="20"/>
  </si>
  <si>
    <t>②</t>
    <phoneticPr fontId="20"/>
  </si>
  <si>
    <t>③</t>
    <phoneticPr fontId="20"/>
  </si>
  <si>
    <t>①+②+O</t>
    <phoneticPr fontId="20"/>
  </si>
  <si>
    <r>
      <t>計画期間全体における修繕積立金の平均額(機械式駐車場分を</t>
    </r>
    <r>
      <rPr>
        <u/>
        <sz val="11"/>
        <rFont val="Meiryo UI"/>
        <family val="3"/>
        <charset val="128"/>
      </rPr>
      <t>含む</t>
    </r>
    <r>
      <rPr>
        <sz val="11"/>
        <rFont val="Meiryo UI"/>
        <family val="3"/>
        <charset val="128"/>
      </rPr>
      <t>)（③＝①＋②＋O）
※残高・基金、その他会計からの振替等含む
（㎡当たり月当たり）</t>
    </r>
    <rPh sb="0" eb="2">
      <t>ケイカク</t>
    </rPh>
    <rPh sb="2" eb="4">
      <t>キカン</t>
    </rPh>
    <rPh sb="4" eb="6">
      <t>ゼンタイ</t>
    </rPh>
    <rPh sb="10" eb="12">
      <t>シュウゼン</t>
    </rPh>
    <rPh sb="12" eb="14">
      <t>ツミタテ</t>
    </rPh>
    <rPh sb="14" eb="15">
      <t>キン</t>
    </rPh>
    <rPh sb="16" eb="18">
      <t>ヘイキン</t>
    </rPh>
    <rPh sb="18" eb="19">
      <t>ガク</t>
    </rPh>
    <rPh sb="20" eb="23">
      <t>キカイシキ</t>
    </rPh>
    <rPh sb="23" eb="26">
      <t>チュウシャジョウ</t>
    </rPh>
    <rPh sb="26" eb="27">
      <t>ブン</t>
    </rPh>
    <rPh sb="28" eb="29">
      <t>フク</t>
    </rPh>
    <rPh sb="42" eb="44">
      <t>ザンダカ</t>
    </rPh>
    <rPh sb="45" eb="47">
      <t>キキン</t>
    </rPh>
    <rPh sb="50" eb="51">
      <t>タ</t>
    </rPh>
    <rPh sb="51" eb="53">
      <t>カイケイ</t>
    </rPh>
    <rPh sb="56" eb="58">
      <t>フリカエ</t>
    </rPh>
    <rPh sb="58" eb="59">
      <t>トウ</t>
    </rPh>
    <rPh sb="59" eb="60">
      <t>フク</t>
    </rPh>
    <rPh sb="67" eb="68">
      <t>ツキ</t>
    </rPh>
    <rPh sb="68" eb="69">
      <t>ア</t>
    </rPh>
    <phoneticPr fontId="20"/>
  </si>
  <si>
    <r>
      <t>管理事務</t>
    </r>
    <r>
      <rPr>
        <sz val="10"/>
        <rFont val="Meiryo UI"/>
        <family val="3"/>
        <charset val="128"/>
      </rPr>
      <t>室、集会室等のエアコン</t>
    </r>
    <rPh sb="2" eb="4">
      <t>ジム</t>
    </rPh>
    <phoneticPr fontId="36"/>
  </si>
  <si>
    <t>管理事務室等の換気扇、換気口、換気ガラリ等</t>
    <rPh sb="2" eb="4">
      <t>ジム</t>
    </rPh>
    <rPh sb="20" eb="21">
      <t>ラ</t>
    </rPh>
    <phoneticPr fontId="36"/>
  </si>
  <si>
    <t>管理事務室、内部廊下等の壁、床、天井</t>
    <rPh sb="2" eb="4">
      <t>ジム</t>
    </rPh>
    <phoneticPr fontId="20"/>
  </si>
  <si>
    <t>【新築マンションの場合】
・修繕工事特有の施工条件等を考慮し、設計図書、工事請負契約による請負代金内訳書等を参考として設定しています。
・現場管理費・一般管理費・法定福利費、計画修繕工事にかかる瑕疵保険料等の諸経費および消費税等相当額を上記とは①別途設定する方法と、前述の諸経費について、②見込まれる推定修繕工事ごとの総額に応じた比率の額を単価に含めて設定する方法があり、（前者①／後者②）の方法で設定しています。
・単価に地域差がある場合には、必要に応じて考慮しています。
【既存マンションの場合】
・修繕工事特有の施工条件等を考慮し、過去の計画修繕工事の契約実績、その調査データ、刊行物の単価、専門工事業者の見積価格等を参考として設定しています。
・現場管理費・一般管理費・法定福利費、計画修繕工事にかかる瑕疵保険料などの諸経費および消費税等相当額を上記とは①別途設定する方法と、前述の諸経費について、②見込まれる推定修繕工事ごとの総額に応じた比率の額を単価に含めて設定する方法があり、（前者①／後者②）の方法で設定しています。
・単価に地域差がある場合には、必要に応じて考慮しています。</t>
    <rPh sb="1" eb="3">
      <t>シンチク</t>
    </rPh>
    <rPh sb="9" eb="11">
      <t>バアイ</t>
    </rPh>
    <rPh sb="54" eb="56">
      <t>サンコウ</t>
    </rPh>
    <rPh sb="102" eb="103">
      <t>トウ</t>
    </rPh>
    <rPh sb="196" eb="198">
      <t>ホウホウ</t>
    </rPh>
    <rPh sb="209" eb="211">
      <t>タンカ</t>
    </rPh>
    <rPh sb="212" eb="215">
      <t>チイキサ</t>
    </rPh>
    <rPh sb="218" eb="220">
      <t>バアイ</t>
    </rPh>
    <rPh sb="223" eb="225">
      <t>ヒツヨウ</t>
    </rPh>
    <rPh sb="226" eb="227">
      <t>オウ</t>
    </rPh>
    <rPh sb="229" eb="231">
      <t>コウリョ</t>
    </rPh>
    <rPh sb="240" eb="242">
      <t>キゾン</t>
    </rPh>
    <rPh sb="389" eb="391">
      <t>ホウホウ</t>
    </rPh>
    <rPh sb="393" eb="395">
      <t>ゼンジュツ</t>
    </rPh>
    <rPh sb="396" eb="397">
      <t>ショ</t>
    </rPh>
    <rPh sb="397" eb="399">
      <t>ケイヒ</t>
    </rPh>
    <rPh sb="440" eb="442">
      <t>ホウホウ</t>
    </rPh>
    <rPh sb="447" eb="449">
      <t>ゼンシャ</t>
    </rPh>
    <rPh sb="451" eb="453">
      <t>コウシャ</t>
    </rPh>
    <rPh sb="456" eb="458">
      <t>ホウホウ</t>
    </rPh>
    <rPh sb="459" eb="461">
      <t>セッテイ</t>
    </rPh>
    <phoneticPr fontId="20"/>
  </si>
  <si>
    <t>管理事務室、集会室、内部廊下、内部階段等の壁、床、天井</t>
    <rPh sb="0" eb="2">
      <t>カンリ</t>
    </rPh>
    <rPh sb="2" eb="4">
      <t>ジム</t>
    </rPh>
    <rPh sb="4" eb="5">
      <t>シツ</t>
    </rPh>
    <rPh sb="6" eb="9">
      <t>シュウカイシツ</t>
    </rPh>
    <rPh sb="10" eb="12">
      <t>ナイブ</t>
    </rPh>
    <rPh sb="15" eb="17">
      <t>ナイブ</t>
    </rPh>
    <rPh sb="21" eb="22">
      <t>カベ</t>
    </rPh>
    <rPh sb="23" eb="24">
      <t>ユカ</t>
    </rPh>
    <rPh sb="25" eb="27">
      <t>テンジョウ</t>
    </rPh>
    <phoneticPr fontId="20"/>
  </si>
  <si>
    <t>管理事務室、集会室、機械室、電気室等の換気扇、ダクト類、換気口、換気ガラリ</t>
    <rPh sb="2" eb="4">
      <t>ジム</t>
    </rPh>
    <rPh sb="17" eb="18">
      <t>トウ</t>
    </rPh>
    <rPh sb="26" eb="27">
      <t>ルイ</t>
    </rPh>
    <rPh sb="32" eb="34">
      <t>カンキ</t>
    </rPh>
    <phoneticPr fontId="20"/>
  </si>
  <si>
    <t>管理事務室、集会室等のエアコン</t>
    <rPh sb="2" eb="4">
      <t>ジム</t>
    </rPh>
    <rPh sb="9" eb="10">
      <t>トウ</t>
    </rPh>
    <phoneticPr fontId="20"/>
  </si>
  <si>
    <t>排水ポンプ</t>
    <phoneticPr fontId="20"/>
  </si>
  <si>
    <t>排水ポンプ、弁類等</t>
    <rPh sb="0" eb="2">
      <t>ハイスイ</t>
    </rPh>
    <rPh sb="6" eb="8">
      <t>ベンルイ</t>
    </rPh>
    <rPh sb="8" eb="9">
      <t>トウ</t>
    </rPh>
    <phoneticPr fontId="20"/>
  </si>
  <si>
    <r>
      <t>揚</t>
    </r>
    <r>
      <rPr>
        <sz val="9"/>
        <rFont val="Meiryo UI"/>
        <family val="3"/>
        <charset val="128"/>
      </rPr>
      <t>水ポンプ、加圧給水ポンプ、直結増圧ポンプ、弁類等
　　　　　　　　　　　　　　　　　　　　　　　</t>
    </r>
    <rPh sb="0" eb="2">
      <t>ヨウスイ</t>
    </rPh>
    <rPh sb="6" eb="8">
      <t>カアツ</t>
    </rPh>
    <rPh sb="8" eb="10">
      <t>キュウスイ</t>
    </rPh>
    <rPh sb="14" eb="16">
      <t>チョッケツ</t>
    </rPh>
    <rPh sb="16" eb="18">
      <t>ゾウアツ</t>
    </rPh>
    <rPh sb="22" eb="23">
      <t>ベン</t>
    </rPh>
    <rPh sb="23" eb="24">
      <t>ルイ</t>
    </rPh>
    <rPh sb="24" eb="25">
      <t>トウ</t>
    </rPh>
    <phoneticPr fontId="20"/>
  </si>
  <si>
    <t>5～7年</t>
    <rPh sb="3" eb="4">
      <t>ネン</t>
    </rPh>
    <phoneticPr fontId="20"/>
  </si>
  <si>
    <t>5～7年</t>
    <phoneticPr fontId="20"/>
  </si>
  <si>
    <r>
      <t>（注）</t>
    </r>
    <r>
      <rPr>
        <sz val="10"/>
        <rFont val="ＭＳ ゴシック"/>
        <family val="3"/>
        <charset val="128"/>
      </rPr>
      <t>諸経費には「長期修繕計画作成ガイドライン」33ページに示すとおり、現場管理費・一般管理費・法定福利費のほか、大規模修繕瑕疵保険の保険料なども見込んで修繕積立金額を検討することが重要です。</t>
    </r>
    <rPh sb="1" eb="2">
      <t>チュウ</t>
    </rPh>
    <rPh sb="3" eb="6">
      <t>ショケイヒ</t>
    </rPh>
    <rPh sb="9" eb="17">
      <t>チョウキシュウゼンケイカクサクセイ</t>
    </rPh>
    <rPh sb="30" eb="31">
      <t>シメ</t>
    </rPh>
    <rPh sb="84" eb="86">
      <t>ケントウ</t>
    </rPh>
    <phoneticPr fontId="20"/>
  </si>
  <si>
    <r>
      <t>（注）</t>
    </r>
    <r>
      <rPr>
        <sz val="10"/>
        <rFont val="ＭＳ ゴシック"/>
        <family val="3"/>
        <charset val="128"/>
      </rPr>
      <t>諸経費には「長期修繕計画作成ガイドライン」33ページに示すとおり、現場管理費・一般管理費・法定福利費のほか、大規模修繕瑕疵保険の保険料なども見込んで修繕積立金額を検討することが重要です。</t>
    </r>
    <phoneticPr fontId="20"/>
  </si>
  <si>
    <r>
      <t>（注）「長期修繕計画作成ガイドライン」33ページに示すとおり、</t>
    </r>
    <r>
      <rPr>
        <sz val="10"/>
        <rFont val="Meiryo UI"/>
        <family val="3"/>
        <charset val="128"/>
      </rPr>
      <t>年度ごとに計上する工事費に現場管理費・一般管理費・法定福利費、大規模修繕瑕疵保険の保険料等の諸経費および消費税等相当額を別途見込んで修繕積立金額を検討することが重要です。</t>
    </r>
    <rPh sb="31" eb="33">
      <t>ネンド</t>
    </rPh>
    <rPh sb="36" eb="38">
      <t>ケイジョウ</t>
    </rPh>
    <rPh sb="40" eb="42">
      <t>コウジ</t>
    </rPh>
    <rPh sb="42" eb="43">
      <t>ヒ</t>
    </rPh>
    <rPh sb="91" eb="93">
      <t>ベット</t>
    </rPh>
    <phoneticPr fontId="36"/>
  </si>
  <si>
    <r>
      <t xml:space="preserve">  月当たり・戸当たり　　　</t>
    </r>
    <r>
      <rPr>
        <sz val="11"/>
        <rFont val="UD デジタル 教科書体 N-B"/>
        <family val="1"/>
        <charset val="128"/>
      </rPr>
      <t>48</t>
    </r>
    <r>
      <rPr>
        <sz val="11"/>
        <rFont val="Meiryo UI"/>
        <family val="3"/>
        <charset val="128"/>
      </rPr>
      <t>（円）</t>
    </r>
    <phoneticPr fontId="20"/>
  </si>
  <si>
    <r>
      <t xml:space="preserve">  月当たり・戸当たり　　　</t>
    </r>
    <r>
      <rPr>
        <sz val="11"/>
        <rFont val="UD デジタル 教科書体 N-B"/>
        <family val="1"/>
        <charset val="128"/>
      </rPr>
      <t>939</t>
    </r>
    <r>
      <rPr>
        <sz val="11"/>
        <rFont val="Meiryo UI"/>
        <family val="3"/>
        <charset val="128"/>
      </rPr>
      <t>（円）</t>
    </r>
    <phoneticPr fontId="20"/>
  </si>
  <si>
    <t>・長期修繕計画の作成に当たっては、次に掲げる事項を前提条件とします。
①推定修繕工事は、建物及び設備の性能・機能を新築時と同等水準に維持、回復させる修繕工事を基本とする。             
②区分所有者の要望など必要に応じて、建物及び設備の性能を向上させる改良工事を設定する。
③計画期間において、法定点検等の点検及び経常的な補修工事を適切に実施する。
④計画修繕工事の実施の要否、内容等は、事前に調査・診断を行い、その結果に基づいて判断する。</t>
    <rPh sb="132" eb="134">
      <t>カイリョウ</t>
    </rPh>
    <phoneticPr fontId="20"/>
  </si>
  <si>
    <t>改良</t>
    <rPh sb="0" eb="2">
      <t>カイリョウ</t>
    </rPh>
    <phoneticPr fontId="20"/>
  </si>
  <si>
    <t>・マンションの快適な居住環境を確保し、資産価値を維持するためには、適時適切な修繕工事を行うことが必要です。また、必要に応じて建物及び設備の性能向上を図る改良工事を行うことも望まれます。
・そのためには、次に掲げる事項を目的とした長期修繕計画を作成し、これに基づいて修繕積立金の額を設定することが不可欠です。
①将来見込まれる修繕工事及び改修工事の内容、おおよその時期、概算の費用等を明確にする。
②計画修繕工事の実施のために積み立てる修繕積立金の額の根拠を明確にする。
③修繕工事及び改修工事に関する長期計画について、あらかじめ合意しておくことで、計画修繕工事の円滑な実施を図る。</t>
    <rPh sb="76" eb="78">
      <t>カイリョウ</t>
    </rPh>
    <phoneticPr fontId="20"/>
  </si>
  <si>
    <t>・計画期間に見込まれる推定修繕工事費（借入金がある場合はその償還金を含む。）の累計額を、修繕積立金（修繕積立基金、一時金、専用庭等の専用使用料及び駐車場等の使用料からの繰入れ並びに修繕積立金の運用益を含む。）の累計額が下回らないように計画しています。
（・建物及び設備の性能向上を図る改良工事に要する費用を含めた収支計画としています。）
（・機械式駐車場の維持管理に多額の費用を要することが想定されますので、管理費会計及び修繕積立金会計とは区分して駐車場使用料会計を設けています。）</t>
    <rPh sb="142" eb="144">
      <t>カイリョウ</t>
    </rPh>
    <rPh sb="195" eb="197">
      <t>ソウテイ</t>
    </rPh>
    <phoneticPr fontId="20"/>
  </si>
  <si>
    <t>・長期修繕計画は、作成時点において、計画期間の推定修繕工事の内容、時期、概算の費用等に関して計画を定めるものです。
　推定修繕工事の内容の設定、概算の費用の算出は、新築マンションの場合、設計図書、工事請負契約書による請負代金内訳書及び数量計算書等を参考にして、また、既存マンションの場合、保管されている設計図書のほか、修繕等の履歴、劣化状況等の調査・診断の結果等に基づいて行います。
　 したがって、長期修繕計画は次に掲げる事項のとおり、将来実施する計画修繕工事の内容、時期、費用等を確定するものではありません。また、一定期間ごとに見直していくことを前提としています。
①推定修繕工事の内容は、新築マンションの場合は現状の仕様により、既存マンションの場合は現状又は見直し時点での一般的な仕様により設定するが、計画修繕工事の実施時には技術開発等により異なることがある。
②時期（周期）は、おおよその目安であり、立地条件等により異なることがある。
③収支計画には、修繕積立金の運用利率、借入金の金利、物価・工事費価格及び消費税率の変動など不確定な要素がある。</t>
    <rPh sb="182" eb="183">
      <t>モト</t>
    </rPh>
    <rPh sb="451" eb="454">
      <t>コウジヒ</t>
    </rPh>
    <rPh sb="454" eb="456">
      <t>カカク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</si>
</sst>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Red]\(#,##0.00\)"/>
    <numFmt numFmtId="177" formatCode="#,##0.00_ "/>
    <numFmt numFmtId="178" formatCode="#,##0.0000;[Red]\-#,##0.0000"/>
    <numFmt numFmtId="179" formatCode="#,##0_);[Red]\(#,##0\)"/>
    <numFmt numFmtId="180" formatCode="0.0000_ "/>
    <numFmt numFmtId="181" formatCode="#,##0_ "/>
  </numFmts>
  <fonts count="74">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name val="ＭＳ 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Meiryo UI"/>
      <family val="3"/>
    </font>
    <font>
      <sz val="12"/>
      <name val="Meiryo UI"/>
      <family val="3"/>
    </font>
    <font>
      <sz val="10"/>
      <name val="UD デジタル 教科書体 N-B"/>
      <family val="1"/>
    </font>
    <font>
      <sz val="11"/>
      <name val="UD デジタル 教科書体 N-B"/>
      <family val="1"/>
    </font>
    <font>
      <sz val="9"/>
      <name val="Meiryo UI"/>
      <family val="3"/>
    </font>
    <font>
      <sz val="11"/>
      <name val="Segoe UI Symbol"/>
      <family val="2"/>
    </font>
    <font>
      <sz val="11"/>
      <name val="UD Digi Kyokasho N-B"/>
      <family val="1"/>
    </font>
    <font>
      <sz val="10"/>
      <name val="Meiryo UI"/>
      <family val="3"/>
    </font>
    <font>
      <sz val="16"/>
      <name val="Meiryo UI"/>
      <family val="3"/>
    </font>
    <font>
      <b/>
      <sz val="11"/>
      <name val="Meiryo UI"/>
      <family val="3"/>
    </font>
    <font>
      <b/>
      <sz val="12"/>
      <name val="Meiryo UI"/>
      <family val="3"/>
    </font>
    <font>
      <b/>
      <sz val="16"/>
      <name val="Meiryo UI"/>
      <family val="3"/>
    </font>
    <font>
      <sz val="9"/>
      <color indexed="10"/>
      <name val="Meiryo UI"/>
      <family val="3"/>
    </font>
    <font>
      <sz val="9"/>
      <name val="UD デジタル 教科書体 N-B"/>
      <family val="1"/>
    </font>
    <font>
      <sz val="8"/>
      <name val="Meiryo UI"/>
      <family val="3"/>
    </font>
    <font>
      <sz val="6"/>
      <name val="Osaka"/>
      <family val="3"/>
    </font>
    <font>
      <sz val="10"/>
      <name val="ＭＳ ゴシック"/>
      <family val="3"/>
    </font>
    <font>
      <sz val="9"/>
      <name val="ＭＳ ゴシック"/>
      <family val="3"/>
    </font>
    <font>
      <sz val="7"/>
      <name val="ＭＳ Ｐゴシック"/>
      <family val="3"/>
    </font>
    <font>
      <sz val="8"/>
      <name val="ＭＳ Ｐゴシック"/>
      <family val="3"/>
    </font>
    <font>
      <sz val="10"/>
      <name val="ＭＳ Ｐゴシック"/>
      <family val="3"/>
    </font>
    <font>
      <sz val="9"/>
      <color indexed="8"/>
      <name val="ＭＳ ゴシック"/>
      <family val="3"/>
    </font>
    <font>
      <sz val="8"/>
      <name val="ＭＳ ゴシック"/>
      <family val="3"/>
    </font>
    <font>
      <sz val="14"/>
      <name val="ＭＳ ゴシック"/>
      <family val="3"/>
    </font>
    <font>
      <sz val="14"/>
      <name val="Meiryo UI"/>
      <family val="3"/>
    </font>
    <font>
      <sz val="7"/>
      <name val="Meiryo UI"/>
      <family val="3"/>
    </font>
    <font>
      <sz val="10"/>
      <color indexed="8"/>
      <name val="Meiryo UI"/>
      <family val="3"/>
    </font>
    <font>
      <sz val="9"/>
      <color indexed="8"/>
      <name val="Meiryo UI"/>
      <family val="3"/>
    </font>
    <font>
      <sz val="6"/>
      <name val="Meiryo UI"/>
      <family val="3"/>
    </font>
    <font>
      <b/>
      <sz val="10"/>
      <color rgb="FFFF0000"/>
      <name val="Meiryo UI"/>
      <family val="3"/>
    </font>
    <font>
      <sz val="6"/>
      <color indexed="8"/>
      <name val="Meiryo UI"/>
      <family val="3"/>
    </font>
    <font>
      <sz val="10"/>
      <color indexed="8"/>
      <name val="UD デジタル 教科書体 N-B"/>
      <family val="1"/>
    </font>
    <font>
      <sz val="9"/>
      <color indexed="8"/>
      <name val="UD デジタル 教科書体 N-B"/>
      <family val="1"/>
    </font>
    <font>
      <u/>
      <sz val="11"/>
      <name val="UD デジタル 教科書体 N-B"/>
      <family val="1"/>
    </font>
    <font>
      <b/>
      <sz val="11"/>
      <name val="UD デジタル 教科書体 N-B"/>
      <family val="1"/>
    </font>
    <font>
      <b/>
      <sz val="11"/>
      <color rgb="FFFF0000"/>
      <name val="Meiryo UI"/>
      <family val="3"/>
    </font>
    <font>
      <sz val="6"/>
      <name val="ＭＳ ゴシック"/>
      <family val="3"/>
    </font>
    <font>
      <sz val="10"/>
      <name val="ＭＳ Ｐ明朝"/>
      <family val="1"/>
    </font>
    <font>
      <sz val="10"/>
      <color indexed="10"/>
      <name val="ＭＳ Ｐゴシック"/>
      <family val="3"/>
    </font>
    <font>
      <sz val="10"/>
      <name val="Meiryo UI"/>
      <family val="3"/>
      <charset val="128"/>
    </font>
    <font>
      <sz val="11"/>
      <name val="Meiryo UI"/>
      <family val="3"/>
      <charset val="128"/>
    </font>
    <font>
      <sz val="11"/>
      <name val="UD デジタル 教科書体 N-B"/>
      <family val="1"/>
      <charset val="128"/>
    </font>
    <font>
      <sz val="9"/>
      <name val="Meiryo UI"/>
      <family val="3"/>
      <charset val="128"/>
    </font>
    <font>
      <sz val="11"/>
      <name val="UD Digi Kyokasho N-B"/>
      <family val="1"/>
      <charset val="128"/>
    </font>
    <font>
      <b/>
      <sz val="9"/>
      <color rgb="FFFF0000"/>
      <name val="Meiryo UI"/>
      <family val="3"/>
      <charset val="128"/>
    </font>
    <font>
      <sz val="6"/>
      <name val="Meiryo UI"/>
      <family val="3"/>
      <charset val="128"/>
    </font>
    <font>
      <sz val="9"/>
      <color indexed="10"/>
      <name val="Meiryo UI"/>
      <family val="3"/>
      <charset val="128"/>
    </font>
    <font>
      <b/>
      <sz val="11"/>
      <name val="Meiryo UI"/>
      <family val="3"/>
      <charset val="128"/>
    </font>
    <font>
      <u/>
      <sz val="11"/>
      <name val="Meiryo UI"/>
      <family val="3"/>
      <charset val="128"/>
    </font>
    <font>
      <sz val="11"/>
      <name val="Meiryo UI"/>
      <family val="1"/>
      <charset val="128"/>
    </font>
    <font>
      <sz val="6"/>
      <name val="ＭＳ Ｐゴシック"/>
      <family val="3"/>
      <charset val="128"/>
    </font>
    <font>
      <vertAlign val="superscript"/>
      <sz val="10"/>
      <name val="Meiryo UI"/>
      <family val="3"/>
      <charset val="128"/>
    </font>
    <font>
      <sz val="10"/>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s>
  <borders count="2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hair">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double">
        <color indexed="64"/>
      </top>
      <bottom style="thin">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hair">
        <color indexed="64"/>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style="hair">
        <color indexed="64"/>
      </top>
      <bottom style="thin">
        <color indexed="64"/>
      </bottom>
      <diagonal/>
    </border>
    <border>
      <left style="thick">
        <color indexed="64"/>
      </left>
      <right/>
      <top style="thin">
        <color indexed="64"/>
      </top>
      <bottom style="thick">
        <color indexed="64"/>
      </bottom>
      <diagonal/>
    </border>
    <border>
      <left style="thin">
        <color indexed="64"/>
      </left>
      <right style="thin">
        <color indexed="64"/>
      </right>
      <top style="double">
        <color indexed="64"/>
      </top>
      <bottom style="thin">
        <color indexed="64"/>
      </bottom>
      <diagonal/>
    </border>
    <border>
      <left/>
      <right/>
      <top style="thick">
        <color indexed="64"/>
      </top>
      <bottom style="thin">
        <color indexed="64"/>
      </bottom>
      <diagonal/>
    </border>
    <border>
      <left/>
      <right/>
      <top style="thin">
        <color indexed="64"/>
      </top>
      <bottom style="thick">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ck">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thick">
        <color indexed="64"/>
      </top>
      <bottom style="thin">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thin">
        <color indexed="64"/>
      </top>
      <bottom style="thick">
        <color indexed="64"/>
      </bottom>
      <diagonal/>
    </border>
    <border>
      <left style="hair">
        <color indexed="64"/>
      </left>
      <right/>
      <top style="double">
        <color indexed="64"/>
      </top>
      <bottom style="thin">
        <color indexed="64"/>
      </bottom>
      <diagonal/>
    </border>
    <border>
      <left style="hair">
        <color indexed="64"/>
      </left>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ck">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ck">
        <color indexed="64"/>
      </top>
      <bottom style="thin">
        <color indexed="64"/>
      </bottom>
      <diagonal/>
    </border>
    <border>
      <left style="hair">
        <color indexed="64"/>
      </left>
      <right style="thin">
        <color indexed="64"/>
      </right>
      <top style="thin">
        <color indexed="64"/>
      </top>
      <bottom style="thick">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ck">
        <color indexed="64"/>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thick">
        <color indexed="64"/>
      </bottom>
      <diagonal/>
    </border>
    <border>
      <left/>
      <right style="hair">
        <color indexed="64"/>
      </right>
      <top style="double">
        <color indexed="64"/>
      </top>
      <bottom style="thin">
        <color indexed="64"/>
      </bottom>
      <diagonal/>
    </border>
    <border>
      <left/>
      <right style="hair">
        <color indexed="64"/>
      </right>
      <top/>
      <bottom style="medium">
        <color indexed="64"/>
      </bottom>
      <diagonal/>
    </border>
    <border>
      <left/>
      <right style="thin">
        <color indexed="64"/>
      </right>
      <top style="thick">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thick">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hair">
        <color indexed="64"/>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hair">
        <color indexed="64"/>
      </top>
      <bottom style="thin">
        <color indexed="64"/>
      </bottom>
      <diagonal/>
    </border>
    <border>
      <left/>
      <right style="thick">
        <color indexed="64"/>
      </right>
      <top/>
      <bottom/>
      <diagonal/>
    </border>
    <border>
      <left/>
      <right style="thick">
        <color indexed="64"/>
      </right>
      <top style="thin">
        <color indexed="64"/>
      </top>
      <bottom style="thick">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11" fillId="0" borderId="0" applyFont="0" applyFill="0" applyBorder="0" applyAlignment="0" applyProtection="0">
      <alignment vertical="center"/>
    </xf>
    <xf numFmtId="0" fontId="11" fillId="0" borderId="0"/>
    <xf numFmtId="0" fontId="6" fillId="0" borderId="0"/>
    <xf numFmtId="0" fontId="6" fillId="0" borderId="0">
      <alignment vertical="center"/>
    </xf>
    <xf numFmtId="0" fontId="6"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alignment vertical="center"/>
    </xf>
  </cellStyleXfs>
  <cellXfs count="1669">
    <xf numFmtId="0" fontId="0" fillId="0" borderId="0" xfId="0">
      <alignment vertical="center"/>
    </xf>
    <xf numFmtId="0" fontId="21" fillId="0" borderId="0" xfId="0" applyFont="1">
      <alignment vertical="center"/>
    </xf>
    <xf numFmtId="49" fontId="21" fillId="0" borderId="0" xfId="0" applyNumberFormat="1" applyFont="1" applyFill="1">
      <alignment vertical="center"/>
    </xf>
    <xf numFmtId="49" fontId="21" fillId="0" borderId="0" xfId="0" applyNumberFormat="1" applyFont="1" applyFill="1" applyAlignment="1">
      <alignment horizontal="right" vertical="center"/>
    </xf>
    <xf numFmtId="0" fontId="21" fillId="0" borderId="0" xfId="0" applyFont="1" applyFill="1" applyAlignment="1">
      <alignment horizontal="left" vertical="center"/>
    </xf>
    <xf numFmtId="0" fontId="21" fillId="0" borderId="25" xfId="0" applyFont="1" applyFill="1" applyBorder="1" applyAlignment="1">
      <alignment horizontal="center" vertical="center"/>
    </xf>
    <xf numFmtId="0" fontId="21" fillId="0" borderId="30" xfId="0" applyFont="1" applyFill="1" applyBorder="1" applyAlignment="1">
      <alignment horizontal="center" vertical="center"/>
    </xf>
    <xf numFmtId="4" fontId="21" fillId="0" borderId="0" xfId="0" applyNumberFormat="1" applyFont="1">
      <alignment vertical="center"/>
    </xf>
    <xf numFmtId="0" fontId="21" fillId="0" borderId="55" xfId="0" applyFont="1" applyBorder="1" applyAlignment="1">
      <alignment horizontal="center" vertical="center"/>
    </xf>
    <xf numFmtId="0" fontId="28" fillId="24" borderId="20" xfId="0" applyNumberFormat="1" applyFont="1" applyFill="1" applyBorder="1" applyAlignment="1" applyProtection="1">
      <alignment horizontal="left" vertical="top"/>
    </xf>
    <xf numFmtId="0" fontId="28" fillId="0" borderId="56" xfId="0" applyNumberFormat="1" applyFont="1" applyFill="1" applyBorder="1" applyAlignment="1" applyProtection="1">
      <alignment vertical="center"/>
    </xf>
    <xf numFmtId="0" fontId="28" fillId="24" borderId="21" xfId="0" applyNumberFormat="1" applyFont="1" applyFill="1" applyBorder="1" applyAlignment="1" applyProtection="1">
      <alignment horizontal="left" vertical="top"/>
    </xf>
    <xf numFmtId="0" fontId="28" fillId="24" borderId="57" xfId="0" applyNumberFormat="1" applyFont="1" applyFill="1" applyBorder="1" applyAlignment="1" applyProtection="1">
      <alignment horizontal="left" vertical="top"/>
    </xf>
    <xf numFmtId="0" fontId="28" fillId="24" borderId="15" xfId="0" applyNumberFormat="1" applyFont="1" applyFill="1" applyBorder="1" applyAlignment="1" applyProtection="1">
      <alignment horizontal="center" vertical="center"/>
    </xf>
    <xf numFmtId="0" fontId="28" fillId="0" borderId="0" xfId="0" applyNumberFormat="1" applyFont="1" applyFill="1" applyBorder="1" applyAlignment="1" applyProtection="1">
      <alignment vertical="top" wrapText="1"/>
    </xf>
    <xf numFmtId="0" fontId="28" fillId="24" borderId="59" xfId="0" applyNumberFormat="1" applyFont="1" applyFill="1" applyBorder="1" applyAlignment="1" applyProtection="1">
      <alignment horizontal="center" vertical="center"/>
    </xf>
    <xf numFmtId="0" fontId="28" fillId="24" borderId="38" xfId="0" applyNumberFormat="1" applyFont="1" applyFill="1" applyBorder="1" applyAlignment="1" applyProtection="1">
      <alignment horizontal="center" vertical="center"/>
    </xf>
    <xf numFmtId="0" fontId="28" fillId="24" borderId="38" xfId="0" applyNumberFormat="1" applyFont="1" applyFill="1" applyBorder="1" applyAlignment="1" applyProtection="1">
      <alignment horizontal="left" vertical="center"/>
    </xf>
    <xf numFmtId="0" fontId="21" fillId="0" borderId="26" xfId="0" applyFont="1" applyBorder="1" applyAlignment="1">
      <alignment vertical="top" shrinkToFit="1"/>
    </xf>
    <xf numFmtId="0" fontId="21" fillId="0" borderId="26" xfId="0" applyFont="1" applyBorder="1" applyAlignment="1">
      <alignment vertical="center" shrinkToFit="1"/>
    </xf>
    <xf numFmtId="0" fontId="21" fillId="0" borderId="60" xfId="0" applyFont="1" applyBorder="1" applyAlignment="1">
      <alignment vertical="center" shrinkToFit="1"/>
    </xf>
    <xf numFmtId="0" fontId="21" fillId="0" borderId="29" xfId="0" applyFont="1" applyFill="1" applyBorder="1" applyAlignment="1">
      <alignment vertical="center" shrinkToFit="1"/>
    </xf>
    <xf numFmtId="0" fontId="28" fillId="0" borderId="0" xfId="0" applyFont="1" applyFill="1" applyBorder="1" applyAlignment="1">
      <alignment horizontal="right" vertical="center"/>
    </xf>
    <xf numFmtId="0" fontId="21" fillId="0" borderId="0" xfId="35" applyFont="1"/>
    <xf numFmtId="0" fontId="21" fillId="0" borderId="0" xfId="35" applyFont="1" applyAlignment="1">
      <alignment vertical="center"/>
    </xf>
    <xf numFmtId="0" fontId="25" fillId="0" borderId="0" xfId="35" applyFont="1" applyAlignment="1">
      <alignment vertical="center"/>
    </xf>
    <xf numFmtId="0" fontId="25" fillId="0" borderId="0" xfId="35" applyFont="1" applyAlignment="1">
      <alignment horizontal="center" vertical="center"/>
    </xf>
    <xf numFmtId="3" fontId="25" fillId="0" borderId="0" xfId="35" applyNumberFormat="1" applyFont="1"/>
    <xf numFmtId="0" fontId="25" fillId="0" borderId="0" xfId="35" applyFont="1"/>
    <xf numFmtId="0" fontId="21" fillId="0" borderId="0" xfId="35" applyFont="1" applyFill="1" applyBorder="1"/>
    <xf numFmtId="0" fontId="21" fillId="26" borderId="71" xfId="35" applyFont="1" applyFill="1" applyBorder="1" applyAlignment="1">
      <alignment vertical="center"/>
    </xf>
    <xf numFmtId="0" fontId="21" fillId="26" borderId="75" xfId="35" applyFont="1" applyFill="1" applyBorder="1" applyAlignment="1">
      <alignment vertical="center"/>
    </xf>
    <xf numFmtId="0" fontId="21" fillId="26" borderId="76" xfId="35" applyFont="1" applyFill="1" applyBorder="1" applyAlignment="1">
      <alignment vertical="center"/>
    </xf>
    <xf numFmtId="0" fontId="25" fillId="0" borderId="0" xfId="35" applyFont="1" applyBorder="1" applyAlignment="1">
      <alignment vertical="center"/>
    </xf>
    <xf numFmtId="0" fontId="30" fillId="0" borderId="70" xfId="35" applyFont="1" applyBorder="1" applyAlignment="1">
      <alignment horizontal="left" vertical="center"/>
    </xf>
    <xf numFmtId="0" fontId="28" fillId="27" borderId="75" xfId="35" applyFont="1" applyFill="1" applyBorder="1" applyAlignment="1">
      <alignment vertical="center"/>
    </xf>
    <xf numFmtId="0" fontId="28" fillId="27" borderId="73" xfId="35" applyFont="1" applyFill="1" applyBorder="1"/>
    <xf numFmtId="0" fontId="21" fillId="27" borderId="75" xfId="35" applyFont="1" applyFill="1" applyBorder="1" applyAlignment="1">
      <alignment horizontal="left" vertical="center"/>
    </xf>
    <xf numFmtId="0" fontId="21" fillId="27" borderId="74" xfId="35" applyFont="1" applyFill="1" applyBorder="1"/>
    <xf numFmtId="0" fontId="25" fillId="0" borderId="78" xfId="35" applyFont="1" applyFill="1" applyBorder="1" applyAlignment="1">
      <alignment horizontal="center" vertical="center"/>
    </xf>
    <xf numFmtId="0" fontId="21" fillId="26" borderId="79" xfId="35" applyFont="1" applyFill="1" applyBorder="1" applyAlignment="1">
      <alignment vertical="center"/>
    </xf>
    <xf numFmtId="0" fontId="21" fillId="26" borderId="0" xfId="35" applyFont="1" applyFill="1" applyBorder="1" applyAlignment="1">
      <alignment vertical="center"/>
    </xf>
    <xf numFmtId="0" fontId="21" fillId="26" borderId="80" xfId="35" applyFont="1" applyFill="1" applyBorder="1" applyAlignment="1">
      <alignment vertical="center"/>
    </xf>
    <xf numFmtId="0" fontId="21" fillId="0" borderId="0" xfId="35" applyFont="1" applyBorder="1" applyAlignment="1">
      <alignment vertical="center"/>
    </xf>
    <xf numFmtId="0" fontId="30" fillId="0" borderId="78" xfId="35" applyFont="1" applyBorder="1" applyAlignment="1">
      <alignment horizontal="left"/>
    </xf>
    <xf numFmtId="0" fontId="28" fillId="27" borderId="0" xfId="35" applyFont="1" applyFill="1" applyBorder="1" applyAlignment="1">
      <alignment vertical="center"/>
    </xf>
    <xf numFmtId="0" fontId="28" fillId="27" borderId="11" xfId="35" applyFont="1" applyFill="1" applyBorder="1" applyAlignment="1">
      <alignment vertical="center"/>
    </xf>
    <xf numFmtId="0" fontId="21" fillId="27" borderId="0" xfId="35" applyFont="1" applyFill="1" applyBorder="1" applyAlignment="1">
      <alignment horizontal="left" vertical="center"/>
    </xf>
    <xf numFmtId="0" fontId="21" fillId="27" borderId="69" xfId="35" applyFont="1" applyFill="1" applyBorder="1" applyAlignment="1">
      <alignment vertical="center"/>
    </xf>
    <xf numFmtId="0" fontId="28" fillId="27" borderId="11" xfId="35" applyFont="1" applyFill="1" applyBorder="1"/>
    <xf numFmtId="0" fontId="21" fillId="27" borderId="69" xfId="35" applyFont="1" applyFill="1" applyBorder="1"/>
    <xf numFmtId="0" fontId="25" fillId="26" borderId="79" xfId="35" applyFont="1" applyFill="1" applyBorder="1" applyAlignment="1">
      <alignment vertical="center"/>
    </xf>
    <xf numFmtId="0" fontId="25" fillId="26" borderId="0" xfId="35" applyFont="1" applyFill="1" applyBorder="1" applyAlignment="1">
      <alignment vertical="center"/>
    </xf>
    <xf numFmtId="0" fontId="25" fillId="26" borderId="80" xfId="35" applyFont="1" applyFill="1" applyBorder="1" applyAlignment="1">
      <alignment vertical="center"/>
    </xf>
    <xf numFmtId="0" fontId="25" fillId="0" borderId="20" xfId="35" applyFont="1" applyBorder="1" applyAlignment="1">
      <alignment horizontal="left" vertical="center" shrinkToFit="1"/>
    </xf>
    <xf numFmtId="0" fontId="25" fillId="0" borderId="62" xfId="35" applyFont="1" applyBorder="1" applyAlignment="1">
      <alignment horizontal="left" vertical="center" shrinkToFit="1"/>
    </xf>
    <xf numFmtId="0" fontId="25" fillId="0" borderId="88" xfId="35" applyFont="1" applyBorder="1" applyAlignment="1">
      <alignment vertical="center" shrinkToFit="1"/>
    </xf>
    <xf numFmtId="0" fontId="25" fillId="0" borderId="78" xfId="35" applyFont="1" applyBorder="1" applyAlignment="1">
      <alignment horizontal="left" vertical="center"/>
    </xf>
    <xf numFmtId="0" fontId="25" fillId="26" borderId="79" xfId="35" applyFont="1" applyFill="1" applyBorder="1" applyAlignment="1">
      <alignment horizontal="center" vertical="center"/>
    </xf>
    <xf numFmtId="0" fontId="25" fillId="26" borderId="80" xfId="35" applyFont="1" applyFill="1" applyBorder="1" applyAlignment="1">
      <alignment horizontal="center" vertical="center"/>
    </xf>
    <xf numFmtId="0" fontId="25" fillId="26" borderId="0" xfId="35" applyFont="1" applyFill="1" applyBorder="1" applyAlignment="1">
      <alignment horizontal="center" vertical="center"/>
    </xf>
    <xf numFmtId="0" fontId="25" fillId="26" borderId="93" xfId="35" applyFont="1" applyFill="1" applyBorder="1" applyAlignment="1">
      <alignment vertical="center"/>
    </xf>
    <xf numFmtId="0" fontId="25" fillId="26" borderId="99" xfId="35" applyFont="1" applyFill="1" applyBorder="1" applyAlignment="1">
      <alignment vertical="center" shrinkToFit="1"/>
    </xf>
    <xf numFmtId="0" fontId="25" fillId="26" borderId="93" xfId="35" applyFont="1" applyFill="1" applyBorder="1" applyAlignment="1">
      <alignment vertical="center" shrinkToFit="1"/>
    </xf>
    <xf numFmtId="0" fontId="25" fillId="26" borderId="100" xfId="35" applyFont="1" applyFill="1" applyBorder="1" applyAlignment="1">
      <alignment vertical="center" shrinkToFit="1"/>
    </xf>
    <xf numFmtId="0" fontId="34" fillId="26" borderId="93" xfId="35" applyFont="1" applyFill="1" applyBorder="1" applyAlignment="1">
      <alignment vertical="center" shrinkToFit="1"/>
    </xf>
    <xf numFmtId="0" fontId="25" fillId="0" borderId="92" xfId="35" applyFont="1" applyBorder="1" applyAlignment="1">
      <alignment horizontal="left" vertical="center"/>
    </xf>
    <xf numFmtId="0" fontId="34" fillId="0" borderId="100" xfId="35" applyFont="1" applyBorder="1" applyAlignment="1">
      <alignment vertical="center"/>
    </xf>
    <xf numFmtId="0" fontId="34" fillId="0" borderId="103" xfId="35" applyFont="1" applyBorder="1" applyAlignment="1">
      <alignment vertical="center"/>
    </xf>
    <xf numFmtId="3" fontId="25" fillId="0" borderId="0" xfId="35" applyNumberFormat="1" applyFont="1" applyFill="1" applyBorder="1" applyAlignment="1">
      <alignment horizontal="center" vertical="center"/>
    </xf>
    <xf numFmtId="3" fontId="25" fillId="0" borderId="0" xfId="35" applyNumberFormat="1" applyFont="1" applyFill="1" applyBorder="1" applyAlignment="1">
      <alignment vertical="center"/>
    </xf>
    <xf numFmtId="3" fontId="25" fillId="0" borderId="0" xfId="35" applyNumberFormat="1" applyFont="1" applyBorder="1"/>
    <xf numFmtId="3" fontId="25" fillId="0" borderId="0" xfId="35" applyNumberFormat="1" applyFont="1" applyFill="1" applyBorder="1" applyAlignment="1">
      <alignment horizontal="right" vertical="center"/>
    </xf>
    <xf numFmtId="3" fontId="35" fillId="0" borderId="0" xfId="35" applyNumberFormat="1" applyFont="1" applyFill="1" applyBorder="1" applyAlignment="1">
      <alignment vertical="center"/>
    </xf>
    <xf numFmtId="0" fontId="37" fillId="0" borderId="0" xfId="34" applyNumberFormat="1" applyFont="1" applyAlignment="1" applyProtection="1">
      <alignment vertical="center"/>
    </xf>
    <xf numFmtId="0" fontId="38" fillId="0" borderId="0" xfId="34" applyNumberFormat="1" applyFont="1" applyAlignment="1" applyProtection="1">
      <alignment vertical="top" wrapText="1"/>
    </xf>
    <xf numFmtId="0" fontId="39" fillId="0" borderId="0" xfId="34" applyNumberFormat="1" applyFont="1" applyAlignment="1" applyProtection="1">
      <alignment vertical="center"/>
    </xf>
    <xf numFmtId="0" fontId="40" fillId="0" borderId="0" xfId="34" applyNumberFormat="1" applyFont="1" applyAlignment="1" applyProtection="1">
      <alignment horizontal="center" vertical="center"/>
    </xf>
    <xf numFmtId="38" fontId="40" fillId="0" borderId="0" xfId="33" applyFont="1" applyAlignment="1" applyProtection="1">
      <alignment vertical="center"/>
    </xf>
    <xf numFmtId="40" fontId="40" fillId="0" borderId="0" xfId="33" applyNumberFormat="1" applyFont="1" applyAlignment="1" applyProtection="1">
      <alignment vertical="center"/>
    </xf>
    <xf numFmtId="38" fontId="41" fillId="0" borderId="0" xfId="33" applyFont="1" applyAlignment="1" applyProtection="1">
      <alignment vertical="center"/>
    </xf>
    <xf numFmtId="0" fontId="42" fillId="0" borderId="0" xfId="34" applyFont="1" applyFill="1" applyAlignment="1">
      <alignment vertical="center"/>
    </xf>
    <xf numFmtId="0" fontId="38" fillId="0" borderId="0" xfId="34" applyFont="1" applyAlignment="1">
      <alignment vertical="center"/>
    </xf>
    <xf numFmtId="0" fontId="38" fillId="0" borderId="0" xfId="34" applyFont="1" applyAlignment="1">
      <alignment vertical="center" shrinkToFit="1"/>
    </xf>
    <xf numFmtId="38" fontId="38" fillId="0" borderId="0" xfId="33" applyFont="1" applyAlignment="1">
      <alignment vertical="center" shrinkToFit="1"/>
    </xf>
    <xf numFmtId="0" fontId="43" fillId="0" borderId="0" xfId="34" applyFont="1" applyAlignment="1">
      <alignment vertical="center"/>
    </xf>
    <xf numFmtId="0" fontId="37" fillId="0" borderId="0" xfId="34" applyFont="1" applyAlignment="1">
      <alignment vertical="center"/>
    </xf>
    <xf numFmtId="0" fontId="28" fillId="0" borderId="0" xfId="34" applyFont="1" applyBorder="1" applyAlignment="1">
      <alignment vertical="center"/>
    </xf>
    <xf numFmtId="0" fontId="37" fillId="0" borderId="0" xfId="34" applyFont="1" applyBorder="1" applyAlignment="1">
      <alignment horizontal="right" vertical="center"/>
    </xf>
    <xf numFmtId="38" fontId="37" fillId="0" borderId="0" xfId="33" applyFont="1" applyBorder="1" applyAlignment="1">
      <alignment horizontal="right" vertical="center"/>
    </xf>
    <xf numFmtId="38" fontId="37" fillId="0" borderId="0" xfId="33" applyFont="1" applyBorder="1" applyAlignment="1">
      <alignment vertical="center"/>
    </xf>
    <xf numFmtId="38" fontId="38" fillId="0" borderId="0" xfId="33" applyFont="1" applyBorder="1" applyAlignment="1">
      <alignment vertical="center" shrinkToFit="1"/>
    </xf>
    <xf numFmtId="0" fontId="28" fillId="26" borderId="26" xfId="34" applyNumberFormat="1" applyFont="1" applyFill="1" applyBorder="1" applyAlignment="1" applyProtection="1">
      <alignment horizontal="center" vertical="center"/>
    </xf>
    <xf numFmtId="0" fontId="28" fillId="26" borderId="30" xfId="34" applyNumberFormat="1" applyFont="1" applyFill="1" applyBorder="1" applyAlignment="1" applyProtection="1">
      <alignment horizontal="center" vertical="center"/>
    </xf>
    <xf numFmtId="0" fontId="28" fillId="26" borderId="30" xfId="34" applyNumberFormat="1" applyFont="1" applyFill="1" applyBorder="1" applyAlignment="1" applyProtection="1">
      <alignment vertical="center"/>
    </xf>
    <xf numFmtId="0" fontId="28" fillId="26" borderId="31" xfId="34" applyNumberFormat="1" applyFont="1" applyFill="1" applyBorder="1" applyAlignment="1" applyProtection="1">
      <alignment vertical="center"/>
    </xf>
    <xf numFmtId="0" fontId="28" fillId="26" borderId="26" xfId="34" applyFont="1" applyFill="1" applyBorder="1" applyAlignment="1">
      <alignment horizontal="center" vertical="center"/>
    </xf>
    <xf numFmtId="0" fontId="28" fillId="26" borderId="30" xfId="34" applyFont="1" applyFill="1" applyBorder="1" applyAlignment="1">
      <alignment horizontal="center" vertical="center"/>
    </xf>
    <xf numFmtId="0" fontId="28" fillId="26" borderId="31" xfId="34" applyFont="1" applyFill="1" applyBorder="1" applyAlignment="1">
      <alignment horizontal="center" vertical="center"/>
    </xf>
    <xf numFmtId="0" fontId="28" fillId="26" borderId="55" xfId="34" applyFont="1" applyFill="1" applyBorder="1" applyAlignment="1">
      <alignment horizontal="center" vertical="center"/>
    </xf>
    <xf numFmtId="0" fontId="28" fillId="26" borderId="20" xfId="34" applyFont="1" applyFill="1" applyBorder="1" applyAlignment="1">
      <alignment horizontal="center" vertical="center"/>
    </xf>
    <xf numFmtId="0" fontId="28" fillId="25" borderId="107" xfId="34" applyFont="1" applyFill="1" applyBorder="1" applyAlignment="1">
      <alignment horizontal="left" vertical="center"/>
    </xf>
    <xf numFmtId="0" fontId="28" fillId="25" borderId="108" xfId="34" applyFont="1" applyFill="1" applyBorder="1" applyAlignment="1">
      <alignment horizontal="left" vertical="center"/>
    </xf>
    <xf numFmtId="0" fontId="37" fillId="0" borderId="0" xfId="34" applyNumberFormat="1" applyFont="1" applyBorder="1" applyAlignment="1" applyProtection="1">
      <alignment horizontal="right" vertical="center"/>
    </xf>
    <xf numFmtId="38" fontId="37" fillId="0" borderId="0" xfId="33" applyFont="1" applyBorder="1" applyAlignment="1" applyProtection="1">
      <alignment horizontal="right" vertical="center"/>
    </xf>
    <xf numFmtId="38" fontId="37" fillId="0" borderId="0" xfId="33" applyFont="1" applyBorder="1" applyAlignment="1" applyProtection="1">
      <alignment vertical="center"/>
    </xf>
    <xf numFmtId="0" fontId="37" fillId="0" borderId="0" xfId="34" applyNumberFormat="1" applyFont="1" applyBorder="1" applyAlignment="1" applyProtection="1">
      <alignment vertical="center"/>
    </xf>
    <xf numFmtId="0" fontId="28" fillId="26" borderId="55" xfId="34" applyNumberFormat="1" applyFont="1" applyFill="1" applyBorder="1" applyAlignment="1" applyProtection="1">
      <alignment horizontal="left" vertical="top"/>
    </xf>
    <xf numFmtId="0" fontId="28" fillId="26" borderId="62" xfId="34" applyNumberFormat="1" applyFont="1" applyFill="1" applyBorder="1" applyAlignment="1" applyProtection="1">
      <alignment horizontal="justify" vertical="top" wrapText="1"/>
    </xf>
    <xf numFmtId="0" fontId="28" fillId="26" borderId="36" xfId="34" applyNumberFormat="1" applyFont="1" applyFill="1" applyBorder="1" applyAlignment="1" applyProtection="1">
      <alignment horizontal="left" vertical="top"/>
    </xf>
    <xf numFmtId="0" fontId="28" fillId="26" borderId="11" xfId="34" applyNumberFormat="1" applyFont="1" applyFill="1" applyBorder="1" applyAlignment="1" applyProtection="1">
      <alignment horizontal="center" vertical="top"/>
    </xf>
    <xf numFmtId="0" fontId="28" fillId="26" borderId="109" xfId="34" applyNumberFormat="1" applyFont="1" applyFill="1" applyBorder="1" applyAlignment="1" applyProtection="1">
      <alignment horizontal="center" vertical="top"/>
    </xf>
    <xf numFmtId="0" fontId="28" fillId="25" borderId="110" xfId="34" applyFont="1" applyFill="1" applyBorder="1" applyAlignment="1">
      <alignment horizontal="left" vertical="center"/>
    </xf>
    <xf numFmtId="0" fontId="28" fillId="25" borderId="15" xfId="34" applyFont="1" applyFill="1" applyBorder="1" applyAlignment="1">
      <alignment horizontal="left" vertical="center"/>
    </xf>
    <xf numFmtId="0" fontId="28" fillId="25" borderId="111" xfId="34" applyFont="1" applyFill="1" applyBorder="1" applyAlignment="1">
      <alignment horizontal="left" vertical="center"/>
    </xf>
    <xf numFmtId="0" fontId="28" fillId="25" borderId="11" xfId="34" applyFont="1" applyFill="1" applyBorder="1" applyAlignment="1">
      <alignment horizontal="left" vertical="center"/>
    </xf>
    <xf numFmtId="0" fontId="28" fillId="25" borderId="110" xfId="34" applyFont="1" applyFill="1" applyBorder="1" applyAlignment="1">
      <alignment horizontal="left" vertical="center" wrapText="1"/>
    </xf>
    <xf numFmtId="0" fontId="28" fillId="25" borderId="112" xfId="34" applyFont="1" applyFill="1" applyBorder="1" applyAlignment="1">
      <alignment horizontal="left" vertical="center"/>
    </xf>
    <xf numFmtId="0" fontId="28" fillId="25" borderId="36" xfId="34" applyFont="1" applyFill="1" applyBorder="1" applyAlignment="1">
      <alignment horizontal="left" vertical="center"/>
    </xf>
    <xf numFmtId="0" fontId="28" fillId="25" borderId="113" xfId="34" applyFont="1" applyFill="1" applyBorder="1" applyAlignment="1">
      <alignment horizontal="left" vertical="center"/>
    </xf>
    <xf numFmtId="0" fontId="38" fillId="0" borderId="0" xfId="34" applyNumberFormat="1" applyFont="1" applyBorder="1" applyAlignment="1" applyProtection="1">
      <alignment horizontal="right" vertical="top" wrapText="1"/>
    </xf>
    <xf numFmtId="38" fontId="38" fillId="0" borderId="0" xfId="33" applyFont="1" applyBorder="1" applyAlignment="1" applyProtection="1">
      <alignment horizontal="left" vertical="top" wrapText="1"/>
    </xf>
    <xf numFmtId="0" fontId="38" fillId="0" borderId="0" xfId="34" applyNumberFormat="1" applyFont="1" applyBorder="1" applyAlignment="1" applyProtection="1">
      <alignment horizontal="left" vertical="center"/>
    </xf>
    <xf numFmtId="0" fontId="38" fillId="0" borderId="0" xfId="34" applyNumberFormat="1" applyFont="1" applyBorder="1" applyAlignment="1" applyProtection="1">
      <alignment vertical="top" wrapText="1"/>
    </xf>
    <xf numFmtId="0" fontId="46" fillId="24" borderId="84" xfId="34" applyNumberFormat="1" applyFont="1" applyFill="1" applyBorder="1" applyAlignment="1" applyProtection="1">
      <alignment horizontal="center" vertical="center"/>
    </xf>
    <xf numFmtId="0" fontId="46" fillId="24" borderId="10" xfId="34" applyNumberFormat="1" applyFont="1" applyFill="1" applyBorder="1" applyAlignment="1" applyProtection="1">
      <alignment horizontal="center" vertical="center"/>
    </xf>
    <xf numFmtId="0" fontId="46" fillId="26" borderId="49" xfId="34" applyNumberFormat="1" applyFont="1" applyFill="1" applyBorder="1" applyAlignment="1" applyProtection="1">
      <alignment horizontal="center" vertical="center"/>
    </xf>
    <xf numFmtId="0" fontId="46" fillId="26" borderId="10" xfId="34" applyNumberFormat="1" applyFont="1" applyFill="1" applyBorder="1" applyAlignment="1" applyProtection="1">
      <alignment horizontal="justify" vertical="center"/>
    </xf>
    <xf numFmtId="0" fontId="46" fillId="26" borderId="11" xfId="34" applyNumberFormat="1" applyFont="1" applyFill="1" applyBorder="1" applyAlignment="1" applyProtection="1">
      <alignment horizontal="center" vertical="center"/>
    </xf>
    <xf numFmtId="0" fontId="46" fillId="26" borderId="109" xfId="34" applyNumberFormat="1" applyFont="1" applyFill="1" applyBorder="1" applyAlignment="1" applyProtection="1">
      <alignment horizontal="center" vertical="center"/>
    </xf>
    <xf numFmtId="0" fontId="46" fillId="25" borderId="110" xfId="34" applyNumberFormat="1" applyFont="1" applyFill="1" applyBorder="1" applyAlignment="1" applyProtection="1">
      <alignment horizontal="justify" vertical="center"/>
    </xf>
    <xf numFmtId="0" fontId="46" fillId="25" borderId="15" xfId="34" applyNumberFormat="1" applyFont="1" applyFill="1" applyBorder="1" applyAlignment="1" applyProtection="1">
      <alignment vertical="center"/>
    </xf>
    <xf numFmtId="0" fontId="46" fillId="25" borderId="81" xfId="34" applyNumberFormat="1" applyFont="1" applyFill="1" applyBorder="1" applyAlignment="1" applyProtection="1">
      <alignment vertical="center"/>
    </xf>
    <xf numFmtId="0" fontId="46" fillId="25" borderId="11" xfId="34" applyNumberFormat="1" applyFont="1" applyFill="1" applyBorder="1" applyAlignment="1" applyProtection="1">
      <alignment vertical="center"/>
    </xf>
    <xf numFmtId="0" fontId="46" fillId="25" borderId="110" xfId="34" applyNumberFormat="1" applyFont="1" applyFill="1" applyBorder="1" applyAlignment="1" applyProtection="1">
      <alignment vertical="center"/>
    </xf>
    <xf numFmtId="0" fontId="46" fillId="25" borderId="80" xfId="34" applyNumberFormat="1" applyFont="1" applyFill="1" applyBorder="1" applyAlignment="1" applyProtection="1">
      <alignment vertical="center"/>
    </xf>
    <xf numFmtId="0" fontId="46" fillId="25" borderId="36" xfId="34" applyNumberFormat="1" applyFont="1" applyFill="1" applyBorder="1" applyAlignment="1" applyProtection="1">
      <alignment vertical="center"/>
    </xf>
    <xf numFmtId="0" fontId="46" fillId="25" borderId="113" xfId="34" applyNumberFormat="1" applyFont="1" applyFill="1" applyBorder="1" applyAlignment="1" applyProtection="1">
      <alignment vertical="center"/>
    </xf>
    <xf numFmtId="0" fontId="39" fillId="0" borderId="0" xfId="34" applyNumberFormat="1" applyFont="1" applyBorder="1" applyAlignment="1" applyProtection="1">
      <alignment horizontal="right" vertical="center"/>
    </xf>
    <xf numFmtId="38" fontId="39" fillId="0" borderId="0" xfId="33" applyFont="1" applyBorder="1" applyAlignment="1" applyProtection="1">
      <alignment horizontal="right" vertical="center"/>
    </xf>
    <xf numFmtId="38" fontId="39" fillId="0" borderId="0" xfId="33" applyFont="1" applyBorder="1" applyAlignment="1" applyProtection="1">
      <alignment vertical="center"/>
    </xf>
    <xf numFmtId="0" fontId="39" fillId="0" borderId="0" xfId="34" applyNumberFormat="1" applyFont="1" applyBorder="1" applyAlignment="1" applyProtection="1">
      <alignment vertical="center"/>
    </xf>
    <xf numFmtId="0" fontId="28" fillId="24" borderId="89" xfId="34" applyNumberFormat="1" applyFont="1" applyFill="1" applyBorder="1" applyAlignment="1" applyProtection="1">
      <alignment horizontal="center" vertical="center"/>
    </xf>
    <xf numFmtId="0" fontId="28" fillId="24" borderId="30" xfId="34" applyNumberFormat="1" applyFont="1" applyFill="1" applyBorder="1" applyAlignment="1" applyProtection="1">
      <alignment horizontal="center" vertical="center"/>
    </xf>
    <xf numFmtId="0" fontId="28" fillId="26" borderId="55" xfId="34" applyNumberFormat="1" applyFont="1" applyFill="1" applyBorder="1" applyAlignment="1" applyProtection="1">
      <alignment horizontal="center" vertical="center"/>
    </xf>
    <xf numFmtId="0" fontId="46" fillId="26" borderId="62" xfId="34" applyNumberFormat="1" applyFont="1" applyFill="1" applyBorder="1" applyAlignment="1" applyProtection="1">
      <alignment vertical="center"/>
    </xf>
    <xf numFmtId="0" fontId="28" fillId="26" borderId="11" xfId="34" applyNumberFormat="1" applyFont="1" applyFill="1" applyBorder="1" applyAlignment="1" applyProtection="1">
      <alignment horizontal="center" vertical="center"/>
    </xf>
    <xf numFmtId="0" fontId="28" fillId="26" borderId="109" xfId="34" applyNumberFormat="1" applyFont="1" applyFill="1" applyBorder="1" applyAlignment="1" applyProtection="1">
      <alignment horizontal="center" vertical="center"/>
    </xf>
    <xf numFmtId="0" fontId="28" fillId="26" borderId="36" xfId="34" applyNumberFormat="1" applyFont="1" applyFill="1" applyBorder="1" applyAlignment="1" applyProtection="1">
      <alignment horizontal="center" vertical="center"/>
    </xf>
    <xf numFmtId="0" fontId="46" fillId="26" borderId="11" xfId="34" applyNumberFormat="1" applyFont="1" applyFill="1" applyBorder="1" applyAlignment="1" applyProtection="1">
      <alignment vertical="center"/>
    </xf>
    <xf numFmtId="0" fontId="35" fillId="26" borderId="0" xfId="34" applyNumberFormat="1" applyFont="1" applyFill="1" applyBorder="1" applyAlignment="1" applyProtection="1">
      <alignment horizontal="center" vertical="center"/>
    </xf>
    <xf numFmtId="0" fontId="35" fillId="25" borderId="110" xfId="34" applyNumberFormat="1" applyFont="1" applyFill="1" applyBorder="1" applyAlignment="1" applyProtection="1">
      <alignment horizontal="center" vertical="center"/>
    </xf>
    <xf numFmtId="0" fontId="35" fillId="25" borderId="15" xfId="34" applyNumberFormat="1" applyFont="1" applyFill="1" applyBorder="1" applyAlignment="1" applyProtection="1">
      <alignment horizontal="center" vertical="center"/>
    </xf>
    <xf numFmtId="0" fontId="35" fillId="25" borderId="81" xfId="34" applyNumberFormat="1" applyFont="1" applyFill="1" applyBorder="1" applyAlignment="1" applyProtection="1">
      <alignment horizontal="center" vertical="center"/>
    </xf>
    <xf numFmtId="0" fontId="35" fillId="25" borderId="11" xfId="34" applyNumberFormat="1" applyFont="1" applyFill="1" applyBorder="1" applyAlignment="1" applyProtection="1">
      <alignment horizontal="center" vertical="center"/>
    </xf>
    <xf numFmtId="0" fontId="35" fillId="25" borderId="80" xfId="34" applyNumberFormat="1" applyFont="1" applyFill="1" applyBorder="1" applyAlignment="1" applyProtection="1">
      <alignment horizontal="center" vertical="center"/>
    </xf>
    <xf numFmtId="0" fontId="35" fillId="25" borderId="36" xfId="34" applyNumberFormat="1" applyFont="1" applyFill="1" applyBorder="1" applyAlignment="1" applyProtection="1">
      <alignment horizontal="center" vertical="center"/>
    </xf>
    <xf numFmtId="0" fontId="35" fillId="25" borderId="113" xfId="34" applyNumberFormat="1" applyFont="1" applyFill="1" applyBorder="1" applyAlignment="1" applyProtection="1">
      <alignment horizontal="center" vertical="center"/>
    </xf>
    <xf numFmtId="0" fontId="40" fillId="0" borderId="0" xfId="34" applyNumberFormat="1" applyFont="1" applyBorder="1" applyAlignment="1" applyProtection="1">
      <alignment horizontal="right" vertical="center"/>
    </xf>
    <xf numFmtId="38" fontId="40" fillId="0" borderId="0" xfId="33" applyFont="1" applyBorder="1" applyAlignment="1" applyProtection="1">
      <alignment horizontal="right" vertical="center"/>
    </xf>
    <xf numFmtId="38" fontId="40" fillId="0" borderId="0" xfId="33" applyFont="1" applyBorder="1" applyAlignment="1" applyProtection="1">
      <alignment horizontal="center" vertical="center"/>
    </xf>
    <xf numFmtId="0" fontId="40" fillId="0" borderId="0" xfId="34" applyNumberFormat="1" applyFont="1" applyBorder="1" applyAlignment="1" applyProtection="1">
      <alignment horizontal="center" vertical="center"/>
    </xf>
    <xf numFmtId="38" fontId="28" fillId="24" borderId="89" xfId="33" applyFont="1" applyFill="1" applyBorder="1" applyAlignment="1" applyProtection="1">
      <alignment horizontal="center" vertical="center"/>
    </xf>
    <xf numFmtId="38" fontId="28" fillId="24" borderId="30" xfId="33" applyFont="1" applyFill="1" applyBorder="1" applyAlignment="1" applyProtection="1">
      <alignment horizontal="center" vertical="center"/>
    </xf>
    <xf numFmtId="38" fontId="28" fillId="26" borderId="36" xfId="33" applyFont="1" applyFill="1" applyBorder="1" applyAlignment="1" applyProtection="1">
      <alignment horizontal="center" vertical="center"/>
    </xf>
    <xf numFmtId="38" fontId="35" fillId="26" borderId="0" xfId="33" applyFont="1" applyFill="1" applyBorder="1" applyAlignment="1" applyProtection="1">
      <alignment vertical="center"/>
    </xf>
    <xf numFmtId="38" fontId="28" fillId="26" borderId="11" xfId="33" applyFont="1" applyFill="1" applyBorder="1" applyAlignment="1" applyProtection="1">
      <alignment horizontal="center" vertical="center"/>
    </xf>
    <xf numFmtId="38" fontId="28" fillId="26" borderId="109" xfId="33" applyFont="1" applyFill="1" applyBorder="1" applyAlignment="1" applyProtection="1">
      <alignment horizontal="center" vertical="center"/>
    </xf>
    <xf numFmtId="38" fontId="35" fillId="25" borderId="110" xfId="33" applyFont="1" applyFill="1" applyBorder="1" applyAlignment="1" applyProtection="1">
      <alignment vertical="center"/>
    </xf>
    <xf numFmtId="38" fontId="35" fillId="25" borderId="15" xfId="33" applyFont="1" applyFill="1" applyBorder="1" applyAlignment="1" applyProtection="1">
      <alignment vertical="center"/>
    </xf>
    <xf numFmtId="38" fontId="35" fillId="25" borderId="81" xfId="33" applyFont="1" applyFill="1" applyBorder="1" applyAlignment="1" applyProtection="1">
      <alignment vertical="center"/>
    </xf>
    <xf numFmtId="38" fontId="35" fillId="25" borderId="11" xfId="33" applyFont="1" applyFill="1" applyBorder="1" applyAlignment="1" applyProtection="1">
      <alignment vertical="center"/>
    </xf>
    <xf numFmtId="38" fontId="35" fillId="25" borderId="80" xfId="33" applyFont="1" applyFill="1" applyBorder="1" applyAlignment="1" applyProtection="1">
      <alignment vertical="center"/>
    </xf>
    <xf numFmtId="38" fontId="35" fillId="25" borderId="36" xfId="33" applyFont="1" applyFill="1" applyBorder="1" applyAlignment="1" applyProtection="1">
      <alignment vertical="center"/>
    </xf>
    <xf numFmtId="38" fontId="35" fillId="25" borderId="113" xfId="33" applyFont="1" applyFill="1" applyBorder="1" applyAlignment="1" applyProtection="1">
      <alignment vertical="center"/>
    </xf>
    <xf numFmtId="38" fontId="40" fillId="0" borderId="0" xfId="33" applyFont="1" applyBorder="1" applyAlignment="1" applyProtection="1">
      <alignment vertical="center"/>
    </xf>
    <xf numFmtId="40" fontId="28" fillId="24" borderId="89" xfId="33" applyNumberFormat="1" applyFont="1" applyFill="1" applyBorder="1" applyAlignment="1" applyProtection="1">
      <alignment horizontal="center" vertical="center"/>
    </xf>
    <xf numFmtId="40" fontId="28" fillId="24" borderId="30" xfId="33" applyNumberFormat="1" applyFont="1" applyFill="1" applyBorder="1" applyAlignment="1" applyProtection="1">
      <alignment horizontal="center" vertical="center"/>
    </xf>
    <xf numFmtId="40" fontId="28" fillId="26" borderId="49" xfId="33" applyNumberFormat="1" applyFont="1" applyFill="1" applyBorder="1" applyAlignment="1" applyProtection="1">
      <alignment horizontal="center" vertical="center"/>
    </xf>
    <xf numFmtId="40" fontId="28" fillId="26" borderId="36" xfId="33" applyNumberFormat="1" applyFont="1" applyFill="1" applyBorder="1" applyAlignment="1" applyProtection="1">
      <alignment horizontal="center" vertical="center"/>
    </xf>
    <xf numFmtId="40" fontId="28" fillId="26" borderId="11" xfId="33" applyNumberFormat="1" applyFont="1" applyFill="1" applyBorder="1" applyAlignment="1" applyProtection="1">
      <alignment horizontal="center" vertical="center"/>
    </xf>
    <xf numFmtId="40" fontId="28" fillId="26" borderId="109" xfId="33" applyNumberFormat="1" applyFont="1" applyFill="1" applyBorder="1" applyAlignment="1" applyProtection="1">
      <alignment horizontal="center" vertical="center"/>
    </xf>
    <xf numFmtId="40" fontId="35" fillId="25" borderId="110" xfId="33" applyNumberFormat="1" applyFont="1" applyFill="1" applyBorder="1" applyAlignment="1" applyProtection="1">
      <alignment vertical="center"/>
    </xf>
    <xf numFmtId="40" fontId="35" fillId="25" borderId="15" xfId="33" applyNumberFormat="1" applyFont="1" applyFill="1" applyBorder="1" applyAlignment="1" applyProtection="1">
      <alignment vertical="center"/>
    </xf>
    <xf numFmtId="40" fontId="35" fillId="25" borderId="81" xfId="33" applyNumberFormat="1" applyFont="1" applyFill="1" applyBorder="1" applyAlignment="1" applyProtection="1">
      <alignment vertical="center"/>
    </xf>
    <xf numFmtId="40" fontId="35" fillId="25" borderId="11" xfId="33" applyNumberFormat="1" applyFont="1" applyFill="1" applyBorder="1" applyAlignment="1" applyProtection="1">
      <alignment vertical="center"/>
    </xf>
    <xf numFmtId="40" fontId="35" fillId="25" borderId="80" xfId="33" applyNumberFormat="1" applyFont="1" applyFill="1" applyBorder="1" applyAlignment="1" applyProtection="1">
      <alignment vertical="center"/>
    </xf>
    <xf numFmtId="40" fontId="35" fillId="25" borderId="36" xfId="33" applyNumberFormat="1" applyFont="1" applyFill="1" applyBorder="1" applyAlignment="1" applyProtection="1">
      <alignment vertical="center"/>
    </xf>
    <xf numFmtId="40" fontId="35" fillId="25" borderId="113" xfId="33" applyNumberFormat="1" applyFont="1" applyFill="1" applyBorder="1" applyAlignment="1" applyProtection="1">
      <alignment vertical="center"/>
    </xf>
    <xf numFmtId="40" fontId="40" fillId="0" borderId="0" xfId="33" applyNumberFormat="1" applyFont="1" applyBorder="1" applyAlignment="1" applyProtection="1">
      <alignment horizontal="right" vertical="center"/>
    </xf>
    <xf numFmtId="40" fontId="40" fillId="0" borderId="0" xfId="33" applyNumberFormat="1" applyFont="1" applyBorder="1" applyAlignment="1" applyProtection="1">
      <alignment vertical="center"/>
    </xf>
    <xf numFmtId="0" fontId="21" fillId="24" borderId="30" xfId="34" applyFont="1" applyFill="1" applyBorder="1" applyAlignment="1">
      <alignment horizontal="center" vertical="center"/>
    </xf>
    <xf numFmtId="0" fontId="21" fillId="26" borderId="49" xfId="34" applyFont="1" applyFill="1" applyBorder="1" applyAlignment="1">
      <alignment horizontal="center" vertical="center"/>
    </xf>
    <xf numFmtId="38" fontId="35" fillId="26" borderId="10" xfId="33" applyFont="1" applyFill="1" applyBorder="1" applyAlignment="1" applyProtection="1">
      <alignment vertical="center"/>
    </xf>
    <xf numFmtId="0" fontId="21" fillId="26" borderId="11" xfId="34" applyFont="1" applyFill="1" applyBorder="1" applyAlignment="1">
      <alignment horizontal="center" vertical="center"/>
    </xf>
    <xf numFmtId="0" fontId="21" fillId="26" borderId="109" xfId="34" applyFont="1" applyFill="1" applyBorder="1" applyAlignment="1">
      <alignment horizontal="center" vertical="center"/>
    </xf>
    <xf numFmtId="38" fontId="28" fillId="24" borderId="114" xfId="33" applyFont="1" applyFill="1" applyBorder="1" applyAlignment="1" applyProtection="1">
      <alignment horizontal="left" vertical="center"/>
    </xf>
    <xf numFmtId="38" fontId="28" fillId="24" borderId="62" xfId="33" applyFont="1" applyFill="1" applyBorder="1" applyAlignment="1" applyProtection="1">
      <alignment horizontal="center" vertical="center"/>
    </xf>
    <xf numFmtId="38" fontId="28" fillId="26" borderId="55" xfId="33" applyFont="1" applyFill="1" applyBorder="1" applyAlignment="1" applyProtection="1">
      <alignment horizontal="center" vertical="center"/>
    </xf>
    <xf numFmtId="38" fontId="28" fillId="26" borderId="62" xfId="33" applyFont="1" applyFill="1" applyBorder="1" applyAlignment="1" applyProtection="1">
      <alignment vertical="center"/>
    </xf>
    <xf numFmtId="38" fontId="28" fillId="25" borderId="110" xfId="33" applyFont="1" applyFill="1" applyBorder="1" applyAlignment="1" applyProtection="1">
      <alignment vertical="center"/>
    </xf>
    <xf numFmtId="38" fontId="28" fillId="25" borderId="15" xfId="33" applyFont="1" applyFill="1" applyBorder="1" applyAlignment="1" applyProtection="1">
      <alignment vertical="center"/>
    </xf>
    <xf numFmtId="38" fontId="28" fillId="25" borderId="81" xfId="33" applyFont="1" applyFill="1" applyBorder="1" applyAlignment="1" applyProtection="1">
      <alignment vertical="center"/>
    </xf>
    <xf numFmtId="38" fontId="28" fillId="25" borderId="11" xfId="33" applyFont="1" applyFill="1" applyBorder="1" applyAlignment="1" applyProtection="1">
      <alignment vertical="center"/>
    </xf>
    <xf numFmtId="38" fontId="28" fillId="25" borderId="80" xfId="33" applyFont="1" applyFill="1" applyBorder="1" applyAlignment="1" applyProtection="1">
      <alignment vertical="center"/>
    </xf>
    <xf numFmtId="38" fontId="28" fillId="25" borderId="36" xfId="33" applyFont="1" applyFill="1" applyBorder="1" applyAlignment="1" applyProtection="1">
      <alignment vertical="center"/>
    </xf>
    <xf numFmtId="38" fontId="28" fillId="25" borderId="113" xfId="33" applyFont="1" applyFill="1" applyBorder="1" applyAlignment="1" applyProtection="1">
      <alignment vertical="center"/>
    </xf>
    <xf numFmtId="38" fontId="41" fillId="0" borderId="0" xfId="33" applyFont="1" applyBorder="1" applyAlignment="1" applyProtection="1">
      <alignment horizontal="right" vertical="center"/>
    </xf>
    <xf numFmtId="38" fontId="41" fillId="0" borderId="0" xfId="33" applyFont="1" applyBorder="1" applyAlignment="1" applyProtection="1">
      <alignment vertical="center"/>
    </xf>
    <xf numFmtId="38" fontId="28" fillId="24" borderId="79" xfId="33" applyFont="1" applyFill="1" applyBorder="1" applyAlignment="1" applyProtection="1">
      <alignment horizontal="center" vertical="center"/>
    </xf>
    <xf numFmtId="38" fontId="28" fillId="24" borderId="0" xfId="33" applyFont="1" applyFill="1" applyBorder="1" applyAlignment="1" applyProtection="1">
      <alignment horizontal="center" vertical="center"/>
    </xf>
    <xf numFmtId="38" fontId="28" fillId="26" borderId="0" xfId="33" applyFont="1" applyFill="1" applyBorder="1" applyAlignment="1" applyProtection="1">
      <alignment vertical="center"/>
    </xf>
    <xf numFmtId="38" fontId="28" fillId="26" borderId="115" xfId="33" applyFont="1" applyFill="1" applyBorder="1" applyAlignment="1" applyProtection="1">
      <alignment horizontal="center" vertical="center"/>
    </xf>
    <xf numFmtId="38" fontId="28" fillId="26" borderId="100" xfId="33" applyFont="1" applyFill="1" applyBorder="1" applyAlignment="1" applyProtection="1">
      <alignment vertical="center"/>
    </xf>
    <xf numFmtId="0" fontId="47" fillId="24" borderId="25" xfId="34" applyFont="1" applyFill="1" applyBorder="1" applyAlignment="1">
      <alignment horizontal="center" vertical="center"/>
    </xf>
    <xf numFmtId="0" fontId="47" fillId="26" borderId="49" xfId="34" applyFont="1" applyFill="1" applyBorder="1" applyAlignment="1">
      <alignment horizontal="center" vertical="center"/>
    </xf>
    <xf numFmtId="38" fontId="25" fillId="26" borderId="10" xfId="33" applyFont="1" applyFill="1" applyBorder="1" applyAlignment="1">
      <alignment vertical="center" shrinkToFit="1"/>
    </xf>
    <xf numFmtId="0" fontId="47" fillId="26" borderId="65" xfId="34" applyFont="1" applyFill="1" applyBorder="1" applyAlignment="1">
      <alignment horizontal="center" vertical="center"/>
    </xf>
    <xf numFmtId="0" fontId="47" fillId="26" borderId="116" xfId="34" applyFont="1" applyFill="1" applyBorder="1" applyAlignment="1">
      <alignment horizontal="center" vertical="center"/>
    </xf>
    <xf numFmtId="38" fontId="48" fillId="25" borderId="117" xfId="33" applyFont="1" applyFill="1" applyBorder="1" applyAlignment="1">
      <alignment vertical="center" shrinkToFit="1"/>
    </xf>
    <xf numFmtId="0" fontId="48" fillId="25" borderId="64" xfId="34" applyFont="1" applyFill="1" applyBorder="1" applyAlignment="1">
      <alignment vertical="center"/>
    </xf>
    <xf numFmtId="0" fontId="48" fillId="25" borderId="118" xfId="34" applyFont="1" applyFill="1" applyBorder="1" applyAlignment="1">
      <alignment vertical="center"/>
    </xf>
    <xf numFmtId="0" fontId="48" fillId="25" borderId="65" xfId="34" applyFont="1" applyFill="1" applyBorder="1" applyAlignment="1">
      <alignment vertical="center"/>
    </xf>
    <xf numFmtId="0" fontId="48" fillId="25" borderId="117" xfId="34" applyFont="1" applyFill="1" applyBorder="1" applyAlignment="1">
      <alignment vertical="center"/>
    </xf>
    <xf numFmtId="0" fontId="48" fillId="25" borderId="119" xfId="34" applyFont="1" applyFill="1" applyBorder="1" applyAlignment="1">
      <alignment vertical="center"/>
    </xf>
    <xf numFmtId="0" fontId="48" fillId="25" borderId="49" xfId="34" applyFont="1" applyFill="1" applyBorder="1" applyAlignment="1">
      <alignment vertical="center"/>
    </xf>
    <xf numFmtId="0" fontId="48" fillId="25" borderId="120" xfId="34" applyFont="1" applyFill="1" applyBorder="1" applyAlignment="1">
      <alignment vertical="center"/>
    </xf>
    <xf numFmtId="0" fontId="42" fillId="0" borderId="0" xfId="34" applyFont="1" applyFill="1" applyBorder="1" applyAlignment="1">
      <alignment horizontal="center" vertical="center"/>
    </xf>
    <xf numFmtId="38" fontId="42" fillId="0" borderId="0" xfId="33" applyFont="1" applyFill="1" applyBorder="1" applyAlignment="1">
      <alignment horizontal="center" vertical="center"/>
    </xf>
    <xf numFmtId="38" fontId="42" fillId="0" borderId="0" xfId="34" applyNumberFormat="1" applyFont="1" applyFill="1" applyBorder="1" applyAlignment="1">
      <alignment vertical="center"/>
    </xf>
    <xf numFmtId="0" fontId="42" fillId="0" borderId="0" xfId="34" applyFont="1" applyFill="1" applyBorder="1" applyAlignment="1">
      <alignment vertical="center"/>
    </xf>
    <xf numFmtId="0" fontId="48" fillId="24" borderId="55" xfId="34" applyFont="1" applyFill="1" applyBorder="1" applyAlignment="1">
      <alignment horizontal="center" vertical="center"/>
    </xf>
    <xf numFmtId="0" fontId="28" fillId="24" borderId="20" xfId="34" applyFont="1" applyFill="1" applyBorder="1" applyAlignment="1">
      <alignment horizontal="center" vertical="center"/>
    </xf>
    <xf numFmtId="38" fontId="25" fillId="26" borderId="62" xfId="33" applyFont="1" applyFill="1" applyBorder="1" applyAlignment="1">
      <alignment horizontal="right" vertical="center" shrinkToFit="1"/>
    </xf>
    <xf numFmtId="38" fontId="48" fillId="25" borderId="107" xfId="33" applyFont="1" applyFill="1" applyBorder="1" applyAlignment="1">
      <alignment horizontal="right" vertical="center" shrinkToFit="1"/>
    </xf>
    <xf numFmtId="38" fontId="25" fillId="25" borderId="20" xfId="33" applyFont="1" applyFill="1" applyBorder="1" applyAlignment="1">
      <alignment horizontal="right" vertical="center" shrinkToFit="1"/>
    </xf>
    <xf numFmtId="38" fontId="25" fillId="25" borderId="111" xfId="33" applyFont="1" applyFill="1" applyBorder="1" applyAlignment="1">
      <alignment horizontal="right" vertical="center" shrinkToFit="1"/>
    </xf>
    <xf numFmtId="38" fontId="25" fillId="25" borderId="56" xfId="33" applyFont="1" applyFill="1" applyBorder="1" applyAlignment="1">
      <alignment horizontal="right" vertical="center" shrinkToFit="1"/>
    </xf>
    <xf numFmtId="38" fontId="25" fillId="25" borderId="107" xfId="33" applyFont="1" applyFill="1" applyBorder="1" applyAlignment="1">
      <alignment horizontal="right" vertical="center" shrinkToFit="1"/>
    </xf>
    <xf numFmtId="38" fontId="25" fillId="25" borderId="55" xfId="33" applyFont="1" applyFill="1" applyBorder="1" applyAlignment="1">
      <alignment horizontal="right" vertical="center" shrinkToFit="1"/>
    </xf>
    <xf numFmtId="38" fontId="25" fillId="25" borderId="112" xfId="33" applyFont="1" applyFill="1" applyBorder="1" applyAlignment="1">
      <alignment horizontal="right" vertical="center" shrinkToFit="1"/>
    </xf>
    <xf numFmtId="38" fontId="25" fillId="25" borderId="108" xfId="33" applyFont="1" applyFill="1" applyBorder="1" applyAlignment="1">
      <alignment horizontal="right" vertical="center" shrinkToFit="1"/>
    </xf>
    <xf numFmtId="0" fontId="38" fillId="0" borderId="0" xfId="34" applyFont="1" applyBorder="1" applyAlignment="1">
      <alignment vertical="center"/>
    </xf>
    <xf numFmtId="38" fontId="38" fillId="0" borderId="0" xfId="33" applyFont="1" applyBorder="1" applyAlignment="1" applyProtection="1">
      <alignment horizontal="right" vertical="top" wrapText="1"/>
    </xf>
    <xf numFmtId="38" fontId="38" fillId="0" borderId="0" xfId="34" applyNumberFormat="1" applyFont="1" applyBorder="1" applyAlignment="1" applyProtection="1">
      <alignment horizontal="right" vertical="center"/>
    </xf>
    <xf numFmtId="0" fontId="48" fillId="24" borderId="121" xfId="34" applyFont="1" applyFill="1" applyBorder="1" applyAlignment="1">
      <alignment horizontal="center" vertical="center"/>
    </xf>
    <xf numFmtId="0" fontId="28" fillId="24" borderId="122" xfId="34" applyFont="1" applyFill="1" applyBorder="1" applyAlignment="1">
      <alignment horizontal="center" vertical="center"/>
    </xf>
    <xf numFmtId="38" fontId="25" fillId="26" borderId="123" xfId="33" applyFont="1" applyFill="1" applyBorder="1" applyAlignment="1">
      <alignment horizontal="right" vertical="center" shrinkToFit="1"/>
    </xf>
    <xf numFmtId="38" fontId="48" fillId="25" borderId="125" xfId="33" applyFont="1" applyFill="1" applyBorder="1" applyAlignment="1">
      <alignment horizontal="right" vertical="center" shrinkToFit="1"/>
    </xf>
    <xf numFmtId="38" fontId="25" fillId="25" borderId="122" xfId="33" applyFont="1" applyFill="1" applyBorder="1" applyAlignment="1">
      <alignment horizontal="right" vertical="center" shrinkToFit="1"/>
    </xf>
    <xf numFmtId="38" fontId="25" fillId="25" borderId="126" xfId="33" applyFont="1" applyFill="1" applyBorder="1" applyAlignment="1">
      <alignment horizontal="right" vertical="center" shrinkToFit="1"/>
    </xf>
    <xf numFmtId="38" fontId="25" fillId="25" borderId="124" xfId="33" applyFont="1" applyFill="1" applyBorder="1" applyAlignment="1">
      <alignment horizontal="right" vertical="center" shrinkToFit="1"/>
    </xf>
    <xf numFmtId="38" fontId="25" fillId="25" borderId="125" xfId="33" applyFont="1" applyFill="1" applyBorder="1" applyAlignment="1">
      <alignment horizontal="right" vertical="center" shrinkToFit="1"/>
    </xf>
    <xf numFmtId="38" fontId="25" fillId="25" borderId="121" xfId="33" applyFont="1" applyFill="1" applyBorder="1" applyAlignment="1">
      <alignment horizontal="right" vertical="center" shrinkToFit="1"/>
    </xf>
    <xf numFmtId="38" fontId="25" fillId="25" borderId="127" xfId="33" applyFont="1" applyFill="1" applyBorder="1" applyAlignment="1">
      <alignment horizontal="right" vertical="center" shrinkToFit="1"/>
    </xf>
    <xf numFmtId="38" fontId="25" fillId="25" borderId="128" xfId="33" applyFont="1" applyFill="1" applyBorder="1" applyAlignment="1">
      <alignment horizontal="right" vertical="center" shrinkToFit="1"/>
    </xf>
    <xf numFmtId="0" fontId="48" fillId="24" borderId="49" xfId="34" applyFont="1" applyFill="1" applyBorder="1" applyAlignment="1">
      <alignment horizontal="center" vertical="center"/>
    </xf>
    <xf numFmtId="0" fontId="28" fillId="24" borderId="64" xfId="34" applyFont="1" applyFill="1" applyBorder="1" applyAlignment="1">
      <alignment horizontal="center" vertical="center"/>
    </xf>
    <xf numFmtId="38" fontId="25" fillId="26" borderId="10" xfId="33" applyFont="1" applyFill="1" applyBorder="1" applyAlignment="1">
      <alignment horizontal="right" vertical="center" shrinkToFit="1"/>
    </xf>
    <xf numFmtId="38" fontId="48" fillId="25" borderId="117" xfId="33" applyFont="1" applyFill="1" applyBorder="1" applyAlignment="1">
      <alignment horizontal="right" vertical="center" shrinkToFit="1"/>
    </xf>
    <xf numFmtId="38" fontId="25" fillId="25" borderId="64" xfId="33" applyFont="1" applyFill="1" applyBorder="1" applyAlignment="1">
      <alignment horizontal="right" vertical="center" shrinkToFit="1"/>
    </xf>
    <xf numFmtId="38" fontId="25" fillId="25" borderId="118" xfId="33" applyFont="1" applyFill="1" applyBorder="1" applyAlignment="1">
      <alignment horizontal="right" vertical="center" shrinkToFit="1"/>
    </xf>
    <xf numFmtId="38" fontId="25" fillId="25" borderId="65" xfId="33" applyFont="1" applyFill="1" applyBorder="1" applyAlignment="1">
      <alignment horizontal="right" vertical="center" shrinkToFit="1"/>
    </xf>
    <xf numFmtId="38" fontId="25" fillId="25" borderId="117" xfId="33" applyFont="1" applyFill="1" applyBorder="1" applyAlignment="1">
      <alignment horizontal="right" vertical="center" shrinkToFit="1"/>
    </xf>
    <xf numFmtId="38" fontId="25" fillId="25" borderId="49" xfId="33" applyFont="1" applyFill="1" applyBorder="1" applyAlignment="1">
      <alignment horizontal="right" vertical="center" shrinkToFit="1"/>
    </xf>
    <xf numFmtId="38" fontId="25" fillId="25" borderId="119" xfId="33" applyFont="1" applyFill="1" applyBorder="1" applyAlignment="1">
      <alignment horizontal="right" vertical="center" shrinkToFit="1"/>
    </xf>
    <xf numFmtId="38" fontId="25" fillId="25" borderId="120" xfId="33" applyFont="1" applyFill="1" applyBorder="1" applyAlignment="1">
      <alignment horizontal="right" vertical="center" shrinkToFit="1"/>
    </xf>
    <xf numFmtId="0" fontId="38" fillId="0" borderId="0" xfId="34" applyFont="1" applyBorder="1" applyAlignment="1">
      <alignment vertical="center" shrinkToFit="1"/>
    </xf>
    <xf numFmtId="0" fontId="43" fillId="0" borderId="0" xfId="34" applyFont="1" applyBorder="1" applyAlignment="1">
      <alignment vertical="center"/>
    </xf>
    <xf numFmtId="0" fontId="37" fillId="0" borderId="0" xfId="34" applyFont="1" applyBorder="1" applyAlignment="1">
      <alignment vertical="center"/>
    </xf>
    <xf numFmtId="0" fontId="48" fillId="24" borderId="36" xfId="34" applyFont="1" applyFill="1" applyBorder="1" applyAlignment="1">
      <alignment horizontal="center" vertical="center"/>
    </xf>
    <xf numFmtId="0" fontId="28" fillId="24" borderId="15" xfId="34" applyFont="1" applyFill="1" applyBorder="1" applyAlignment="1">
      <alignment horizontal="center" vertical="center"/>
    </xf>
    <xf numFmtId="38" fontId="25" fillId="26" borderId="0" xfId="33" applyFont="1" applyFill="1" applyBorder="1" applyAlignment="1">
      <alignment horizontal="right" vertical="center" shrinkToFit="1"/>
    </xf>
    <xf numFmtId="38" fontId="48" fillId="25" borderId="110" xfId="33" applyFont="1" applyFill="1" applyBorder="1" applyAlignment="1">
      <alignment horizontal="right" vertical="center" shrinkToFit="1"/>
    </xf>
    <xf numFmtId="38" fontId="25" fillId="25" borderId="15" xfId="33" applyFont="1" applyFill="1" applyBorder="1" applyAlignment="1">
      <alignment horizontal="right" vertical="center" shrinkToFit="1"/>
    </xf>
    <xf numFmtId="38" fontId="25" fillId="25" borderId="81" xfId="33" applyFont="1" applyFill="1" applyBorder="1" applyAlignment="1">
      <alignment horizontal="right" vertical="center" shrinkToFit="1"/>
    </xf>
    <xf numFmtId="38" fontId="25" fillId="25" borderId="11" xfId="33" applyFont="1" applyFill="1" applyBorder="1" applyAlignment="1">
      <alignment horizontal="right" vertical="center" shrinkToFit="1"/>
    </xf>
    <xf numFmtId="38" fontId="25" fillId="25" borderId="110" xfId="33" applyFont="1" applyFill="1" applyBorder="1" applyAlignment="1">
      <alignment horizontal="right" vertical="center" shrinkToFit="1"/>
    </xf>
    <xf numFmtId="38" fontId="25" fillId="25" borderId="36" xfId="33" applyFont="1" applyFill="1" applyBorder="1" applyAlignment="1">
      <alignment horizontal="right" vertical="center" shrinkToFit="1"/>
    </xf>
    <xf numFmtId="38" fontId="25" fillId="25" borderId="80" xfId="33" applyFont="1" applyFill="1" applyBorder="1" applyAlignment="1">
      <alignment horizontal="right" vertical="center" shrinkToFit="1"/>
    </xf>
    <xf numFmtId="38" fontId="25" fillId="25" borderId="113" xfId="33" applyFont="1" applyFill="1" applyBorder="1" applyAlignment="1">
      <alignment horizontal="right" vertical="center" shrinkToFit="1"/>
    </xf>
    <xf numFmtId="38" fontId="25" fillId="26" borderId="132" xfId="33" applyFont="1" applyFill="1" applyBorder="1" applyAlignment="1">
      <alignment horizontal="right" vertical="center" shrinkToFit="1"/>
    </xf>
    <xf numFmtId="38" fontId="48" fillId="25" borderId="133" xfId="33" applyFont="1" applyFill="1" applyBorder="1" applyAlignment="1">
      <alignment horizontal="right" vertical="center" shrinkToFit="1"/>
    </xf>
    <xf numFmtId="38" fontId="38" fillId="0" borderId="0" xfId="34" applyNumberFormat="1" applyFont="1" applyBorder="1" applyAlignment="1">
      <alignment vertical="center"/>
    </xf>
    <xf numFmtId="38" fontId="25" fillId="0" borderId="0" xfId="33" applyFont="1" applyBorder="1" applyAlignment="1">
      <alignment vertical="center" shrinkToFit="1"/>
    </xf>
    <xf numFmtId="0" fontId="28" fillId="0" borderId="0" xfId="34" applyFont="1" applyFill="1" applyBorder="1" applyAlignment="1">
      <alignment horizontal="center" vertical="center"/>
    </xf>
    <xf numFmtId="38" fontId="35" fillId="0" borderId="0" xfId="33" applyFont="1" applyFill="1" applyBorder="1" applyAlignment="1">
      <alignment vertical="center" shrinkToFit="1"/>
    </xf>
    <xf numFmtId="0" fontId="35" fillId="0" borderId="0" xfId="34" applyFont="1" applyBorder="1" applyAlignment="1">
      <alignment vertical="center"/>
    </xf>
    <xf numFmtId="40" fontId="28" fillId="0" borderId="0" xfId="33" applyNumberFormat="1" applyFont="1" applyFill="1" applyBorder="1" applyAlignment="1" applyProtection="1">
      <alignment horizontal="center" vertical="center"/>
    </xf>
    <xf numFmtId="40" fontId="35" fillId="0" borderId="0" xfId="33" applyNumberFormat="1" applyFont="1" applyBorder="1" applyAlignment="1" applyProtection="1">
      <alignment vertical="center"/>
    </xf>
    <xf numFmtId="0" fontId="28" fillId="0" borderId="0" xfId="34" applyNumberFormat="1" applyFont="1" applyAlignment="1" applyProtection="1">
      <alignment vertical="center"/>
    </xf>
    <xf numFmtId="0" fontId="25" fillId="0" borderId="0" xfId="34" applyNumberFormat="1" applyFont="1" applyAlignment="1" applyProtection="1">
      <alignment vertical="top" wrapText="1"/>
    </xf>
    <xf numFmtId="0" fontId="46" fillId="0" borderId="0" xfId="34" applyNumberFormat="1" applyFont="1" applyAlignment="1" applyProtection="1">
      <alignment vertical="center"/>
    </xf>
    <xf numFmtId="0" fontId="35" fillId="0" borderId="0" xfId="34" applyNumberFormat="1" applyFont="1" applyAlignment="1" applyProtection="1">
      <alignment horizontal="center" vertical="center"/>
    </xf>
    <xf numFmtId="38" fontId="35" fillId="0" borderId="0" xfId="33" applyFont="1" applyAlignment="1" applyProtection="1">
      <alignment vertical="center"/>
    </xf>
    <xf numFmtId="40" fontId="35" fillId="0" borderId="0" xfId="33" applyNumberFormat="1" applyFont="1" applyAlignment="1" applyProtection="1">
      <alignment vertical="center"/>
    </xf>
    <xf numFmtId="38" fontId="28" fillId="0" borderId="0" xfId="33" applyFont="1" applyAlignment="1" applyProtection="1">
      <alignment vertical="center"/>
    </xf>
    <xf numFmtId="0" fontId="48" fillId="0" borderId="0" xfId="34" applyFont="1" applyFill="1" applyAlignment="1">
      <alignment vertical="center"/>
    </xf>
    <xf numFmtId="0" fontId="25" fillId="0" borderId="0" xfId="34" applyFont="1" applyAlignment="1">
      <alignment vertical="center" shrinkToFit="1"/>
    </xf>
    <xf numFmtId="38" fontId="25" fillId="0" borderId="0" xfId="33" applyFont="1" applyAlignment="1">
      <alignment vertical="center" shrinkToFit="1"/>
    </xf>
    <xf numFmtId="0" fontId="35" fillId="0" borderId="0" xfId="34" applyFont="1" applyAlignment="1">
      <alignment vertical="center"/>
    </xf>
    <xf numFmtId="0" fontId="28" fillId="0" borderId="0" xfId="34" applyFont="1" applyFill="1" applyAlignment="1">
      <alignment vertical="center"/>
    </xf>
    <xf numFmtId="0" fontId="28" fillId="27" borderId="137" xfId="34" applyNumberFormat="1" applyFont="1" applyFill="1" applyBorder="1" applyAlignment="1" applyProtection="1">
      <alignment horizontal="center" vertical="center"/>
    </xf>
    <xf numFmtId="0" fontId="28" fillId="27" borderId="138" xfId="34" applyNumberFormat="1" applyFont="1" applyFill="1" applyBorder="1" applyAlignment="1" applyProtection="1">
      <alignment horizontal="center" vertical="center"/>
    </xf>
    <xf numFmtId="0" fontId="28" fillId="27" borderId="137" xfId="34" applyNumberFormat="1" applyFont="1" applyFill="1" applyBorder="1" applyAlignment="1" applyProtection="1">
      <alignment vertical="center"/>
    </xf>
    <xf numFmtId="0" fontId="28" fillId="27" borderId="75" xfId="34" applyNumberFormat="1" applyFont="1" applyFill="1" applyBorder="1" applyAlignment="1" applyProtection="1">
      <alignment vertical="center"/>
    </xf>
    <xf numFmtId="0" fontId="28" fillId="27" borderId="138" xfId="34" applyFont="1" applyFill="1" applyBorder="1" applyAlignment="1">
      <alignment horizontal="center" vertical="center"/>
    </xf>
    <xf numFmtId="0" fontId="28" fillId="27" borderId="137" xfId="34" applyFont="1" applyFill="1" applyBorder="1" applyAlignment="1">
      <alignment horizontal="center" vertical="center"/>
    </xf>
    <xf numFmtId="0" fontId="28" fillId="27" borderId="137" xfId="34" applyNumberFormat="1" applyFont="1" applyFill="1" applyBorder="1" applyAlignment="1" applyProtection="1">
      <alignment horizontal="center" vertical="center" shrinkToFit="1"/>
    </xf>
    <xf numFmtId="0" fontId="28" fillId="27" borderId="137" xfId="34" applyFont="1" applyFill="1" applyBorder="1" applyAlignment="1">
      <alignment horizontal="center" vertical="center" shrinkToFit="1"/>
    </xf>
    <xf numFmtId="0" fontId="28" fillId="27" borderId="139" xfId="34" applyNumberFormat="1" applyFont="1" applyFill="1" applyBorder="1" applyAlignment="1" applyProtection="1">
      <alignment vertical="center"/>
    </xf>
    <xf numFmtId="0" fontId="28" fillId="0" borderId="0" xfId="34" applyNumberFormat="1" applyFont="1" applyBorder="1" applyAlignment="1" applyProtection="1">
      <alignment horizontal="right" vertical="center"/>
    </xf>
    <xf numFmtId="0" fontId="28" fillId="27" borderId="20" xfId="34" applyNumberFormat="1" applyFont="1" applyFill="1" applyBorder="1" applyAlignment="1" applyProtection="1">
      <alignment horizontal="center" vertical="center"/>
    </xf>
    <xf numFmtId="0" fontId="28" fillId="27" borderId="20" xfId="34" applyNumberFormat="1" applyFont="1" applyFill="1" applyBorder="1" applyAlignment="1" applyProtection="1">
      <alignment horizontal="left" vertical="top"/>
    </xf>
    <xf numFmtId="0" fontId="28" fillId="27" borderId="62" xfId="34" applyNumberFormat="1" applyFont="1" applyFill="1" applyBorder="1" applyAlignment="1" applyProtection="1">
      <alignment horizontal="left" vertical="top"/>
    </xf>
    <xf numFmtId="0" fontId="28" fillId="27" borderId="56" xfId="34" applyNumberFormat="1" applyFont="1" applyFill="1" applyBorder="1" applyAlignment="1" applyProtection="1">
      <alignment vertical="top" wrapText="1"/>
    </xf>
    <xf numFmtId="0" fontId="28" fillId="27" borderId="56" xfId="34" applyNumberFormat="1" applyFont="1" applyFill="1" applyBorder="1" applyAlignment="1" applyProtection="1">
      <alignment horizontal="left" vertical="top"/>
    </xf>
    <xf numFmtId="0" fontId="28" fillId="27" borderId="56" xfId="34" applyNumberFormat="1" applyFont="1" applyFill="1" applyBorder="1" applyAlignment="1" applyProtection="1">
      <alignment vertical="center"/>
    </xf>
    <xf numFmtId="0" fontId="28" fillId="24" borderId="55" xfId="34" applyNumberFormat="1" applyFont="1" applyFill="1" applyBorder="1" applyAlignment="1" applyProtection="1">
      <alignment horizontal="left" vertical="top"/>
    </xf>
    <xf numFmtId="0" fontId="28" fillId="27" borderId="55" xfId="34" applyNumberFormat="1" applyFont="1" applyFill="1" applyBorder="1" applyAlignment="1" applyProtection="1">
      <alignment horizontal="left" vertical="top"/>
    </xf>
    <xf numFmtId="0" fontId="28" fillId="0" borderId="55" xfId="34" applyNumberFormat="1" applyFont="1" applyFill="1" applyBorder="1" applyAlignment="1" applyProtection="1">
      <alignment horizontal="left" vertical="top"/>
    </xf>
    <xf numFmtId="0" fontId="28" fillId="0" borderId="20" xfId="34" applyNumberFormat="1" applyFont="1" applyFill="1" applyBorder="1" applyAlignment="1" applyProtection="1">
      <alignment horizontal="left" vertical="top"/>
    </xf>
    <xf numFmtId="0" fontId="28" fillId="0" borderId="62" xfId="34" applyNumberFormat="1" applyFont="1" applyFill="1" applyBorder="1" applyAlignment="1" applyProtection="1">
      <alignment horizontal="left" vertical="top"/>
    </xf>
    <xf numFmtId="0" fontId="28" fillId="27" borderId="36" xfId="34" applyNumberFormat="1" applyFont="1" applyFill="1" applyBorder="1" applyAlignment="1" applyProtection="1">
      <alignment horizontal="left" vertical="top"/>
    </xf>
    <xf numFmtId="0" fontId="28" fillId="0" borderId="36" xfId="34" applyNumberFormat="1" applyFont="1" applyFill="1" applyBorder="1" applyAlignment="1" applyProtection="1">
      <alignment horizontal="center" vertical="center"/>
    </xf>
    <xf numFmtId="0" fontId="28" fillId="0" borderId="0" xfId="34" applyNumberFormat="1" applyFont="1" applyBorder="1" applyAlignment="1" applyProtection="1">
      <alignment vertical="center"/>
    </xf>
    <xf numFmtId="0" fontId="25" fillId="0" borderId="0" xfId="34" applyNumberFormat="1" applyFont="1" applyBorder="1" applyAlignment="1" applyProtection="1">
      <alignment horizontal="right" vertical="top" wrapText="1"/>
    </xf>
    <xf numFmtId="0" fontId="28" fillId="24" borderId="36" xfId="34" applyNumberFormat="1" applyFont="1" applyFill="1" applyBorder="1" applyAlignment="1" applyProtection="1">
      <alignment horizontal="left" vertical="center"/>
    </xf>
    <xf numFmtId="0" fontId="28" fillId="27" borderId="65" xfId="34" applyNumberFormat="1" applyFont="1" applyFill="1" applyBorder="1" applyAlignment="1" applyProtection="1">
      <alignment horizontal="left" vertical="center"/>
    </xf>
    <xf numFmtId="0" fontId="28" fillId="27" borderId="11" xfId="34" applyNumberFormat="1" applyFont="1" applyFill="1" applyBorder="1" applyAlignment="1" applyProtection="1">
      <alignment horizontal="left" vertical="center"/>
    </xf>
    <xf numFmtId="0" fontId="28" fillId="24" borderId="36" xfId="34" applyNumberFormat="1" applyFont="1" applyFill="1" applyBorder="1" applyAlignment="1" applyProtection="1">
      <alignment horizontal="center" vertical="center"/>
    </xf>
    <xf numFmtId="0" fontId="28" fillId="27" borderId="64" xfId="34" applyNumberFormat="1" applyFont="1" applyFill="1" applyBorder="1" applyAlignment="1" applyProtection="1">
      <alignment vertical="center"/>
    </xf>
    <xf numFmtId="0" fontId="28" fillId="27" borderId="65" xfId="34" applyNumberFormat="1" applyFont="1" applyFill="1" applyBorder="1" applyAlignment="1" applyProtection="1">
      <alignment vertical="center"/>
    </xf>
    <xf numFmtId="0" fontId="28" fillId="27" borderId="10" xfId="34" applyNumberFormat="1" applyFont="1" applyFill="1" applyBorder="1" applyAlignment="1" applyProtection="1">
      <alignment vertical="center"/>
    </xf>
    <xf numFmtId="0" fontId="28" fillId="27" borderId="10" xfId="34" applyNumberFormat="1" applyFont="1" applyFill="1" applyBorder="1" applyAlignment="1" applyProtection="1">
      <alignment vertical="top" wrapText="1"/>
    </xf>
    <xf numFmtId="0" fontId="28" fillId="27" borderId="49" xfId="34" applyNumberFormat="1" applyFont="1" applyFill="1" applyBorder="1" applyAlignment="1" applyProtection="1">
      <alignment horizontal="left" vertical="center"/>
    </xf>
    <xf numFmtId="0" fontId="28" fillId="0" borderId="49" xfId="34" applyNumberFormat="1" applyFont="1" applyFill="1" applyBorder="1" applyAlignment="1" applyProtection="1">
      <alignment horizontal="left" vertical="center"/>
    </xf>
    <xf numFmtId="0" fontId="28" fillId="0" borderId="64" xfId="34" applyNumberFormat="1" applyFont="1" applyFill="1" applyBorder="1" applyAlignment="1" applyProtection="1">
      <alignment horizontal="left" vertical="center"/>
    </xf>
    <xf numFmtId="0" fontId="28" fillId="0" borderId="65" xfId="34" applyNumberFormat="1" applyFont="1" applyFill="1" applyBorder="1" applyAlignment="1" applyProtection="1">
      <alignment horizontal="left" vertical="center"/>
    </xf>
    <xf numFmtId="0" fontId="28" fillId="27" borderId="64" xfId="34" applyNumberFormat="1" applyFont="1" applyFill="1" applyBorder="1" applyAlignment="1" applyProtection="1">
      <alignment horizontal="left" vertical="center"/>
    </xf>
    <xf numFmtId="0" fontId="28" fillId="27" borderId="10" xfId="34" applyNumberFormat="1" applyFont="1" applyFill="1" applyBorder="1" applyAlignment="1" applyProtection="1">
      <alignment horizontal="left" vertical="center"/>
    </xf>
    <xf numFmtId="0" fontId="28" fillId="27" borderId="49" xfId="34" applyNumberFormat="1" applyFont="1" applyFill="1" applyBorder="1" applyAlignment="1" applyProtection="1">
      <alignment vertical="center"/>
    </xf>
    <xf numFmtId="0" fontId="28" fillId="27" borderId="36" xfId="34" applyNumberFormat="1" applyFont="1" applyFill="1" applyBorder="1" applyAlignment="1" applyProtection="1">
      <alignment horizontal="center" vertical="center"/>
    </xf>
    <xf numFmtId="0" fontId="46" fillId="0" borderId="0" xfId="34" applyNumberFormat="1" applyFont="1" applyBorder="1" applyAlignment="1" applyProtection="1">
      <alignment horizontal="right" vertical="center"/>
    </xf>
    <xf numFmtId="0" fontId="28" fillId="24" borderId="36" xfId="34" applyNumberFormat="1" applyFont="1" applyFill="1" applyBorder="1" applyAlignment="1" applyProtection="1">
      <alignment vertical="center"/>
    </xf>
    <xf numFmtId="0" fontId="28" fillId="0" borderId="20" xfId="34" applyNumberFormat="1" applyFont="1" applyFill="1" applyBorder="1" applyAlignment="1" applyProtection="1">
      <alignment horizontal="left" vertical="center"/>
    </xf>
    <xf numFmtId="0" fontId="28" fillId="0" borderId="22" xfId="34" applyNumberFormat="1" applyFont="1" applyFill="1" applyBorder="1" applyAlignment="1" applyProtection="1">
      <alignment vertical="center"/>
    </xf>
    <xf numFmtId="0" fontId="28" fillId="0" borderId="62" xfId="34" applyNumberFormat="1" applyFont="1" applyFill="1" applyBorder="1" applyAlignment="1" applyProtection="1">
      <alignment vertical="center"/>
    </xf>
    <xf numFmtId="0" fontId="28" fillId="27" borderId="55" xfId="34" applyNumberFormat="1" applyFont="1" applyFill="1" applyBorder="1" applyAlignment="1" applyProtection="1">
      <alignment horizontal="left" vertical="center"/>
    </xf>
    <xf numFmtId="0" fontId="28" fillId="27" borderId="21" xfId="34" applyNumberFormat="1" applyFont="1" applyFill="1" applyBorder="1" applyAlignment="1" applyProtection="1">
      <alignment horizontal="left" vertical="center"/>
    </xf>
    <xf numFmtId="0" fontId="28" fillId="27" borderId="56" xfId="34" applyNumberFormat="1" applyFont="1" applyFill="1" applyBorder="1" applyAlignment="1" applyProtection="1">
      <alignment horizontal="left" vertical="center"/>
    </xf>
    <xf numFmtId="0" fontId="28" fillId="27" borderId="20" xfId="34" applyNumberFormat="1" applyFont="1" applyFill="1" applyBorder="1" applyAlignment="1" applyProtection="1">
      <alignment horizontal="left" vertical="center"/>
    </xf>
    <xf numFmtId="0" fontId="28" fillId="27" borderId="22" xfId="34" applyNumberFormat="1" applyFont="1" applyFill="1" applyBorder="1" applyAlignment="1" applyProtection="1">
      <alignment horizontal="left" vertical="center"/>
    </xf>
    <xf numFmtId="0" fontId="28" fillId="27" borderId="55" xfId="34" applyNumberFormat="1" applyFont="1" applyFill="1" applyBorder="1" applyAlignment="1" applyProtection="1">
      <alignment vertical="center"/>
    </xf>
    <xf numFmtId="0" fontId="28" fillId="27" borderId="21" xfId="34" applyNumberFormat="1" applyFont="1" applyFill="1" applyBorder="1" applyAlignment="1" applyProtection="1">
      <alignment vertical="center"/>
    </xf>
    <xf numFmtId="0" fontId="28" fillId="27" borderId="20" xfId="34" applyNumberFormat="1" applyFont="1" applyFill="1" applyBorder="1" applyAlignment="1" applyProtection="1">
      <alignment vertical="center"/>
    </xf>
    <xf numFmtId="0" fontId="28" fillId="27" borderId="22" xfId="34" applyNumberFormat="1" applyFont="1" applyFill="1" applyBorder="1" applyAlignment="1" applyProtection="1">
      <alignment vertical="center"/>
    </xf>
    <xf numFmtId="0" fontId="28" fillId="0" borderId="55" xfId="34" applyNumberFormat="1" applyFont="1" applyBorder="1" applyAlignment="1" applyProtection="1">
      <alignment vertical="center"/>
    </xf>
    <xf numFmtId="0" fontId="28" fillId="27" borderId="20" xfId="34" applyNumberFormat="1" applyFont="1" applyFill="1" applyBorder="1" applyAlignment="1" applyProtection="1">
      <alignment vertical="center" shrinkToFit="1"/>
    </xf>
    <xf numFmtId="0" fontId="28" fillId="0" borderId="23" xfId="34" applyNumberFormat="1" applyFont="1" applyFill="1" applyBorder="1" applyAlignment="1" applyProtection="1">
      <alignment vertical="center" shrinkToFit="1"/>
    </xf>
    <xf numFmtId="0" fontId="28" fillId="0" borderId="22" xfId="34" applyNumberFormat="1" applyFont="1" applyFill="1" applyBorder="1" applyAlignment="1" applyProtection="1">
      <alignment vertical="center" shrinkToFit="1"/>
    </xf>
    <xf numFmtId="0" fontId="28" fillId="0" borderId="20" xfId="34" applyNumberFormat="1" applyFont="1" applyFill="1" applyBorder="1" applyAlignment="1" applyProtection="1">
      <alignment vertical="center"/>
    </xf>
    <xf numFmtId="0" fontId="28" fillId="0" borderId="21" xfId="34" applyNumberFormat="1" applyFont="1" applyFill="1" applyBorder="1" applyAlignment="1" applyProtection="1">
      <alignment vertical="center"/>
    </xf>
    <xf numFmtId="0" fontId="28" fillId="0" borderId="20" xfId="34" applyNumberFormat="1" applyFont="1" applyFill="1" applyBorder="1" applyAlignment="1" applyProtection="1">
      <alignment vertical="center" shrinkToFit="1"/>
    </xf>
    <xf numFmtId="0" fontId="28" fillId="0" borderId="61" xfId="34" applyNumberFormat="1" applyFont="1" applyFill="1" applyBorder="1" applyAlignment="1" applyProtection="1">
      <alignment vertical="center" shrinkToFit="1"/>
    </xf>
    <xf numFmtId="0" fontId="28" fillId="0" borderId="60" xfId="34" applyNumberFormat="1" applyFont="1" applyFill="1" applyBorder="1" applyAlignment="1" applyProtection="1">
      <alignment vertical="center"/>
    </xf>
    <xf numFmtId="0" fontId="28" fillId="27" borderId="31" xfId="34" applyNumberFormat="1" applyFont="1" applyFill="1" applyBorder="1" applyAlignment="1" applyProtection="1">
      <alignment vertical="center"/>
    </xf>
    <xf numFmtId="0" fontId="28" fillId="27" borderId="62" xfId="34" applyNumberFormat="1" applyFont="1" applyFill="1" applyBorder="1" applyAlignment="1" applyProtection="1">
      <alignment horizontal="left" vertical="center"/>
    </xf>
    <xf numFmtId="0" fontId="28" fillId="27" borderId="36" xfId="34" applyNumberFormat="1" applyFont="1" applyFill="1" applyBorder="1" applyAlignment="1" applyProtection="1">
      <alignment vertical="center"/>
    </xf>
    <xf numFmtId="0" fontId="28" fillId="26" borderId="89" xfId="34" applyNumberFormat="1" applyFont="1" applyFill="1" applyBorder="1" applyAlignment="1" applyProtection="1">
      <alignment horizontal="center" vertical="center"/>
    </xf>
    <xf numFmtId="0" fontId="50" fillId="26" borderId="31" xfId="34" applyNumberFormat="1" applyFont="1" applyFill="1" applyBorder="1" applyAlignment="1" applyProtection="1">
      <alignment horizontal="center" vertical="center"/>
    </xf>
    <xf numFmtId="0" fontId="28" fillId="24" borderId="11" xfId="34" applyNumberFormat="1" applyFont="1" applyFill="1" applyBorder="1" applyAlignment="1" applyProtection="1">
      <alignment vertical="center"/>
    </xf>
    <xf numFmtId="0" fontId="28" fillId="27" borderId="56" xfId="34" applyNumberFormat="1" applyFont="1" applyFill="1" applyBorder="1" applyAlignment="1" applyProtection="1">
      <alignment horizontal="right" vertical="center"/>
    </xf>
    <xf numFmtId="0" fontId="28" fillId="27" borderId="20" xfId="34" applyNumberFormat="1" applyFont="1" applyFill="1" applyBorder="1" applyAlignment="1" applyProtection="1">
      <alignment horizontal="right" vertical="center"/>
    </xf>
    <xf numFmtId="0" fontId="28" fillId="27" borderId="22" xfId="34" applyNumberFormat="1" applyFont="1" applyFill="1" applyBorder="1" applyAlignment="1" applyProtection="1">
      <alignment horizontal="right" vertical="center"/>
    </xf>
    <xf numFmtId="0" fontId="28" fillId="27" borderId="26" xfId="34" applyNumberFormat="1" applyFont="1" applyFill="1" applyBorder="1" applyAlignment="1" applyProtection="1">
      <alignment horizontal="right" vertical="center"/>
    </xf>
    <xf numFmtId="0" fontId="28" fillId="24" borderId="141" xfId="34" applyNumberFormat="1" applyFont="1" applyFill="1" applyBorder="1" applyAlignment="1" applyProtection="1">
      <alignment horizontal="center" vertical="center"/>
    </xf>
    <xf numFmtId="0" fontId="28" fillId="27" borderId="142" xfId="34" applyNumberFormat="1" applyFont="1" applyFill="1" applyBorder="1" applyAlignment="1" applyProtection="1">
      <alignment horizontal="right" vertical="center"/>
    </xf>
    <xf numFmtId="0" fontId="28" fillId="24" borderId="142" xfId="34" applyNumberFormat="1" applyFont="1" applyFill="1" applyBorder="1" applyAlignment="1" applyProtection="1">
      <alignment horizontal="center" vertical="center"/>
    </xf>
    <xf numFmtId="0" fontId="28" fillId="27" borderId="143" xfId="34" applyNumberFormat="1" applyFont="1" applyFill="1" applyBorder="1" applyAlignment="1" applyProtection="1">
      <alignment horizontal="right" vertical="center"/>
    </xf>
    <xf numFmtId="0" fontId="28" fillId="27" borderId="144" xfId="34" applyNumberFormat="1" applyFont="1" applyFill="1" applyBorder="1" applyAlignment="1" applyProtection="1">
      <alignment horizontal="right" vertical="center"/>
    </xf>
    <xf numFmtId="0" fontId="28" fillId="27" borderId="145" xfId="34" applyNumberFormat="1" applyFont="1" applyFill="1" applyBorder="1" applyAlignment="1" applyProtection="1">
      <alignment horizontal="right" vertical="center"/>
    </xf>
    <xf numFmtId="0" fontId="28" fillId="27" borderId="146" xfId="34" applyNumberFormat="1" applyFont="1" applyFill="1" applyBorder="1" applyAlignment="1" applyProtection="1">
      <alignment horizontal="right" vertical="center"/>
    </xf>
    <xf numFmtId="0" fontId="28" fillId="27" borderId="147" xfId="34" applyNumberFormat="1" applyFont="1" applyFill="1" applyBorder="1" applyAlignment="1" applyProtection="1">
      <alignment horizontal="right" vertical="center"/>
    </xf>
    <xf numFmtId="0" fontId="28" fillId="24" borderId="11" xfId="34" applyNumberFormat="1" applyFont="1" applyFill="1" applyBorder="1" applyAlignment="1" applyProtection="1">
      <alignment horizontal="center" vertical="center"/>
    </xf>
    <xf numFmtId="0" fontId="28" fillId="27" borderId="55" xfId="34" applyNumberFormat="1" applyFont="1" applyFill="1" applyBorder="1" applyAlignment="1" applyProtection="1">
      <alignment horizontal="right" vertical="center"/>
    </xf>
    <xf numFmtId="0" fontId="28" fillId="24" borderId="36" xfId="34" applyNumberFormat="1" applyFont="1" applyFill="1" applyBorder="1" applyAlignment="1" applyProtection="1">
      <alignment horizontal="right" vertical="center"/>
    </xf>
    <xf numFmtId="0" fontId="28" fillId="27" borderId="21" xfId="34" applyNumberFormat="1" applyFont="1" applyFill="1" applyBorder="1" applyAlignment="1" applyProtection="1">
      <alignment horizontal="right" vertical="center"/>
    </xf>
    <xf numFmtId="0" fontId="28" fillId="0" borderId="55" xfId="34" applyNumberFormat="1" applyFont="1" applyFill="1" applyBorder="1" applyAlignment="1" applyProtection="1">
      <alignment horizontal="right" vertical="center"/>
    </xf>
    <xf numFmtId="0" fontId="28" fillId="27" borderId="23" xfId="34" applyNumberFormat="1" applyFont="1" applyFill="1" applyBorder="1" applyAlignment="1" applyProtection="1">
      <alignment horizontal="right" vertical="center"/>
    </xf>
    <xf numFmtId="0" fontId="28" fillId="27" borderId="60" xfId="34" applyNumberFormat="1" applyFont="1" applyFill="1" applyBorder="1" applyAlignment="1" applyProtection="1">
      <alignment horizontal="right" vertical="center"/>
    </xf>
    <xf numFmtId="0" fontId="28" fillId="27" borderId="31" xfId="34" applyNumberFormat="1" applyFont="1" applyFill="1" applyBorder="1" applyAlignment="1" applyProtection="1">
      <alignment horizontal="right" vertical="center"/>
    </xf>
    <xf numFmtId="0" fontId="28" fillId="24" borderId="49" xfId="34" applyNumberFormat="1" applyFont="1" applyFill="1" applyBorder="1" applyAlignment="1" applyProtection="1">
      <alignment horizontal="right" vertical="center"/>
    </xf>
    <xf numFmtId="0" fontId="28" fillId="27" borderId="48" xfId="34" applyNumberFormat="1" applyFont="1" applyFill="1" applyBorder="1" applyAlignment="1" applyProtection="1">
      <alignment horizontal="right" vertical="center"/>
    </xf>
    <xf numFmtId="0" fontId="28" fillId="27" borderId="45" xfId="34" applyNumberFormat="1" applyFont="1" applyFill="1" applyBorder="1" applyAlignment="1" applyProtection="1">
      <alignment horizontal="right" vertical="center"/>
    </xf>
    <xf numFmtId="0" fontId="28" fillId="27" borderId="65" xfId="34" applyNumberFormat="1" applyFont="1" applyFill="1" applyBorder="1" applyAlignment="1" applyProtection="1">
      <alignment horizontal="right" vertical="center"/>
    </xf>
    <xf numFmtId="0" fontId="28" fillId="27" borderId="25" xfId="34" applyNumberFormat="1" applyFont="1" applyFill="1" applyBorder="1" applyAlignment="1" applyProtection="1">
      <alignment horizontal="right" vertical="center"/>
    </xf>
    <xf numFmtId="0" fontId="28" fillId="27" borderId="30" xfId="34" applyNumberFormat="1" applyFont="1" applyFill="1" applyBorder="1" applyAlignment="1" applyProtection="1">
      <alignment horizontal="right" vertical="center"/>
    </xf>
    <xf numFmtId="0" fontId="28" fillId="27" borderId="61" xfId="34" applyNumberFormat="1" applyFont="1" applyFill="1" applyBorder="1" applyAlignment="1" applyProtection="1">
      <alignment horizontal="right" vertical="center"/>
    </xf>
    <xf numFmtId="0" fontId="28" fillId="27" borderId="25" xfId="34" applyNumberFormat="1" applyFont="1" applyFill="1" applyBorder="1" applyAlignment="1" applyProtection="1">
      <alignment horizontal="right" vertical="center" shrinkToFit="1"/>
    </xf>
    <xf numFmtId="0" fontId="28" fillId="0" borderId="25" xfId="34" applyNumberFormat="1" applyFont="1" applyFill="1" applyBorder="1" applyAlignment="1" applyProtection="1">
      <alignment horizontal="right" vertical="center"/>
    </xf>
    <xf numFmtId="0" fontId="28" fillId="27" borderId="25" xfId="34" applyNumberFormat="1" applyFont="1" applyFill="1" applyBorder="1" applyAlignment="1" applyProtection="1">
      <alignment horizontal="center" vertical="center"/>
    </xf>
    <xf numFmtId="0" fontId="28" fillId="25" borderId="148" xfId="34" applyNumberFormat="1" applyFont="1" applyFill="1" applyBorder="1" applyAlignment="1" applyProtection="1">
      <alignment vertical="center"/>
    </xf>
    <xf numFmtId="0" fontId="28" fillId="25" borderId="86" xfId="34" applyNumberFormat="1" applyFont="1" applyFill="1" applyBorder="1" applyAlignment="1" applyProtection="1">
      <alignment vertical="center"/>
    </xf>
    <xf numFmtId="0" fontId="28" fillId="24" borderId="0" xfId="34" applyNumberFormat="1" applyFont="1" applyFill="1" applyBorder="1" applyAlignment="1" applyProtection="1">
      <alignment horizontal="center" vertical="center"/>
    </xf>
    <xf numFmtId="0" fontId="28" fillId="27" borderId="0" xfId="34" applyNumberFormat="1" applyFont="1" applyFill="1" applyBorder="1" applyAlignment="1" applyProtection="1">
      <alignment horizontal="center" vertical="center"/>
    </xf>
    <xf numFmtId="0" fontId="28" fillId="27" borderId="15" xfId="34" applyNumberFormat="1" applyFont="1" applyFill="1" applyBorder="1" applyAlignment="1" applyProtection="1">
      <alignment horizontal="center" vertical="center"/>
    </xf>
    <xf numFmtId="0" fontId="28" fillId="27" borderId="40" xfId="34" applyNumberFormat="1" applyFont="1" applyFill="1" applyBorder="1" applyAlignment="1" applyProtection="1">
      <alignment horizontal="center" vertical="center"/>
    </xf>
    <xf numFmtId="0" fontId="28" fillId="27" borderId="59" xfId="34" applyNumberFormat="1" applyFont="1" applyFill="1" applyBorder="1" applyAlignment="1" applyProtection="1">
      <alignment horizontal="center" vertical="center"/>
    </xf>
    <xf numFmtId="0" fontId="28" fillId="24" borderId="149" xfId="34" applyNumberFormat="1" applyFont="1" applyFill="1" applyBorder="1" applyAlignment="1" applyProtection="1">
      <alignment horizontal="center" vertical="center"/>
    </xf>
    <xf numFmtId="0" fontId="28" fillId="27" borderId="11" xfId="34" applyNumberFormat="1" applyFont="1" applyFill="1" applyBorder="1" applyAlignment="1" applyProtection="1">
      <alignment horizontal="center" vertical="center"/>
    </xf>
    <xf numFmtId="0" fontId="28" fillId="27" borderId="150" xfId="34" applyNumberFormat="1" applyFont="1" applyFill="1" applyBorder="1" applyAlignment="1" applyProtection="1">
      <alignment horizontal="center" vertical="center"/>
    </xf>
    <xf numFmtId="0" fontId="28" fillId="27" borderId="39" xfId="34" applyNumberFormat="1" applyFont="1" applyFill="1" applyBorder="1" applyAlignment="1" applyProtection="1">
      <alignment horizontal="center" vertical="center"/>
    </xf>
    <xf numFmtId="0" fontId="28" fillId="27" borderId="38" xfId="34" applyNumberFormat="1" applyFont="1" applyFill="1" applyBorder="1" applyAlignment="1" applyProtection="1">
      <alignment horizontal="center" vertical="center"/>
    </xf>
    <xf numFmtId="0" fontId="28" fillId="25" borderId="110" xfId="34" applyNumberFormat="1" applyFont="1" applyFill="1" applyBorder="1" applyAlignment="1" applyProtection="1">
      <alignment horizontal="center" vertical="center"/>
    </xf>
    <xf numFmtId="0" fontId="28" fillId="25" borderId="69" xfId="34" applyNumberFormat="1" applyFont="1" applyFill="1" applyBorder="1" applyAlignment="1" applyProtection="1">
      <alignment horizontal="center" vertical="center"/>
    </xf>
    <xf numFmtId="0" fontId="28" fillId="0" borderId="0" xfId="34" applyNumberFormat="1" applyFont="1" applyFill="1" applyBorder="1" applyAlignment="1" applyProtection="1">
      <alignment horizontal="center" vertical="center"/>
    </xf>
    <xf numFmtId="0" fontId="35" fillId="0" borderId="0" xfId="34" applyNumberFormat="1" applyFont="1" applyBorder="1" applyAlignment="1" applyProtection="1">
      <alignment horizontal="right" vertical="center"/>
    </xf>
    <xf numFmtId="38" fontId="28" fillId="26" borderId="89" xfId="33" applyFont="1" applyFill="1" applyBorder="1" applyAlignment="1" applyProtection="1">
      <alignment horizontal="center" vertical="center"/>
    </xf>
    <xf numFmtId="38" fontId="28" fillId="26" borderId="30" xfId="33" applyFont="1" applyFill="1" applyBorder="1" applyAlignment="1" applyProtection="1">
      <alignment horizontal="center" vertical="center"/>
    </xf>
    <xf numFmtId="38" fontId="28" fillId="27" borderId="0" xfId="33" applyFont="1" applyFill="1" applyBorder="1" applyAlignment="1" applyProtection="1">
      <alignment horizontal="center" vertical="center"/>
    </xf>
    <xf numFmtId="38" fontId="28" fillId="24" borderId="36" xfId="33" applyFont="1" applyFill="1" applyBorder="1" applyAlignment="1" applyProtection="1">
      <alignment horizontal="center" vertical="center"/>
    </xf>
    <xf numFmtId="38" fontId="28" fillId="27" borderId="15" xfId="33" applyFont="1" applyFill="1" applyBorder="1" applyAlignment="1" applyProtection="1">
      <alignment horizontal="center" vertical="center"/>
    </xf>
    <xf numFmtId="38" fontId="28" fillId="27" borderId="40" xfId="33" applyFont="1" applyFill="1" applyBorder="1" applyAlignment="1" applyProtection="1">
      <alignment horizontal="center" vertical="center"/>
    </xf>
    <xf numFmtId="38" fontId="28" fillId="27" borderId="59" xfId="33" applyFont="1" applyFill="1" applyBorder="1" applyAlignment="1" applyProtection="1">
      <alignment horizontal="center" vertical="center"/>
    </xf>
    <xf numFmtId="38" fontId="28" fillId="27" borderId="0" xfId="33" applyFont="1" applyFill="1" applyBorder="1" applyAlignment="1" applyProtection="1">
      <alignment vertical="center"/>
    </xf>
    <xf numFmtId="38" fontId="28" fillId="24" borderId="149" xfId="33" applyFont="1" applyFill="1" applyBorder="1" applyAlignment="1" applyProtection="1">
      <alignment horizontal="center" vertical="center"/>
    </xf>
    <xf numFmtId="38" fontId="28" fillId="27" borderId="36" xfId="33" applyFont="1" applyFill="1" applyBorder="1" applyAlignment="1" applyProtection="1">
      <alignment horizontal="center" vertical="center"/>
    </xf>
    <xf numFmtId="38" fontId="28" fillId="27" borderId="11" xfId="33" applyFont="1" applyFill="1" applyBorder="1" applyAlignment="1" applyProtection="1">
      <alignment horizontal="center" vertical="center"/>
    </xf>
    <xf numFmtId="38" fontId="28" fillId="27" borderId="150" xfId="33" applyFont="1" applyFill="1" applyBorder="1" applyAlignment="1" applyProtection="1">
      <alignment horizontal="center" vertical="center"/>
    </xf>
    <xf numFmtId="38" fontId="28" fillId="24" borderId="11" xfId="33" applyFont="1" applyFill="1" applyBorder="1" applyAlignment="1" applyProtection="1">
      <alignment horizontal="center" vertical="center"/>
    </xf>
    <xf numFmtId="38" fontId="28" fillId="0" borderId="36" xfId="33" applyFont="1" applyFill="1" applyBorder="1" applyAlignment="1" applyProtection="1">
      <alignment horizontal="center" vertical="center"/>
    </xf>
    <xf numFmtId="38" fontId="28" fillId="27" borderId="39" xfId="33" applyFont="1" applyFill="1" applyBorder="1" applyAlignment="1" applyProtection="1">
      <alignment horizontal="center" vertical="center"/>
    </xf>
    <xf numFmtId="38" fontId="28" fillId="27" borderId="38" xfId="33" applyFont="1" applyFill="1" applyBorder="1" applyAlignment="1" applyProtection="1">
      <alignment horizontal="center" vertical="center"/>
    </xf>
    <xf numFmtId="38" fontId="28" fillId="25" borderId="69" xfId="33" applyFont="1" applyFill="1" applyBorder="1" applyAlignment="1" applyProtection="1">
      <alignment vertical="center"/>
    </xf>
    <xf numFmtId="38" fontId="28" fillId="0" borderId="0" xfId="33" applyFont="1" applyBorder="1" applyAlignment="1" applyProtection="1">
      <alignment vertical="center"/>
    </xf>
    <xf numFmtId="38" fontId="35" fillId="0" borderId="0" xfId="33" applyFont="1" applyBorder="1" applyAlignment="1" applyProtection="1">
      <alignment horizontal="right" vertical="center"/>
    </xf>
    <xf numFmtId="40" fontId="28" fillId="26" borderId="89" xfId="33" applyNumberFormat="1" applyFont="1" applyFill="1" applyBorder="1" applyAlignment="1" applyProtection="1">
      <alignment horizontal="center" vertical="center"/>
    </xf>
    <xf numFmtId="40" fontId="28" fillId="26" borderId="30" xfId="33" applyNumberFormat="1" applyFont="1" applyFill="1" applyBorder="1" applyAlignment="1" applyProtection="1">
      <alignment horizontal="center" vertical="center"/>
    </xf>
    <xf numFmtId="40" fontId="28" fillId="24" borderId="0" xfId="33" applyNumberFormat="1" applyFont="1" applyFill="1" applyBorder="1" applyAlignment="1" applyProtection="1">
      <alignment horizontal="center" vertical="center"/>
    </xf>
    <xf numFmtId="40" fontId="28" fillId="27" borderId="0" xfId="33" applyNumberFormat="1" applyFont="1" applyFill="1" applyBorder="1" applyAlignment="1" applyProtection="1">
      <alignment horizontal="center" vertical="center"/>
    </xf>
    <xf numFmtId="40" fontId="28" fillId="24" borderId="36" xfId="33" applyNumberFormat="1" applyFont="1" applyFill="1" applyBorder="1" applyAlignment="1" applyProtection="1">
      <alignment horizontal="center" vertical="center"/>
    </xf>
    <xf numFmtId="40" fontId="28" fillId="27" borderId="15" xfId="33" applyNumberFormat="1" applyFont="1" applyFill="1" applyBorder="1" applyAlignment="1" applyProtection="1">
      <alignment horizontal="center" vertical="center"/>
    </xf>
    <xf numFmtId="40" fontId="28" fillId="27" borderId="40" xfId="33" applyNumberFormat="1" applyFont="1" applyFill="1" applyBorder="1" applyAlignment="1" applyProtection="1">
      <alignment horizontal="center" vertical="center"/>
    </xf>
    <xf numFmtId="40" fontId="28" fillId="27" borderId="59" xfId="33" applyNumberFormat="1" applyFont="1" applyFill="1" applyBorder="1" applyAlignment="1" applyProtection="1">
      <alignment horizontal="center" vertical="center"/>
    </xf>
    <xf numFmtId="40" fontId="28" fillId="24" borderId="149" xfId="33" applyNumberFormat="1" applyFont="1" applyFill="1" applyBorder="1" applyAlignment="1" applyProtection="1">
      <alignment horizontal="center" vertical="center"/>
    </xf>
    <xf numFmtId="40" fontId="28" fillId="27" borderId="36" xfId="33" applyNumberFormat="1" applyFont="1" applyFill="1" applyBorder="1" applyAlignment="1" applyProtection="1">
      <alignment horizontal="center" vertical="center"/>
    </xf>
    <xf numFmtId="40" fontId="28" fillId="27" borderId="11" xfId="33" applyNumberFormat="1" applyFont="1" applyFill="1" applyBorder="1" applyAlignment="1" applyProtection="1">
      <alignment horizontal="center" vertical="center"/>
    </xf>
    <xf numFmtId="40" fontId="28" fillId="27" borderId="150" xfId="33" applyNumberFormat="1" applyFont="1" applyFill="1" applyBorder="1" applyAlignment="1" applyProtection="1">
      <alignment horizontal="center" vertical="center"/>
    </xf>
    <xf numFmtId="40" fontId="28" fillId="24" borderId="11" xfId="33" applyNumberFormat="1" applyFont="1" applyFill="1" applyBorder="1" applyAlignment="1" applyProtection="1">
      <alignment horizontal="center" vertical="center"/>
    </xf>
    <xf numFmtId="40" fontId="28" fillId="0" borderId="36" xfId="33" applyNumberFormat="1" applyFont="1" applyFill="1" applyBorder="1" applyAlignment="1" applyProtection="1">
      <alignment horizontal="center" vertical="center"/>
    </xf>
    <xf numFmtId="40" fontId="28" fillId="27" borderId="39" xfId="33" applyNumberFormat="1" applyFont="1" applyFill="1" applyBorder="1" applyAlignment="1" applyProtection="1">
      <alignment horizontal="center" vertical="center"/>
    </xf>
    <xf numFmtId="40" fontId="28" fillId="27" borderId="38" xfId="33" applyNumberFormat="1" applyFont="1" applyFill="1" applyBorder="1" applyAlignment="1" applyProtection="1">
      <alignment horizontal="center" vertical="center"/>
    </xf>
    <xf numFmtId="40" fontId="28" fillId="25" borderId="110" xfId="33" applyNumberFormat="1" applyFont="1" applyFill="1" applyBorder="1" applyAlignment="1" applyProtection="1">
      <alignment vertical="center"/>
    </xf>
    <xf numFmtId="40" fontId="28" fillId="25" borderId="69" xfId="33" applyNumberFormat="1" applyFont="1" applyFill="1" applyBorder="1" applyAlignment="1" applyProtection="1">
      <alignment vertical="center"/>
    </xf>
    <xf numFmtId="40" fontId="28" fillId="0" borderId="0" xfId="33" applyNumberFormat="1" applyFont="1" applyFill="1" applyBorder="1" applyAlignment="1" applyProtection="1">
      <alignment vertical="center"/>
    </xf>
    <xf numFmtId="40" fontId="35" fillId="0" borderId="0" xfId="33" applyNumberFormat="1" applyFont="1" applyBorder="1" applyAlignment="1" applyProtection="1">
      <alignment horizontal="right" vertical="center"/>
    </xf>
    <xf numFmtId="0" fontId="28" fillId="24" borderId="0" xfId="34" applyFont="1" applyFill="1" applyBorder="1" applyAlignment="1">
      <alignment horizontal="center" vertical="center"/>
    </xf>
    <xf numFmtId="0" fontId="28" fillId="27" borderId="0" xfId="34" applyFont="1" applyFill="1" applyBorder="1" applyAlignment="1">
      <alignment horizontal="center" vertical="center"/>
    </xf>
    <xf numFmtId="0" fontId="28" fillId="24" borderId="36" xfId="34" applyFont="1" applyFill="1" applyBorder="1" applyAlignment="1">
      <alignment horizontal="center" vertical="center"/>
    </xf>
    <xf numFmtId="0" fontId="28" fillId="27" borderId="15" xfId="34" applyFont="1" applyFill="1" applyBorder="1" applyAlignment="1">
      <alignment horizontal="center" vertical="center"/>
    </xf>
    <xf numFmtId="0" fontId="28" fillId="27" borderId="40" xfId="34" applyFont="1" applyFill="1" applyBorder="1" applyAlignment="1">
      <alignment horizontal="center" vertical="center"/>
    </xf>
    <xf numFmtId="0" fontId="28" fillId="27" borderId="59" xfId="34" applyFont="1" applyFill="1" applyBorder="1" applyAlignment="1">
      <alignment horizontal="center" vertical="center"/>
    </xf>
    <xf numFmtId="0" fontId="28" fillId="24" borderId="149" xfId="34" applyFont="1" applyFill="1" applyBorder="1" applyAlignment="1">
      <alignment horizontal="center" vertical="center"/>
    </xf>
    <xf numFmtId="0" fontId="28" fillId="27" borderId="36" xfId="34" applyFont="1" applyFill="1" applyBorder="1" applyAlignment="1">
      <alignment horizontal="center" vertical="center"/>
    </xf>
    <xf numFmtId="0" fontId="28" fillId="27" borderId="11" xfId="34" applyFont="1" applyFill="1" applyBorder="1" applyAlignment="1">
      <alignment horizontal="center" vertical="center"/>
    </xf>
    <xf numFmtId="0" fontId="28" fillId="27" borderId="150" xfId="34" applyFont="1" applyFill="1" applyBorder="1" applyAlignment="1">
      <alignment horizontal="center" vertical="center"/>
    </xf>
    <xf numFmtId="0" fontId="28" fillId="24" borderId="11" xfId="34" applyFont="1" applyFill="1" applyBorder="1" applyAlignment="1">
      <alignment horizontal="center" vertical="center"/>
    </xf>
    <xf numFmtId="0" fontId="28" fillId="0" borderId="36" xfId="34" applyFont="1" applyFill="1" applyBorder="1" applyAlignment="1">
      <alignment horizontal="center" vertical="center"/>
    </xf>
    <xf numFmtId="0" fontId="28" fillId="27" borderId="39" xfId="34" applyFont="1" applyFill="1" applyBorder="1" applyAlignment="1">
      <alignment horizontal="center" vertical="center"/>
    </xf>
    <xf numFmtId="0" fontId="28" fillId="27" borderId="38" xfId="34" applyFont="1" applyFill="1" applyBorder="1" applyAlignment="1">
      <alignment horizontal="center" vertical="center"/>
    </xf>
    <xf numFmtId="38" fontId="28" fillId="26" borderId="114" xfId="33" applyFont="1" applyFill="1" applyBorder="1" applyAlignment="1" applyProtection="1">
      <alignment horizontal="left" vertical="center"/>
    </xf>
    <xf numFmtId="38" fontId="28" fillId="26" borderId="62" xfId="33" applyFont="1" applyFill="1" applyBorder="1" applyAlignment="1" applyProtection="1">
      <alignment horizontal="center" vertical="center"/>
    </xf>
    <xf numFmtId="38" fontId="28" fillId="27" borderId="40" xfId="33" applyFont="1" applyFill="1" applyBorder="1" applyAlignment="1" applyProtection="1">
      <alignment vertical="center"/>
    </xf>
    <xf numFmtId="38" fontId="28" fillId="27" borderId="59" xfId="33" applyFont="1" applyFill="1" applyBorder="1" applyAlignment="1" applyProtection="1">
      <alignment vertical="center"/>
    </xf>
    <xf numFmtId="38" fontId="28" fillId="27" borderId="36" xfId="33" applyFont="1" applyFill="1" applyBorder="1" applyAlignment="1" applyProtection="1">
      <alignment vertical="center"/>
    </xf>
    <xf numFmtId="38" fontId="28" fillId="27" borderId="11" xfId="33" applyFont="1" applyFill="1" applyBorder="1" applyAlignment="1" applyProtection="1">
      <alignment vertical="center"/>
    </xf>
    <xf numFmtId="38" fontId="28" fillId="27" borderId="15" xfId="33" applyFont="1" applyFill="1" applyBorder="1" applyAlignment="1" applyProtection="1">
      <alignment vertical="center"/>
    </xf>
    <xf numFmtId="38" fontId="28" fillId="0" borderId="36" xfId="33" applyFont="1" applyBorder="1" applyAlignment="1" applyProtection="1">
      <alignment vertical="center"/>
    </xf>
    <xf numFmtId="38" fontId="28" fillId="27" borderId="39" xfId="33" applyFont="1" applyFill="1" applyBorder="1" applyAlignment="1" applyProtection="1">
      <alignment vertical="center"/>
    </xf>
    <xf numFmtId="38" fontId="28" fillId="27" borderId="38" xfId="33" applyFont="1" applyFill="1" applyBorder="1" applyAlignment="1" applyProtection="1">
      <alignment vertical="center"/>
    </xf>
    <xf numFmtId="38" fontId="28" fillId="0" borderId="0" xfId="33" applyFont="1" applyBorder="1" applyAlignment="1" applyProtection="1">
      <alignment horizontal="right" vertical="center"/>
    </xf>
    <xf numFmtId="38" fontId="28" fillId="26" borderId="79" xfId="33" applyFont="1" applyFill="1" applyBorder="1" applyAlignment="1" applyProtection="1">
      <alignment horizontal="center" vertical="center"/>
    </xf>
    <xf numFmtId="38" fontId="28" fillId="26" borderId="0" xfId="33" applyFont="1" applyFill="1" applyBorder="1" applyAlignment="1" applyProtection="1">
      <alignment horizontal="center" vertical="center"/>
    </xf>
    <xf numFmtId="0" fontId="48" fillId="26" borderId="151" xfId="34" applyFont="1" applyFill="1" applyBorder="1" applyAlignment="1">
      <alignment horizontal="center" vertical="center"/>
    </xf>
    <xf numFmtId="0" fontId="47" fillId="26" borderId="26" xfId="34" applyFont="1" applyFill="1" applyBorder="1" applyAlignment="1">
      <alignment horizontal="center" vertical="center"/>
    </xf>
    <xf numFmtId="0" fontId="47" fillId="24" borderId="26" xfId="34" applyFont="1" applyFill="1" applyBorder="1" applyAlignment="1">
      <alignment horizontal="center" vertical="center"/>
    </xf>
    <xf numFmtId="0" fontId="47" fillId="27" borderId="26" xfId="34" applyFont="1" applyFill="1" applyBorder="1" applyAlignment="1">
      <alignment horizontal="center" vertical="center"/>
    </xf>
    <xf numFmtId="0" fontId="47" fillId="27" borderId="30" xfId="34" applyFont="1" applyFill="1" applyBorder="1" applyAlignment="1">
      <alignment horizontal="center" vertical="center"/>
    </xf>
    <xf numFmtId="0" fontId="47" fillId="27" borderId="28" xfId="34" applyFont="1" applyFill="1" applyBorder="1" applyAlignment="1">
      <alignment horizontal="center" vertical="center"/>
    </xf>
    <xf numFmtId="0" fontId="47" fillId="27" borderId="60" xfId="34" applyFont="1" applyFill="1" applyBorder="1" applyAlignment="1">
      <alignment horizontal="center" vertical="center"/>
    </xf>
    <xf numFmtId="38" fontId="28" fillId="27" borderId="30" xfId="33" applyFont="1" applyFill="1" applyBorder="1" applyAlignment="1">
      <alignment vertical="center" shrinkToFit="1"/>
    </xf>
    <xf numFmtId="0" fontId="47" fillId="27" borderId="61" xfId="34" applyFont="1" applyFill="1" applyBorder="1" applyAlignment="1">
      <alignment horizontal="center" vertical="center"/>
    </xf>
    <xf numFmtId="0" fontId="47" fillId="24" borderId="152" xfId="34" applyFont="1" applyFill="1" applyBorder="1" applyAlignment="1">
      <alignment horizontal="center" vertical="center"/>
    </xf>
    <xf numFmtId="0" fontId="47" fillId="27" borderId="25" xfId="34" applyFont="1" applyFill="1" applyBorder="1" applyAlignment="1">
      <alignment horizontal="center" vertical="center"/>
    </xf>
    <xf numFmtId="0" fontId="47" fillId="27" borderId="29" xfId="34" applyFont="1" applyFill="1" applyBorder="1" applyAlignment="1">
      <alignment horizontal="center" vertical="center"/>
    </xf>
    <xf numFmtId="0" fontId="47" fillId="27" borderId="31" xfId="34" applyFont="1" applyFill="1" applyBorder="1" applyAlignment="1">
      <alignment horizontal="center" vertical="center"/>
    </xf>
    <xf numFmtId="0" fontId="47" fillId="27" borderId="153" xfId="34" applyFont="1" applyFill="1" applyBorder="1" applyAlignment="1">
      <alignment horizontal="center" vertical="center"/>
    </xf>
    <xf numFmtId="0" fontId="47" fillId="24" borderId="31" xfId="34" applyFont="1" applyFill="1" applyBorder="1" applyAlignment="1">
      <alignment horizontal="center" vertical="center"/>
    </xf>
    <xf numFmtId="0" fontId="47" fillId="0" borderId="30" xfId="34" applyFont="1" applyFill="1" applyBorder="1" applyAlignment="1">
      <alignment horizontal="center" vertical="center"/>
    </xf>
    <xf numFmtId="0" fontId="47" fillId="27" borderId="27" xfId="34" applyFont="1" applyFill="1" applyBorder="1" applyAlignment="1">
      <alignment horizontal="center" vertical="center"/>
    </xf>
    <xf numFmtId="38" fontId="47" fillId="25" borderId="148" xfId="33" applyFont="1" applyFill="1" applyBorder="1" applyAlignment="1">
      <alignment vertical="center" shrinkToFit="1"/>
    </xf>
    <xf numFmtId="0" fontId="47" fillId="25" borderId="86" xfId="34" applyFont="1" applyFill="1" applyBorder="1" applyAlignment="1">
      <alignment vertical="center"/>
    </xf>
    <xf numFmtId="0" fontId="47" fillId="0" borderId="0" xfId="34" applyFont="1" applyFill="1" applyBorder="1" applyAlignment="1">
      <alignment vertical="center"/>
    </xf>
    <xf numFmtId="0" fontId="48" fillId="0" borderId="0" xfId="34" applyFont="1" applyFill="1" applyBorder="1" applyAlignment="1">
      <alignment horizontal="right" vertical="center"/>
    </xf>
    <xf numFmtId="38" fontId="48" fillId="0" borderId="0" xfId="34" applyNumberFormat="1" applyFont="1" applyFill="1" applyBorder="1" applyAlignment="1">
      <alignment vertical="center"/>
    </xf>
    <xf numFmtId="0" fontId="48" fillId="26" borderId="112" xfId="34" applyFont="1" applyFill="1" applyBorder="1" applyAlignment="1">
      <alignment horizontal="center" vertical="center" shrinkToFit="1"/>
    </xf>
    <xf numFmtId="179" fontId="49" fillId="24" borderId="15" xfId="34" applyNumberFormat="1" applyFont="1" applyFill="1" applyBorder="1" applyAlignment="1">
      <alignment horizontal="center" vertical="center" shrinkToFit="1"/>
    </xf>
    <xf numFmtId="179" fontId="49" fillId="27" borderId="15" xfId="34" applyNumberFormat="1" applyFont="1" applyFill="1" applyBorder="1" applyAlignment="1">
      <alignment horizontal="center" vertical="center" shrinkToFit="1"/>
    </xf>
    <xf numFmtId="179" fontId="49" fillId="27" borderId="0" xfId="33" applyNumberFormat="1" applyFont="1" applyFill="1" applyBorder="1" applyAlignment="1">
      <alignment horizontal="right" vertical="center" shrinkToFit="1"/>
    </xf>
    <xf numFmtId="179" fontId="49" fillId="27" borderId="58" xfId="33" applyNumberFormat="1" applyFont="1" applyFill="1" applyBorder="1" applyAlignment="1">
      <alignment horizontal="right" vertical="center" shrinkToFit="1"/>
    </xf>
    <xf numFmtId="179" fontId="49" fillId="27" borderId="59" xfId="33" applyNumberFormat="1" applyFont="1" applyFill="1" applyBorder="1" applyAlignment="1">
      <alignment horizontal="right" vertical="center" shrinkToFit="1"/>
    </xf>
    <xf numFmtId="179" fontId="49" fillId="27" borderId="15" xfId="33" applyNumberFormat="1" applyFont="1" applyFill="1" applyBorder="1" applyAlignment="1">
      <alignment horizontal="right" vertical="center" shrinkToFit="1"/>
    </xf>
    <xf numFmtId="179" fontId="49" fillId="27" borderId="40" xfId="33" applyNumberFormat="1" applyFont="1" applyFill="1" applyBorder="1" applyAlignment="1">
      <alignment horizontal="right" vertical="center" shrinkToFit="1"/>
    </xf>
    <xf numFmtId="179" fontId="49" fillId="24" borderId="154" xfId="34" applyNumberFormat="1" applyFont="1" applyFill="1" applyBorder="1" applyAlignment="1">
      <alignment horizontal="center" vertical="center" shrinkToFit="1"/>
    </xf>
    <xf numFmtId="179" fontId="49" fillId="27" borderId="36" xfId="33" applyNumberFormat="1" applyFont="1" applyFill="1" applyBorder="1" applyAlignment="1">
      <alignment horizontal="right" vertical="center" shrinkToFit="1"/>
    </xf>
    <xf numFmtId="179" fontId="49" fillId="27" borderId="38" xfId="33" applyNumberFormat="1" applyFont="1" applyFill="1" applyBorder="1" applyAlignment="1">
      <alignment horizontal="right" vertical="center" shrinkToFit="1"/>
    </xf>
    <xf numFmtId="179" fontId="49" fillId="27" borderId="11" xfId="33" applyNumberFormat="1" applyFont="1" applyFill="1" applyBorder="1" applyAlignment="1">
      <alignment horizontal="right" vertical="center" shrinkToFit="1"/>
    </xf>
    <xf numFmtId="179" fontId="49" fillId="27" borderId="150" xfId="33" applyNumberFormat="1" applyFont="1" applyFill="1" applyBorder="1" applyAlignment="1">
      <alignment horizontal="right" vertical="center" shrinkToFit="1"/>
    </xf>
    <xf numFmtId="179" fontId="49" fillId="24" borderId="11" xfId="33" applyNumberFormat="1" applyFont="1" applyFill="1" applyBorder="1" applyAlignment="1">
      <alignment horizontal="right" vertical="center" shrinkToFit="1"/>
    </xf>
    <xf numFmtId="179" fontId="49" fillId="24" borderId="36" xfId="33" applyNumberFormat="1" applyFont="1" applyFill="1" applyBorder="1" applyAlignment="1">
      <alignment horizontal="right" vertical="center" shrinkToFit="1"/>
    </xf>
    <xf numFmtId="179" fontId="49" fillId="0" borderId="0" xfId="33" applyNumberFormat="1" applyFont="1" applyFill="1" applyBorder="1" applyAlignment="1">
      <alignment horizontal="right" vertical="center" shrinkToFit="1"/>
    </xf>
    <xf numFmtId="179" fontId="49" fillId="27" borderId="39" xfId="33" applyNumberFormat="1" applyFont="1" applyFill="1" applyBorder="1" applyAlignment="1">
      <alignment horizontal="right" vertical="center" shrinkToFit="1"/>
    </xf>
    <xf numFmtId="179" fontId="49" fillId="0" borderId="15" xfId="33" applyNumberFormat="1" applyFont="1" applyFill="1" applyBorder="1" applyAlignment="1">
      <alignment horizontal="right" vertical="center" shrinkToFit="1"/>
    </xf>
    <xf numFmtId="179" fontId="51" fillId="25" borderId="107" xfId="33" applyNumberFormat="1" applyFont="1" applyFill="1" applyBorder="1" applyAlignment="1">
      <alignment horizontal="right" vertical="center" shrinkToFit="1"/>
    </xf>
    <xf numFmtId="179" fontId="49" fillId="25" borderId="88" xfId="33" applyNumberFormat="1" applyFont="1" applyFill="1" applyBorder="1" applyAlignment="1">
      <alignment horizontal="right" vertical="center" shrinkToFit="1"/>
    </xf>
    <xf numFmtId="0" fontId="25" fillId="0" borderId="0" xfId="34" applyFont="1" applyBorder="1" applyAlignment="1">
      <alignment horizontal="right" vertical="center" wrapText="1"/>
    </xf>
    <xf numFmtId="38" fontId="25" fillId="0" borderId="0" xfId="34" applyNumberFormat="1" applyFont="1" applyBorder="1" applyAlignment="1">
      <alignment vertical="center"/>
    </xf>
    <xf numFmtId="0" fontId="48" fillId="26" borderId="127" xfId="34" applyFont="1" applyFill="1" applyBorder="1" applyAlignment="1">
      <alignment horizontal="center" vertical="center" shrinkToFit="1"/>
    </xf>
    <xf numFmtId="0" fontId="28" fillId="26" borderId="122" xfId="34" applyFont="1" applyFill="1" applyBorder="1" applyAlignment="1">
      <alignment horizontal="center" vertical="center"/>
    </xf>
    <xf numFmtId="179" fontId="49" fillId="24" borderId="122" xfId="34" applyNumberFormat="1" applyFont="1" applyFill="1" applyBorder="1" applyAlignment="1">
      <alignment horizontal="center" vertical="center" shrinkToFit="1"/>
    </xf>
    <xf numFmtId="179" fontId="49" fillId="27" borderId="122" xfId="34" applyNumberFormat="1" applyFont="1" applyFill="1" applyBorder="1" applyAlignment="1">
      <alignment horizontal="center" vertical="center" shrinkToFit="1"/>
    </xf>
    <xf numFmtId="179" fontId="49" fillId="24" borderId="121" xfId="33" applyNumberFormat="1" applyFont="1" applyFill="1" applyBorder="1" applyAlignment="1">
      <alignment horizontal="right" vertical="center" shrinkToFit="1"/>
    </xf>
    <xf numFmtId="179" fontId="49" fillId="27" borderId="123" xfId="33" applyNumberFormat="1" applyFont="1" applyFill="1" applyBorder="1" applyAlignment="1">
      <alignment horizontal="right" vertical="center" shrinkToFit="1"/>
    </xf>
    <xf numFmtId="179" fontId="49" fillId="27" borderId="155" xfId="33" applyNumberFormat="1" applyFont="1" applyFill="1" applyBorder="1" applyAlignment="1">
      <alignment horizontal="right" vertical="center" shrinkToFit="1"/>
    </xf>
    <xf numFmtId="179" fontId="49" fillId="27" borderId="156" xfId="33" applyNumberFormat="1" applyFont="1" applyFill="1" applyBorder="1" applyAlignment="1">
      <alignment horizontal="right" vertical="center" shrinkToFit="1"/>
    </xf>
    <xf numFmtId="179" fontId="49" fillId="27" borderId="122" xfId="33" applyNumberFormat="1" applyFont="1" applyFill="1" applyBorder="1" applyAlignment="1">
      <alignment horizontal="right" vertical="center" shrinkToFit="1"/>
    </xf>
    <xf numFmtId="179" fontId="49" fillId="27" borderId="157" xfId="33" applyNumberFormat="1" applyFont="1" applyFill="1" applyBorder="1" applyAlignment="1">
      <alignment horizontal="right" vertical="center" shrinkToFit="1"/>
    </xf>
    <xf numFmtId="179" fontId="49" fillId="24" borderId="158" xfId="33" applyNumberFormat="1" applyFont="1" applyFill="1" applyBorder="1" applyAlignment="1">
      <alignment horizontal="right" vertical="center" shrinkToFit="1"/>
    </xf>
    <xf numFmtId="179" fontId="49" fillId="27" borderId="121" xfId="33" applyNumberFormat="1" applyFont="1" applyFill="1" applyBorder="1" applyAlignment="1">
      <alignment horizontal="right" vertical="center" shrinkToFit="1"/>
    </xf>
    <xf numFmtId="179" fontId="49" fillId="27" borderId="159" xfId="33" applyNumberFormat="1" applyFont="1" applyFill="1" applyBorder="1" applyAlignment="1">
      <alignment horizontal="right" vertical="center" shrinkToFit="1"/>
    </xf>
    <xf numFmtId="179" fontId="49" fillId="27" borderId="124" xfId="33" applyNumberFormat="1" applyFont="1" applyFill="1" applyBorder="1" applyAlignment="1">
      <alignment horizontal="right" vertical="center" shrinkToFit="1"/>
    </xf>
    <xf numFmtId="179" fontId="49" fillId="27" borderId="160" xfId="33" applyNumberFormat="1" applyFont="1" applyFill="1" applyBorder="1" applyAlignment="1">
      <alignment horizontal="right" vertical="center" shrinkToFit="1"/>
    </xf>
    <xf numFmtId="179" fontId="49" fillId="24" borderId="124" xfId="33" applyNumberFormat="1" applyFont="1" applyFill="1" applyBorder="1" applyAlignment="1">
      <alignment horizontal="right" vertical="center" shrinkToFit="1"/>
    </xf>
    <xf numFmtId="179" fontId="49" fillId="0" borderId="123" xfId="33" applyNumberFormat="1" applyFont="1" applyFill="1" applyBorder="1" applyAlignment="1">
      <alignment horizontal="right" vertical="center" shrinkToFit="1"/>
    </xf>
    <xf numFmtId="179" fontId="49" fillId="27" borderId="161" xfId="33" applyNumberFormat="1" applyFont="1" applyFill="1" applyBorder="1" applyAlignment="1">
      <alignment horizontal="right" vertical="center" shrinkToFit="1"/>
    </xf>
    <xf numFmtId="179" fontId="49" fillId="0" borderId="122" xfId="33" applyNumberFormat="1" applyFont="1" applyFill="1" applyBorder="1" applyAlignment="1">
      <alignment horizontal="right" vertical="center" shrinkToFit="1"/>
    </xf>
    <xf numFmtId="179" fontId="51" fillId="25" borderId="125" xfId="33" applyNumberFormat="1" applyFont="1" applyFill="1" applyBorder="1" applyAlignment="1">
      <alignment horizontal="right" vertical="center" shrinkToFit="1"/>
    </xf>
    <xf numFmtId="179" fontId="49" fillId="25" borderId="162" xfId="33" applyNumberFormat="1" applyFont="1" applyFill="1" applyBorder="1" applyAlignment="1">
      <alignment horizontal="right" vertical="center" shrinkToFit="1"/>
    </xf>
    <xf numFmtId="0" fontId="25" fillId="0" borderId="0" xfId="34" applyFont="1" applyBorder="1" applyAlignment="1">
      <alignment vertical="center" shrinkToFit="1"/>
    </xf>
    <xf numFmtId="0" fontId="48" fillId="26" borderId="163" xfId="34" applyFont="1" applyFill="1" applyBorder="1" applyAlignment="1">
      <alignment horizontal="center" vertical="center" shrinkToFit="1"/>
    </xf>
    <xf numFmtId="0" fontId="28" fillId="26" borderId="164" xfId="34" applyFont="1" applyFill="1" applyBorder="1" applyAlignment="1">
      <alignment horizontal="center" vertical="center"/>
    </xf>
    <xf numFmtId="179" fontId="49" fillId="24" borderId="164" xfId="34" applyNumberFormat="1" applyFont="1" applyFill="1" applyBorder="1" applyAlignment="1">
      <alignment horizontal="center" vertical="center" shrinkToFit="1"/>
    </xf>
    <xf numFmtId="179" fontId="49" fillId="27" borderId="164" xfId="34" applyNumberFormat="1" applyFont="1" applyFill="1" applyBorder="1" applyAlignment="1">
      <alignment horizontal="center" vertical="center" shrinkToFit="1"/>
    </xf>
    <xf numFmtId="179" fontId="49" fillId="24" borderId="37" xfId="33" applyNumberFormat="1" applyFont="1" applyFill="1" applyBorder="1" applyAlignment="1">
      <alignment horizontal="right" vertical="center" shrinkToFit="1"/>
    </xf>
    <xf numFmtId="179" fontId="49" fillId="27" borderId="165" xfId="33" applyNumberFormat="1" applyFont="1" applyFill="1" applyBorder="1" applyAlignment="1">
      <alignment horizontal="right" vertical="center" shrinkToFit="1"/>
    </xf>
    <xf numFmtId="179" fontId="49" fillId="27" borderId="34" xfId="33" applyNumberFormat="1" applyFont="1" applyFill="1" applyBorder="1" applyAlignment="1">
      <alignment horizontal="right" vertical="center" shrinkToFit="1"/>
    </xf>
    <xf numFmtId="179" fontId="49" fillId="27" borderId="32" xfId="33" applyNumberFormat="1" applyFont="1" applyFill="1" applyBorder="1" applyAlignment="1">
      <alignment horizontal="right" vertical="center" shrinkToFit="1"/>
    </xf>
    <xf numFmtId="179" fontId="49" fillId="27" borderId="164" xfId="33" applyNumberFormat="1" applyFont="1" applyFill="1" applyBorder="1" applyAlignment="1">
      <alignment horizontal="right" vertical="center" shrinkToFit="1"/>
    </xf>
    <xf numFmtId="179" fontId="49" fillId="27" borderId="35" xfId="33" applyNumberFormat="1" applyFont="1" applyFill="1" applyBorder="1" applyAlignment="1">
      <alignment horizontal="right" vertical="center" shrinkToFit="1"/>
    </xf>
    <xf numFmtId="179" fontId="49" fillId="24" borderId="166" xfId="33" applyNumberFormat="1" applyFont="1" applyFill="1" applyBorder="1" applyAlignment="1">
      <alignment horizontal="right" vertical="center" shrinkToFit="1"/>
    </xf>
    <xf numFmtId="179" fontId="49" fillId="27" borderId="37" xfId="33" applyNumberFormat="1" applyFont="1" applyFill="1" applyBorder="1" applyAlignment="1">
      <alignment horizontal="right" vertical="center" shrinkToFit="1"/>
    </xf>
    <xf numFmtId="179" fontId="49" fillId="27" borderId="167" xfId="33" applyNumberFormat="1" applyFont="1" applyFill="1" applyBorder="1" applyAlignment="1">
      <alignment horizontal="right" vertical="center" shrinkToFit="1"/>
    </xf>
    <xf numFmtId="179" fontId="49" fillId="27" borderId="168" xfId="33" applyNumberFormat="1" applyFont="1" applyFill="1" applyBorder="1" applyAlignment="1">
      <alignment horizontal="right" vertical="center" shrinkToFit="1"/>
    </xf>
    <xf numFmtId="179" fontId="49" fillId="27" borderId="169" xfId="33" applyNumberFormat="1" applyFont="1" applyFill="1" applyBorder="1" applyAlignment="1">
      <alignment horizontal="right" vertical="center" shrinkToFit="1"/>
    </xf>
    <xf numFmtId="179" fontId="49" fillId="24" borderId="168" xfId="33" applyNumberFormat="1" applyFont="1" applyFill="1" applyBorder="1" applyAlignment="1">
      <alignment horizontal="right" vertical="center" shrinkToFit="1"/>
    </xf>
    <xf numFmtId="179" fontId="49" fillId="0" borderId="165" xfId="33" applyNumberFormat="1" applyFont="1" applyFill="1" applyBorder="1" applyAlignment="1">
      <alignment horizontal="right" vertical="center" shrinkToFit="1"/>
    </xf>
    <xf numFmtId="179" fontId="49" fillId="27" borderId="33" xfId="33" applyNumberFormat="1" applyFont="1" applyFill="1" applyBorder="1" applyAlignment="1">
      <alignment horizontal="right" vertical="center" shrinkToFit="1"/>
    </xf>
    <xf numFmtId="179" fontId="49" fillId="0" borderId="164" xfId="33" applyNumberFormat="1" applyFont="1" applyFill="1" applyBorder="1" applyAlignment="1">
      <alignment horizontal="right" vertical="center" shrinkToFit="1"/>
    </xf>
    <xf numFmtId="179" fontId="51" fillId="25" borderId="170" xfId="33" applyNumberFormat="1" applyFont="1" applyFill="1" applyBorder="1" applyAlignment="1">
      <alignment horizontal="right" vertical="center" shrinkToFit="1"/>
    </xf>
    <xf numFmtId="179" fontId="49" fillId="25" borderId="171" xfId="33" applyNumberFormat="1" applyFont="1" applyFill="1" applyBorder="1" applyAlignment="1">
      <alignment horizontal="right" vertical="center" shrinkToFit="1"/>
    </xf>
    <xf numFmtId="0" fontId="48" fillId="26" borderId="172" xfId="34" applyFont="1" applyFill="1" applyBorder="1" applyAlignment="1">
      <alignment horizontal="center" vertical="center" shrinkToFit="1"/>
    </xf>
    <xf numFmtId="0" fontId="28" fillId="26" borderId="19" xfId="34" applyFont="1" applyFill="1" applyBorder="1" applyAlignment="1">
      <alignment horizontal="center" vertical="center"/>
    </xf>
    <xf numFmtId="179" fontId="49" fillId="24" borderId="19" xfId="34" applyNumberFormat="1" applyFont="1" applyFill="1" applyBorder="1" applyAlignment="1">
      <alignment horizontal="center" vertical="center" shrinkToFit="1"/>
    </xf>
    <xf numFmtId="179" fontId="49" fillId="27" borderId="19" xfId="34" applyNumberFormat="1" applyFont="1" applyFill="1" applyBorder="1" applyAlignment="1">
      <alignment horizontal="center" vertical="center" shrinkToFit="1"/>
    </xf>
    <xf numFmtId="179" fontId="49" fillId="24" borderId="18" xfId="33" applyNumberFormat="1" applyFont="1" applyFill="1" applyBorder="1" applyAlignment="1">
      <alignment horizontal="right" vertical="center" shrinkToFit="1"/>
    </xf>
    <xf numFmtId="179" fontId="49" fillId="27" borderId="173" xfId="33" applyNumberFormat="1" applyFont="1" applyFill="1" applyBorder="1" applyAlignment="1">
      <alignment horizontal="right" vertical="center" shrinkToFit="1"/>
    </xf>
    <xf numFmtId="179" fontId="49" fillId="27" borderId="14" xfId="33" applyNumberFormat="1" applyFont="1" applyFill="1" applyBorder="1" applyAlignment="1">
      <alignment horizontal="right" vertical="center" shrinkToFit="1"/>
    </xf>
    <xf numFmtId="179" fontId="49" fillId="27" borderId="12" xfId="33" applyNumberFormat="1" applyFont="1" applyFill="1" applyBorder="1" applyAlignment="1">
      <alignment horizontal="right" vertical="center" shrinkToFit="1"/>
    </xf>
    <xf numFmtId="179" fontId="49" fillId="27" borderId="19" xfId="33" applyNumberFormat="1" applyFont="1" applyFill="1" applyBorder="1" applyAlignment="1">
      <alignment horizontal="right" vertical="center" shrinkToFit="1"/>
    </xf>
    <xf numFmtId="179" fontId="49" fillId="27" borderId="17" xfId="33" applyNumberFormat="1" applyFont="1" applyFill="1" applyBorder="1" applyAlignment="1">
      <alignment horizontal="right" vertical="center" shrinkToFit="1"/>
    </xf>
    <xf numFmtId="179" fontId="49" fillId="24" borderId="154" xfId="33" applyNumberFormat="1" applyFont="1" applyFill="1" applyBorder="1" applyAlignment="1">
      <alignment horizontal="right" vertical="center" shrinkToFit="1"/>
    </xf>
    <xf numFmtId="179" fontId="49" fillId="27" borderId="18" xfId="33" applyNumberFormat="1" applyFont="1" applyFill="1" applyBorder="1" applyAlignment="1">
      <alignment horizontal="right" vertical="center" shrinkToFit="1"/>
    </xf>
    <xf numFmtId="179" fontId="49" fillId="27" borderId="16" xfId="33" applyNumberFormat="1" applyFont="1" applyFill="1" applyBorder="1" applyAlignment="1">
      <alignment horizontal="right" vertical="center" shrinkToFit="1"/>
    </xf>
    <xf numFmtId="179" fontId="49" fillId="27" borderId="174" xfId="33" applyNumberFormat="1" applyFont="1" applyFill="1" applyBorder="1" applyAlignment="1">
      <alignment horizontal="right" vertical="center" shrinkToFit="1"/>
    </xf>
    <xf numFmtId="179" fontId="49" fillId="27" borderId="175" xfId="33" applyNumberFormat="1" applyFont="1" applyFill="1" applyBorder="1" applyAlignment="1">
      <alignment horizontal="right" vertical="center" shrinkToFit="1"/>
    </xf>
    <xf numFmtId="179" fontId="49" fillId="24" borderId="174" xfId="33" applyNumberFormat="1" applyFont="1" applyFill="1" applyBorder="1" applyAlignment="1">
      <alignment horizontal="right" vertical="center" shrinkToFit="1"/>
    </xf>
    <xf numFmtId="179" fontId="49" fillId="0" borderId="173" xfId="33" applyNumberFormat="1" applyFont="1" applyFill="1" applyBorder="1" applyAlignment="1">
      <alignment horizontal="right" vertical="center" shrinkToFit="1"/>
    </xf>
    <xf numFmtId="179" fontId="49" fillId="27" borderId="13" xfId="33" applyNumberFormat="1" applyFont="1" applyFill="1" applyBorder="1" applyAlignment="1">
      <alignment horizontal="right" vertical="center" shrinkToFit="1"/>
    </xf>
    <xf numFmtId="179" fontId="49" fillId="0" borderId="19" xfId="33" applyNumberFormat="1" applyFont="1" applyFill="1" applyBorder="1" applyAlignment="1">
      <alignment horizontal="right" vertical="center" shrinkToFit="1"/>
    </xf>
    <xf numFmtId="179" fontId="51" fillId="25" borderId="176" xfId="33" applyNumberFormat="1" applyFont="1" applyFill="1" applyBorder="1" applyAlignment="1">
      <alignment horizontal="right" vertical="center" shrinkToFit="1"/>
    </xf>
    <xf numFmtId="179" fontId="49" fillId="25" borderId="177" xfId="33" applyNumberFormat="1" applyFont="1" applyFill="1" applyBorder="1" applyAlignment="1">
      <alignment horizontal="right" vertical="center" shrinkToFit="1"/>
    </xf>
    <xf numFmtId="0" fontId="48" fillId="26" borderId="178" xfId="34" applyFont="1" applyFill="1" applyBorder="1" applyAlignment="1">
      <alignment horizontal="center" vertical="center" shrinkToFit="1"/>
    </xf>
    <xf numFmtId="0" fontId="28" fillId="26" borderId="179" xfId="34" applyFont="1" applyFill="1" applyBorder="1" applyAlignment="1">
      <alignment horizontal="center" vertical="center"/>
    </xf>
    <xf numFmtId="179" fontId="49" fillId="24" borderId="179" xfId="34" applyNumberFormat="1" applyFont="1" applyFill="1" applyBorder="1" applyAlignment="1">
      <alignment horizontal="center" vertical="center" shrinkToFit="1"/>
    </xf>
    <xf numFmtId="179" fontId="49" fillId="27" borderId="179" xfId="34" applyNumberFormat="1" applyFont="1" applyFill="1" applyBorder="1" applyAlignment="1">
      <alignment horizontal="center" vertical="center" shrinkToFit="1"/>
    </xf>
    <xf numFmtId="179" fontId="49" fillId="24" borderId="50" xfId="33" applyNumberFormat="1" applyFont="1" applyFill="1" applyBorder="1" applyAlignment="1">
      <alignment horizontal="right" vertical="center" shrinkToFit="1"/>
    </xf>
    <xf numFmtId="179" fontId="49" fillId="27" borderId="67" xfId="33" applyNumberFormat="1" applyFont="1" applyFill="1" applyBorder="1" applyAlignment="1">
      <alignment horizontal="right" vertical="center" shrinkToFit="1"/>
    </xf>
    <xf numFmtId="179" fontId="49" fillId="27" borderId="66" xfId="33" applyNumberFormat="1" applyFont="1" applyFill="1" applyBorder="1" applyAlignment="1">
      <alignment horizontal="right" vertical="center" shrinkToFit="1"/>
    </xf>
    <xf numFmtId="179" fontId="49" fillId="27" borderId="54" xfId="33" applyNumberFormat="1" applyFont="1" applyFill="1" applyBorder="1" applyAlignment="1">
      <alignment horizontal="right" vertical="center" shrinkToFit="1"/>
    </xf>
    <xf numFmtId="179" fontId="49" fillId="27" borderId="179" xfId="33" applyNumberFormat="1" applyFont="1" applyFill="1" applyBorder="1" applyAlignment="1">
      <alignment horizontal="right" vertical="center" shrinkToFit="1"/>
    </xf>
    <xf numFmtId="179" fontId="49" fillId="27" borderId="53" xfId="33" applyNumberFormat="1" applyFont="1" applyFill="1" applyBorder="1" applyAlignment="1">
      <alignment horizontal="right" vertical="center" shrinkToFit="1"/>
    </xf>
    <xf numFmtId="179" fontId="49" fillId="24" borderId="180" xfId="33" applyNumberFormat="1" applyFont="1" applyFill="1" applyBorder="1" applyAlignment="1">
      <alignment horizontal="right" vertical="center" shrinkToFit="1"/>
    </xf>
    <xf numFmtId="179" fontId="49" fillId="27" borderId="50" xfId="33" applyNumberFormat="1" applyFont="1" applyFill="1" applyBorder="1" applyAlignment="1">
      <alignment horizontal="right" vertical="center" shrinkToFit="1"/>
    </xf>
    <xf numFmtId="179" fontId="49" fillId="27" borderId="51" xfId="33" applyNumberFormat="1" applyFont="1" applyFill="1" applyBorder="1" applyAlignment="1">
      <alignment horizontal="right" vertical="center" shrinkToFit="1"/>
    </xf>
    <xf numFmtId="179" fontId="49" fillId="27" borderId="68" xfId="33" applyNumberFormat="1" applyFont="1" applyFill="1" applyBorder="1" applyAlignment="1">
      <alignment horizontal="right" vertical="center" shrinkToFit="1"/>
    </xf>
    <xf numFmtId="179" fontId="49" fillId="27" borderId="181" xfId="33" applyNumberFormat="1" applyFont="1" applyFill="1" applyBorder="1" applyAlignment="1">
      <alignment horizontal="right" vertical="center" shrinkToFit="1"/>
    </xf>
    <xf numFmtId="179" fontId="49" fillId="24" borderId="68" xfId="33" applyNumberFormat="1" applyFont="1" applyFill="1" applyBorder="1" applyAlignment="1">
      <alignment horizontal="right" vertical="center" shrinkToFit="1"/>
    </xf>
    <xf numFmtId="179" fontId="49" fillId="0" borderId="67" xfId="33" applyNumberFormat="1" applyFont="1" applyFill="1" applyBorder="1" applyAlignment="1">
      <alignment horizontal="right" vertical="center" shrinkToFit="1"/>
    </xf>
    <xf numFmtId="179" fontId="49" fillId="27" borderId="52" xfId="33" applyNumberFormat="1" applyFont="1" applyFill="1" applyBorder="1" applyAlignment="1">
      <alignment horizontal="right" vertical="center" shrinkToFit="1"/>
    </xf>
    <xf numFmtId="179" fontId="49" fillId="0" borderId="179" xfId="33" applyNumberFormat="1" applyFont="1" applyFill="1" applyBorder="1" applyAlignment="1">
      <alignment horizontal="right" vertical="center" shrinkToFit="1"/>
    </xf>
    <xf numFmtId="179" fontId="51" fillId="25" borderId="182" xfId="33" applyNumberFormat="1" applyFont="1" applyFill="1" applyBorder="1" applyAlignment="1">
      <alignment horizontal="right" vertical="center" shrinkToFit="1"/>
    </xf>
    <xf numFmtId="179" fontId="49" fillId="25" borderId="183" xfId="33" applyNumberFormat="1" applyFont="1" applyFill="1" applyBorder="1" applyAlignment="1">
      <alignment horizontal="right" vertical="center" shrinkToFit="1"/>
    </xf>
    <xf numFmtId="0" fontId="48" fillId="26" borderId="184" xfId="34" applyFont="1" applyFill="1" applyBorder="1" applyAlignment="1">
      <alignment horizontal="center" vertical="center" shrinkToFit="1"/>
    </xf>
    <xf numFmtId="0" fontId="28" fillId="26" borderId="185" xfId="34" applyFont="1" applyFill="1" applyBorder="1" applyAlignment="1">
      <alignment horizontal="center" vertical="center"/>
    </xf>
    <xf numFmtId="179" fontId="49" fillId="24" borderId="185" xfId="34" applyNumberFormat="1" applyFont="1" applyFill="1" applyBorder="1" applyAlignment="1">
      <alignment horizontal="center" vertical="center" shrinkToFit="1"/>
    </xf>
    <xf numFmtId="179" fontId="49" fillId="27" borderId="185" xfId="34" applyNumberFormat="1" applyFont="1" applyFill="1" applyBorder="1" applyAlignment="1">
      <alignment horizontal="center" vertical="center" shrinkToFit="1"/>
    </xf>
    <xf numFmtId="179" fontId="49" fillId="24" borderId="186" xfId="33" applyNumberFormat="1" applyFont="1" applyFill="1" applyBorder="1" applyAlignment="1">
      <alignment horizontal="right" vertical="center" shrinkToFit="1"/>
    </xf>
    <xf numFmtId="179" fontId="49" fillId="27" borderId="63" xfId="33" applyNumberFormat="1" applyFont="1" applyFill="1" applyBorder="1" applyAlignment="1">
      <alignment horizontal="right" vertical="center" shrinkToFit="1"/>
    </xf>
    <xf numFmtId="179" fontId="49" fillId="27" borderId="43" xfId="33" applyNumberFormat="1" applyFont="1" applyFill="1" applyBorder="1" applyAlignment="1">
      <alignment horizontal="right" vertical="center" shrinkToFit="1"/>
    </xf>
    <xf numFmtId="179" fontId="49" fillId="27" borderId="41" xfId="33" applyNumberFormat="1" applyFont="1" applyFill="1" applyBorder="1" applyAlignment="1">
      <alignment horizontal="right" vertical="center" shrinkToFit="1"/>
    </xf>
    <xf numFmtId="179" fontId="49" fillId="27" borderId="185" xfId="33" applyNumberFormat="1" applyFont="1" applyFill="1" applyBorder="1" applyAlignment="1">
      <alignment horizontal="right" vertical="center" shrinkToFit="1"/>
    </xf>
    <xf numFmtId="179" fontId="49" fillId="27" borderId="44" xfId="33" applyNumberFormat="1" applyFont="1" applyFill="1" applyBorder="1" applyAlignment="1">
      <alignment horizontal="right" vertical="center" shrinkToFit="1"/>
    </xf>
    <xf numFmtId="179" fontId="49" fillId="24" borderId="187" xfId="33" applyNumberFormat="1" applyFont="1" applyFill="1" applyBorder="1" applyAlignment="1">
      <alignment horizontal="right" vertical="center" shrinkToFit="1"/>
    </xf>
    <xf numFmtId="179" fontId="49" fillId="27" borderId="186" xfId="33" applyNumberFormat="1" applyFont="1" applyFill="1" applyBorder="1" applyAlignment="1">
      <alignment horizontal="right" vertical="center" shrinkToFit="1"/>
    </xf>
    <xf numFmtId="179" fontId="49" fillId="27" borderId="188" xfId="33" applyNumberFormat="1" applyFont="1" applyFill="1" applyBorder="1" applyAlignment="1">
      <alignment horizontal="right" vertical="center" shrinkToFit="1"/>
    </xf>
    <xf numFmtId="179" fontId="49" fillId="27" borderId="189" xfId="33" applyNumberFormat="1" applyFont="1" applyFill="1" applyBorder="1" applyAlignment="1">
      <alignment horizontal="right" vertical="center" shrinkToFit="1"/>
    </xf>
    <xf numFmtId="179" fontId="49" fillId="27" borderId="190" xfId="33" applyNumberFormat="1" applyFont="1" applyFill="1" applyBorder="1" applyAlignment="1">
      <alignment horizontal="right" vertical="center" shrinkToFit="1"/>
    </xf>
    <xf numFmtId="179" fontId="49" fillId="24" borderId="189" xfId="33" applyNumberFormat="1" applyFont="1" applyFill="1" applyBorder="1" applyAlignment="1">
      <alignment horizontal="right" vertical="center" shrinkToFit="1"/>
    </xf>
    <xf numFmtId="179" fontId="49" fillId="0" borderId="63" xfId="33" applyNumberFormat="1" applyFont="1" applyFill="1" applyBorder="1" applyAlignment="1">
      <alignment horizontal="right" vertical="center" shrinkToFit="1"/>
    </xf>
    <xf numFmtId="179" fontId="49" fillId="27" borderId="42" xfId="33" applyNumberFormat="1" applyFont="1" applyFill="1" applyBorder="1" applyAlignment="1">
      <alignment horizontal="right" vertical="center" shrinkToFit="1"/>
    </xf>
    <xf numFmtId="179" fontId="49" fillId="0" borderId="185" xfId="33" applyNumberFormat="1" applyFont="1" applyFill="1" applyBorder="1" applyAlignment="1">
      <alignment horizontal="right" vertical="center" shrinkToFit="1"/>
    </xf>
    <xf numFmtId="179" fontId="51" fillId="25" borderId="191" xfId="33" applyNumberFormat="1" applyFont="1" applyFill="1" applyBorder="1" applyAlignment="1">
      <alignment horizontal="right" vertical="center" shrinkToFit="1"/>
    </xf>
    <xf numFmtId="179" fontId="49" fillId="25" borderId="192" xfId="33" applyNumberFormat="1" applyFont="1" applyFill="1" applyBorder="1" applyAlignment="1">
      <alignment horizontal="right" vertical="center" shrinkToFit="1"/>
    </xf>
    <xf numFmtId="179" fontId="49" fillId="24" borderId="158" xfId="34" applyNumberFormat="1" applyFont="1" applyFill="1" applyBorder="1" applyAlignment="1">
      <alignment vertical="center" shrinkToFit="1"/>
    </xf>
    <xf numFmtId="179" fontId="49" fillId="27" borderId="121" xfId="34" applyNumberFormat="1" applyFont="1" applyFill="1" applyBorder="1" applyAlignment="1">
      <alignment vertical="center" shrinkToFit="1"/>
    </xf>
    <xf numFmtId="0" fontId="48" fillId="26" borderId="119" xfId="34" applyFont="1" applyFill="1" applyBorder="1" applyAlignment="1">
      <alignment horizontal="center" vertical="center" shrinkToFit="1"/>
    </xf>
    <xf numFmtId="0" fontId="28" fillId="26" borderId="64" xfId="34" applyFont="1" applyFill="1" applyBorder="1" applyAlignment="1">
      <alignment horizontal="center" vertical="center"/>
    </xf>
    <xf numFmtId="179" fontId="49" fillId="24" borderId="64" xfId="34" applyNumberFormat="1" applyFont="1" applyFill="1" applyBorder="1" applyAlignment="1">
      <alignment horizontal="center" vertical="center" shrinkToFit="1"/>
    </xf>
    <xf numFmtId="179" fontId="49" fillId="27" borderId="64" xfId="34" applyNumberFormat="1" applyFont="1" applyFill="1" applyBorder="1" applyAlignment="1">
      <alignment horizontal="center" vertical="center" shrinkToFit="1"/>
    </xf>
    <xf numFmtId="179" fontId="49" fillId="24" borderId="49" xfId="33" applyNumberFormat="1" applyFont="1" applyFill="1" applyBorder="1" applyAlignment="1">
      <alignment horizontal="right" vertical="center" shrinkToFit="1"/>
    </xf>
    <xf numFmtId="179" fontId="49" fillId="27" borderId="10" xfId="33" applyNumberFormat="1" applyFont="1" applyFill="1" applyBorder="1" applyAlignment="1">
      <alignment horizontal="right" vertical="center" shrinkToFit="1"/>
    </xf>
    <xf numFmtId="179" fontId="49" fillId="27" borderId="47" xfId="33" applyNumberFormat="1" applyFont="1" applyFill="1" applyBorder="1" applyAlignment="1">
      <alignment horizontal="right" vertical="center" shrinkToFit="1"/>
    </xf>
    <xf numFmtId="179" fontId="49" fillId="27" borderId="45" xfId="33" applyNumberFormat="1" applyFont="1" applyFill="1" applyBorder="1" applyAlignment="1">
      <alignment horizontal="right" vertical="center" shrinkToFit="1"/>
    </xf>
    <xf numFmtId="179" fontId="49" fillId="27" borderId="64" xfId="33" applyNumberFormat="1" applyFont="1" applyFill="1" applyBorder="1" applyAlignment="1">
      <alignment horizontal="right" vertical="center" shrinkToFit="1"/>
    </xf>
    <xf numFmtId="179" fontId="49" fillId="27" borderId="48" xfId="33" applyNumberFormat="1" applyFont="1" applyFill="1" applyBorder="1" applyAlignment="1">
      <alignment horizontal="right" vertical="center" shrinkToFit="1"/>
    </xf>
    <xf numFmtId="179" fontId="49" fillId="24" borderId="193" xfId="33" applyNumberFormat="1" applyFont="1" applyFill="1" applyBorder="1" applyAlignment="1">
      <alignment horizontal="right" vertical="center" shrinkToFit="1"/>
    </xf>
    <xf numFmtId="179" fontId="49" fillId="27" borderId="49" xfId="33" applyNumberFormat="1" applyFont="1" applyFill="1" applyBorder="1" applyAlignment="1">
      <alignment horizontal="right" vertical="center" shrinkToFit="1"/>
    </xf>
    <xf numFmtId="179" fontId="49" fillId="27" borderId="194" xfId="33" applyNumberFormat="1" applyFont="1" applyFill="1" applyBorder="1" applyAlignment="1">
      <alignment horizontal="right" vertical="center" shrinkToFit="1"/>
    </xf>
    <xf numFmtId="179" fontId="49" fillId="27" borderId="65" xfId="33" applyNumberFormat="1" applyFont="1" applyFill="1" applyBorder="1" applyAlignment="1">
      <alignment horizontal="right" vertical="center" shrinkToFit="1"/>
    </xf>
    <xf numFmtId="179" fontId="49" fillId="27" borderId="195" xfId="33" applyNumberFormat="1" applyFont="1" applyFill="1" applyBorder="1" applyAlignment="1">
      <alignment horizontal="right" vertical="center" shrinkToFit="1"/>
    </xf>
    <xf numFmtId="179" fontId="49" fillId="24" borderId="65" xfId="33" applyNumberFormat="1" applyFont="1" applyFill="1" applyBorder="1" applyAlignment="1">
      <alignment horizontal="right" vertical="center" shrinkToFit="1"/>
    </xf>
    <xf numFmtId="179" fontId="49" fillId="0" borderId="10" xfId="33" applyNumberFormat="1" applyFont="1" applyFill="1" applyBorder="1" applyAlignment="1">
      <alignment horizontal="right" vertical="center" shrinkToFit="1"/>
    </xf>
    <xf numFmtId="179" fontId="49" fillId="27" borderId="46" xfId="33" applyNumberFormat="1" applyFont="1" applyFill="1" applyBorder="1" applyAlignment="1">
      <alignment horizontal="right" vertical="center" shrinkToFit="1"/>
    </xf>
    <xf numFmtId="179" fontId="49" fillId="0" borderId="64" xfId="33" applyNumberFormat="1" applyFont="1" applyFill="1" applyBorder="1" applyAlignment="1">
      <alignment horizontal="right" vertical="center" shrinkToFit="1"/>
    </xf>
    <xf numFmtId="179" fontId="51" fillId="25" borderId="117" xfId="33" applyNumberFormat="1" applyFont="1" applyFill="1" applyBorder="1" applyAlignment="1">
      <alignment horizontal="right" vertical="center" shrinkToFit="1"/>
    </xf>
    <xf numFmtId="179" fontId="49" fillId="25" borderId="83" xfId="33" applyNumberFormat="1" applyFont="1" applyFill="1" applyBorder="1" applyAlignment="1">
      <alignment horizontal="right" vertical="center" shrinkToFit="1"/>
    </xf>
    <xf numFmtId="179" fontId="25" fillId="24" borderId="64" xfId="34" applyNumberFormat="1" applyFont="1" applyFill="1" applyBorder="1" applyAlignment="1">
      <alignment horizontal="right" vertical="center" shrinkToFit="1"/>
    </xf>
    <xf numFmtId="179" fontId="25" fillId="27" borderId="64" xfId="34" applyNumberFormat="1" applyFont="1" applyFill="1" applyBorder="1" applyAlignment="1">
      <alignment horizontal="right" vertical="center" shrinkToFit="1"/>
    </xf>
    <xf numFmtId="179" fontId="25" fillId="24" borderId="49" xfId="33" applyNumberFormat="1" applyFont="1" applyFill="1" applyBorder="1" applyAlignment="1">
      <alignment horizontal="right" vertical="center" shrinkToFit="1"/>
    </xf>
    <xf numFmtId="179" fontId="25" fillId="27" borderId="10" xfId="33" applyNumberFormat="1" applyFont="1" applyFill="1" applyBorder="1" applyAlignment="1">
      <alignment horizontal="right" vertical="center" shrinkToFit="1"/>
    </xf>
    <xf numFmtId="179" fontId="25" fillId="27" borderId="47" xfId="33" applyNumberFormat="1" applyFont="1" applyFill="1" applyBorder="1" applyAlignment="1">
      <alignment horizontal="right" vertical="center" shrinkToFit="1"/>
    </xf>
    <xf numFmtId="179" fontId="25" fillId="27" borderId="45" xfId="33" applyNumberFormat="1" applyFont="1" applyFill="1" applyBorder="1" applyAlignment="1">
      <alignment horizontal="right" vertical="center" shrinkToFit="1"/>
    </xf>
    <xf numFmtId="179" fontId="25" fillId="27" borderId="48" xfId="33" applyNumberFormat="1" applyFont="1" applyFill="1" applyBorder="1" applyAlignment="1">
      <alignment horizontal="right" vertical="center" shrinkToFit="1"/>
    </xf>
    <xf numFmtId="179" fontId="25" fillId="24" borderId="193" xfId="33" applyNumberFormat="1" applyFont="1" applyFill="1" applyBorder="1" applyAlignment="1">
      <alignment horizontal="right" vertical="center" shrinkToFit="1"/>
    </xf>
    <xf numFmtId="179" fontId="25" fillId="27" borderId="49" xfId="33" applyNumberFormat="1" applyFont="1" applyFill="1" applyBorder="1" applyAlignment="1">
      <alignment horizontal="right" vertical="center" shrinkToFit="1"/>
    </xf>
    <xf numFmtId="179" fontId="25" fillId="27" borderId="194" xfId="33" applyNumberFormat="1" applyFont="1" applyFill="1" applyBorder="1" applyAlignment="1">
      <alignment horizontal="right" vertical="center" shrinkToFit="1"/>
    </xf>
    <xf numFmtId="179" fontId="25" fillId="27" borderId="65" xfId="33" applyNumberFormat="1" applyFont="1" applyFill="1" applyBorder="1" applyAlignment="1">
      <alignment horizontal="right" vertical="center" shrinkToFit="1"/>
    </xf>
    <xf numFmtId="179" fontId="25" fillId="27" borderId="195" xfId="33" applyNumberFormat="1" applyFont="1" applyFill="1" applyBorder="1" applyAlignment="1">
      <alignment horizontal="right" vertical="center" shrinkToFit="1"/>
    </xf>
    <xf numFmtId="179" fontId="25" fillId="24" borderId="65" xfId="33" applyNumberFormat="1" applyFont="1" applyFill="1" applyBorder="1" applyAlignment="1">
      <alignment horizontal="right" vertical="center" shrinkToFit="1"/>
    </xf>
    <xf numFmtId="179" fontId="25" fillId="0" borderId="10" xfId="33" applyNumberFormat="1" applyFont="1" applyFill="1" applyBorder="1" applyAlignment="1">
      <alignment horizontal="right" vertical="center" shrinkToFit="1"/>
    </xf>
    <xf numFmtId="179" fontId="25" fillId="27" borderId="60" xfId="33" applyNumberFormat="1" applyFont="1" applyFill="1" applyBorder="1" applyAlignment="1">
      <alignment horizontal="right" vertical="center" shrinkToFit="1"/>
    </xf>
    <xf numFmtId="179" fontId="25" fillId="27" borderId="27" xfId="33" applyNumberFormat="1" applyFont="1" applyFill="1" applyBorder="1" applyAlignment="1">
      <alignment horizontal="right" vertical="center" shrinkToFit="1"/>
    </xf>
    <xf numFmtId="179" fontId="48" fillId="25" borderId="117" xfId="33" applyNumberFormat="1" applyFont="1" applyFill="1" applyBorder="1" applyAlignment="1">
      <alignment horizontal="right" vertical="center" shrinkToFit="1"/>
    </xf>
    <xf numFmtId="179" fontId="25" fillId="25" borderId="83" xfId="33" applyNumberFormat="1" applyFont="1" applyFill="1" applyBorder="1" applyAlignment="1">
      <alignment horizontal="right" vertical="center" shrinkToFit="1"/>
    </xf>
    <xf numFmtId="179" fontId="25" fillId="27" borderId="46" xfId="33" applyNumberFormat="1" applyFont="1" applyFill="1" applyBorder="1" applyAlignment="1">
      <alignment horizontal="right" vertical="center" shrinkToFit="1"/>
    </xf>
    <xf numFmtId="179" fontId="25" fillId="24" borderId="100" xfId="34" applyNumberFormat="1" applyFont="1" applyFill="1" applyBorder="1" applyAlignment="1">
      <alignment horizontal="right" vertical="center" shrinkToFit="1"/>
    </xf>
    <xf numFmtId="179" fontId="25" fillId="27" borderId="115" xfId="34" applyNumberFormat="1" applyFont="1" applyFill="1" applyBorder="1" applyAlignment="1">
      <alignment horizontal="right" vertical="center" shrinkToFit="1"/>
    </xf>
    <xf numFmtId="179" fontId="25" fillId="24" borderId="115" xfId="33" applyNumberFormat="1" applyFont="1" applyFill="1" applyBorder="1" applyAlignment="1">
      <alignment horizontal="right" vertical="center" shrinkToFit="1"/>
    </xf>
    <xf numFmtId="179" fontId="25" fillId="27" borderId="197" xfId="33" applyNumberFormat="1" applyFont="1" applyFill="1" applyBorder="1" applyAlignment="1">
      <alignment horizontal="right" vertical="center" shrinkToFit="1"/>
    </xf>
    <xf numFmtId="179" fontId="25" fillId="27" borderId="198" xfId="33" applyNumberFormat="1" applyFont="1" applyFill="1" applyBorder="1" applyAlignment="1">
      <alignment horizontal="right" vertical="center" shrinkToFit="1"/>
    </xf>
    <xf numFmtId="179" fontId="25" fillId="27" borderId="199" xfId="33" applyNumberFormat="1" applyFont="1" applyFill="1" applyBorder="1" applyAlignment="1">
      <alignment horizontal="right" vertical="center" shrinkToFit="1"/>
    </xf>
    <xf numFmtId="179" fontId="25" fillId="27" borderId="196" xfId="33" applyNumberFormat="1" applyFont="1" applyFill="1" applyBorder="1" applyAlignment="1">
      <alignment horizontal="right" vertical="center" shrinkToFit="1"/>
    </xf>
    <xf numFmtId="179" fontId="25" fillId="27" borderId="100" xfId="33" applyNumberFormat="1" applyFont="1" applyFill="1" applyBorder="1" applyAlignment="1">
      <alignment horizontal="right" vertical="center" shrinkToFit="1"/>
    </xf>
    <xf numFmtId="179" fontId="25" fillId="24" borderId="200" xfId="33" applyNumberFormat="1" applyFont="1" applyFill="1" applyBorder="1" applyAlignment="1">
      <alignment horizontal="right" vertical="center" shrinkToFit="1"/>
    </xf>
    <xf numFmtId="179" fontId="25" fillId="27" borderId="201" xfId="33" applyNumberFormat="1" applyFont="1" applyFill="1" applyBorder="1" applyAlignment="1">
      <alignment horizontal="right" vertical="center" shrinkToFit="1"/>
    </xf>
    <xf numFmtId="179" fontId="25" fillId="24" borderId="201" xfId="33" applyNumberFormat="1" applyFont="1" applyFill="1" applyBorder="1" applyAlignment="1">
      <alignment horizontal="right" vertical="center" shrinkToFit="1"/>
    </xf>
    <xf numFmtId="179" fontId="25" fillId="27" borderId="202" xfId="33" applyNumberFormat="1" applyFont="1" applyFill="1" applyBorder="1" applyAlignment="1">
      <alignment horizontal="right" vertical="center" shrinkToFit="1"/>
    </xf>
    <xf numFmtId="179" fontId="25" fillId="27" borderId="203" xfId="33" applyNumberFormat="1" applyFont="1" applyFill="1" applyBorder="1" applyAlignment="1">
      <alignment horizontal="right" vertical="center" shrinkToFit="1"/>
    </xf>
    <xf numFmtId="179" fontId="25" fillId="27" borderId="204" xfId="33" applyNumberFormat="1" applyFont="1" applyFill="1" applyBorder="1" applyAlignment="1">
      <alignment horizontal="right" vertical="center" shrinkToFit="1"/>
    </xf>
    <xf numFmtId="179" fontId="25" fillId="27" borderId="205" xfId="33" applyNumberFormat="1" applyFont="1" applyFill="1" applyBorder="1" applyAlignment="1">
      <alignment horizontal="right" vertical="center" shrinkToFit="1"/>
    </xf>
    <xf numFmtId="179" fontId="25" fillId="27" borderId="206" xfId="33" applyNumberFormat="1" applyFont="1" applyFill="1" applyBorder="1" applyAlignment="1">
      <alignment horizontal="right" vertical="center" shrinkToFit="1"/>
    </xf>
    <xf numFmtId="179" fontId="25" fillId="27" borderId="207" xfId="33" applyNumberFormat="1" applyFont="1" applyFill="1" applyBorder="1" applyAlignment="1">
      <alignment horizontal="right" vertical="center" shrinkToFit="1"/>
    </xf>
    <xf numFmtId="179" fontId="25" fillId="24" borderId="196" xfId="33" applyNumberFormat="1" applyFont="1" applyFill="1" applyBorder="1" applyAlignment="1">
      <alignment horizontal="right" vertical="center" shrinkToFit="1"/>
    </xf>
    <xf numFmtId="179" fontId="25" fillId="27" borderId="208" xfId="33" applyNumberFormat="1" applyFont="1" applyFill="1" applyBorder="1" applyAlignment="1">
      <alignment horizontal="right" vertical="center" shrinkToFit="1"/>
    </xf>
    <xf numFmtId="179" fontId="25" fillId="0" borderId="100" xfId="33" applyNumberFormat="1" applyFont="1" applyFill="1" applyBorder="1" applyAlignment="1">
      <alignment horizontal="right" vertical="center" shrinkToFit="1"/>
    </xf>
    <xf numFmtId="179" fontId="25" fillId="27" borderId="209" xfId="33" applyNumberFormat="1" applyFont="1" applyFill="1" applyBorder="1" applyAlignment="1">
      <alignment horizontal="right" vertical="center" shrinkToFit="1"/>
    </xf>
    <xf numFmtId="179" fontId="25" fillId="27" borderId="210" xfId="33" applyNumberFormat="1" applyFont="1" applyFill="1" applyBorder="1" applyAlignment="1">
      <alignment horizontal="right" vertical="center" shrinkToFit="1"/>
    </xf>
    <xf numFmtId="179" fontId="48" fillId="25" borderId="211" xfId="33" applyNumberFormat="1" applyFont="1" applyFill="1" applyBorder="1" applyAlignment="1">
      <alignment horizontal="right" vertical="center" shrinkToFit="1"/>
    </xf>
    <xf numFmtId="179" fontId="25" fillId="25" borderId="104" xfId="33" applyNumberFormat="1" applyFont="1" applyFill="1" applyBorder="1" applyAlignment="1">
      <alignment horizontal="right" vertical="center" shrinkToFit="1"/>
    </xf>
    <xf numFmtId="38" fontId="25" fillId="0" borderId="0" xfId="33" applyFont="1" applyFill="1" applyBorder="1" applyAlignment="1">
      <alignment horizontal="right" vertical="center"/>
    </xf>
    <xf numFmtId="0" fontId="28" fillId="24" borderId="213" xfId="34" applyFont="1" applyFill="1" applyBorder="1" applyAlignment="1">
      <alignment horizontal="center" vertical="center"/>
    </xf>
    <xf numFmtId="0" fontId="28" fillId="27" borderId="214" xfId="34" applyFont="1" applyFill="1" applyBorder="1" applyAlignment="1">
      <alignment horizontal="center" vertical="center"/>
    </xf>
    <xf numFmtId="38" fontId="25" fillId="24" borderId="212" xfId="33" applyFont="1" applyFill="1" applyBorder="1" applyAlignment="1">
      <alignment horizontal="right" vertical="center"/>
    </xf>
    <xf numFmtId="38" fontId="25" fillId="27" borderId="213" xfId="33" applyFont="1" applyFill="1" applyBorder="1" applyAlignment="1">
      <alignment horizontal="right" vertical="center"/>
    </xf>
    <xf numFmtId="38" fontId="25" fillId="27" borderId="215" xfId="33" applyFont="1" applyFill="1" applyBorder="1" applyAlignment="1">
      <alignment horizontal="right" vertical="center"/>
    </xf>
    <xf numFmtId="38" fontId="25" fillId="27" borderId="216" xfId="33" applyFont="1" applyFill="1" applyBorder="1" applyAlignment="1">
      <alignment horizontal="right" vertical="center"/>
    </xf>
    <xf numFmtId="38" fontId="25" fillId="27" borderId="213" xfId="33" applyFont="1" applyFill="1" applyBorder="1" applyAlignment="1">
      <alignment horizontal="right" vertical="center" shrinkToFit="1"/>
    </xf>
    <xf numFmtId="38" fontId="25" fillId="27" borderId="214" xfId="33" applyFont="1" applyFill="1" applyBorder="1" applyAlignment="1">
      <alignment horizontal="right" vertical="center"/>
    </xf>
    <xf numFmtId="38" fontId="25" fillId="27" borderId="217" xfId="33" applyFont="1" applyFill="1" applyBorder="1" applyAlignment="1">
      <alignment horizontal="right" vertical="center"/>
    </xf>
    <xf numFmtId="38" fontId="25" fillId="24" borderId="186" xfId="33" applyFont="1" applyFill="1" applyBorder="1" applyAlignment="1">
      <alignment horizontal="right" vertical="center"/>
    </xf>
    <xf numFmtId="38" fontId="25" fillId="27" borderId="186" xfId="33" applyFont="1" applyFill="1" applyBorder="1" applyAlignment="1">
      <alignment horizontal="right" vertical="center"/>
    </xf>
    <xf numFmtId="38" fontId="25" fillId="27" borderId="188" xfId="33" applyFont="1" applyFill="1" applyBorder="1" applyAlignment="1">
      <alignment horizontal="right" vertical="center"/>
    </xf>
    <xf numFmtId="38" fontId="25" fillId="27" borderId="189" xfId="33" applyFont="1" applyFill="1" applyBorder="1" applyAlignment="1">
      <alignment horizontal="right" vertical="center"/>
    </xf>
    <xf numFmtId="38" fontId="25" fillId="27" borderId="185" xfId="33" applyFont="1" applyFill="1" applyBorder="1" applyAlignment="1">
      <alignment horizontal="right" vertical="center"/>
    </xf>
    <xf numFmtId="38" fontId="25" fillId="27" borderId="44" xfId="33" applyFont="1" applyFill="1" applyBorder="1" applyAlignment="1">
      <alignment horizontal="right" vertical="center"/>
    </xf>
    <xf numFmtId="38" fontId="25" fillId="27" borderId="63" xfId="33" applyFont="1" applyFill="1" applyBorder="1" applyAlignment="1">
      <alignment horizontal="right" vertical="center"/>
    </xf>
    <xf numFmtId="38" fontId="25" fillId="27" borderId="218" xfId="33" applyFont="1" applyFill="1" applyBorder="1" applyAlignment="1">
      <alignment horizontal="right" vertical="center"/>
    </xf>
    <xf numFmtId="38" fontId="25" fillId="27" borderId="212" xfId="33" applyFont="1" applyFill="1" applyBorder="1" applyAlignment="1">
      <alignment horizontal="right" vertical="center"/>
    </xf>
    <xf numFmtId="38" fontId="25" fillId="0" borderId="213" xfId="33" applyFont="1" applyFill="1" applyBorder="1" applyAlignment="1">
      <alignment horizontal="right" vertical="center"/>
    </xf>
    <xf numFmtId="38" fontId="25" fillId="27" borderId="219" xfId="33" applyFont="1" applyFill="1" applyBorder="1" applyAlignment="1">
      <alignment horizontal="right" vertical="center"/>
    </xf>
    <xf numFmtId="0" fontId="28" fillId="24" borderId="67" xfId="34" applyFont="1" applyFill="1" applyBorder="1" applyAlignment="1">
      <alignment horizontal="center" vertical="center"/>
    </xf>
    <xf numFmtId="0" fontId="28" fillId="27" borderId="50" xfId="34" applyFont="1" applyFill="1" applyBorder="1" applyAlignment="1">
      <alignment horizontal="center" vertical="center"/>
    </xf>
    <xf numFmtId="38" fontId="25" fillId="24" borderId="50" xfId="33" applyFont="1" applyFill="1" applyBorder="1" applyAlignment="1">
      <alignment horizontal="right" vertical="center"/>
    </xf>
    <xf numFmtId="38" fontId="25" fillId="27" borderId="179" xfId="33" applyFont="1" applyFill="1" applyBorder="1" applyAlignment="1">
      <alignment horizontal="right" vertical="center"/>
    </xf>
    <xf numFmtId="38" fontId="25" fillId="27" borderId="53" xfId="33" applyFont="1" applyFill="1" applyBorder="1" applyAlignment="1">
      <alignment horizontal="right" vertical="center"/>
    </xf>
    <xf numFmtId="38" fontId="25" fillId="27" borderId="51" xfId="33" applyFont="1" applyFill="1" applyBorder="1" applyAlignment="1">
      <alignment horizontal="right" vertical="center"/>
    </xf>
    <xf numFmtId="38" fontId="25" fillId="27" borderId="68" xfId="33" applyFont="1" applyFill="1" applyBorder="1" applyAlignment="1">
      <alignment horizontal="right" vertical="center" shrinkToFit="1"/>
    </xf>
    <xf numFmtId="38" fontId="25" fillId="27" borderId="67" xfId="33" applyFont="1" applyFill="1" applyBorder="1" applyAlignment="1">
      <alignment horizontal="right" vertical="center" shrinkToFit="1"/>
    </xf>
    <xf numFmtId="38" fontId="25" fillId="27" borderId="50" xfId="33" applyFont="1" applyFill="1" applyBorder="1" applyAlignment="1">
      <alignment horizontal="right" vertical="center"/>
    </xf>
    <xf numFmtId="38" fontId="25" fillId="27" borderId="68" xfId="33" applyFont="1" applyFill="1" applyBorder="1" applyAlignment="1">
      <alignment horizontal="right" vertical="center"/>
    </xf>
    <xf numFmtId="38" fontId="25" fillId="27" borderId="67" xfId="33" applyFont="1" applyFill="1" applyBorder="1" applyAlignment="1">
      <alignment horizontal="right" vertical="center"/>
    </xf>
    <xf numFmtId="38" fontId="25" fillId="27" borderId="66" xfId="33" applyFont="1" applyFill="1" applyBorder="1" applyAlignment="1">
      <alignment horizontal="right" vertical="center"/>
    </xf>
    <xf numFmtId="38" fontId="25" fillId="0" borderId="67" xfId="33" applyFont="1" applyFill="1" applyBorder="1" applyAlignment="1">
      <alignment horizontal="right" vertical="center"/>
    </xf>
    <xf numFmtId="38" fontId="25" fillId="27" borderId="54" xfId="33" applyFont="1" applyFill="1" applyBorder="1" applyAlignment="1">
      <alignment horizontal="right" vertical="center"/>
    </xf>
    <xf numFmtId="38" fontId="25" fillId="27" borderId="52" xfId="33" applyFont="1" applyFill="1" applyBorder="1" applyAlignment="1">
      <alignment horizontal="right" vertical="center"/>
    </xf>
    <xf numFmtId="0" fontId="48" fillId="0" borderId="0" xfId="34" applyFont="1" applyFill="1" applyAlignment="1">
      <alignment vertical="center" shrinkToFit="1"/>
    </xf>
    <xf numFmtId="176" fontId="48" fillId="0" borderId="0" xfId="34" applyNumberFormat="1" applyFont="1" applyFill="1" applyAlignment="1">
      <alignment vertical="center"/>
    </xf>
    <xf numFmtId="0" fontId="28" fillId="0" borderId="20" xfId="34" applyNumberFormat="1" applyFont="1" applyFill="1" applyBorder="1" applyAlignment="1" applyProtection="1">
      <alignment horizontal="center" vertical="center"/>
    </xf>
    <xf numFmtId="0" fontId="28" fillId="24" borderId="11" xfId="34" applyNumberFormat="1" applyFont="1" applyFill="1" applyBorder="1" applyAlignment="1" applyProtection="1">
      <alignment horizontal="left" vertical="center"/>
    </xf>
    <xf numFmtId="0" fontId="28" fillId="0" borderId="11" xfId="34" applyNumberFormat="1" applyFont="1" applyFill="1" applyBorder="1" applyAlignment="1" applyProtection="1">
      <alignment horizontal="left" vertical="center"/>
    </xf>
    <xf numFmtId="0" fontId="28" fillId="26" borderId="86" xfId="34" applyNumberFormat="1" applyFont="1" applyFill="1" applyBorder="1" applyAlignment="1" applyProtection="1">
      <alignment horizontal="center" vertical="center"/>
    </xf>
    <xf numFmtId="38" fontId="28" fillId="26" borderId="86" xfId="33" applyFont="1" applyFill="1" applyBorder="1" applyAlignment="1" applyProtection="1">
      <alignment horizontal="center" vertical="center"/>
    </xf>
    <xf numFmtId="38" fontId="28" fillId="0" borderId="0" xfId="33" applyFont="1" applyFill="1" applyBorder="1" applyAlignment="1" applyProtection="1">
      <alignment horizontal="center" vertical="center"/>
    </xf>
    <xf numFmtId="40" fontId="28" fillId="26" borderId="86" xfId="33" applyNumberFormat="1" applyFont="1" applyFill="1" applyBorder="1" applyAlignment="1" applyProtection="1">
      <alignment horizontal="center" vertical="center"/>
    </xf>
    <xf numFmtId="0" fontId="21" fillId="0" borderId="86" xfId="34" applyFont="1" applyBorder="1" applyAlignment="1">
      <alignment horizontal="center" vertical="center"/>
    </xf>
    <xf numFmtId="38" fontId="28" fillId="26" borderId="88" xfId="33" applyFont="1" applyFill="1" applyBorder="1" applyAlignment="1" applyProtection="1">
      <alignment horizontal="center" vertical="center"/>
    </xf>
    <xf numFmtId="38" fontId="28" fillId="26" borderId="69" xfId="33" applyFont="1" applyFill="1" applyBorder="1" applyAlignment="1" applyProtection="1">
      <alignment horizontal="center" vertical="center"/>
    </xf>
    <xf numFmtId="0" fontId="47" fillId="24" borderId="31" xfId="34" applyFont="1" applyFill="1" applyBorder="1" applyAlignment="1">
      <alignment horizontal="center" vertical="center" shrinkToFit="1"/>
    </xf>
    <xf numFmtId="0" fontId="52" fillId="0" borderId="25" xfId="34" applyFont="1" applyFill="1" applyBorder="1" applyAlignment="1">
      <alignment horizontal="center" vertical="center" shrinkToFit="1"/>
    </xf>
    <xf numFmtId="0" fontId="52" fillId="24" borderId="25" xfId="34" applyFont="1" applyFill="1" applyBorder="1" applyAlignment="1">
      <alignment horizontal="center" vertical="center" shrinkToFit="1"/>
    </xf>
    <xf numFmtId="0" fontId="52" fillId="24" borderId="221" xfId="34" applyFont="1" applyFill="1" applyBorder="1" applyAlignment="1">
      <alignment horizontal="center" vertical="center" shrinkToFit="1"/>
    </xf>
    <xf numFmtId="0" fontId="52" fillId="24" borderId="222" xfId="34" applyFont="1" applyFill="1" applyBorder="1" applyAlignment="1">
      <alignment horizontal="center" vertical="center" shrinkToFit="1"/>
    </xf>
    <xf numFmtId="0" fontId="52" fillId="24" borderId="31" xfId="34" applyFont="1" applyFill="1" applyBorder="1" applyAlignment="1">
      <alignment horizontal="center" vertical="center" shrinkToFit="1"/>
    </xf>
    <xf numFmtId="0" fontId="28" fillId="24" borderId="31" xfId="34" applyFont="1" applyFill="1" applyBorder="1" applyAlignment="1">
      <alignment horizontal="center" vertical="center"/>
    </xf>
    <xf numFmtId="0" fontId="23" fillId="0" borderId="25" xfId="34" applyFont="1" applyFill="1" applyBorder="1" applyAlignment="1">
      <alignment horizontal="center" vertical="center"/>
    </xf>
    <xf numFmtId="38" fontId="34" fillId="24" borderId="25" xfId="33" applyFont="1" applyFill="1" applyBorder="1" applyAlignment="1">
      <alignment horizontal="right" vertical="center"/>
    </xf>
    <xf numFmtId="38" fontId="34" fillId="24" borderId="152" xfId="33" applyFont="1" applyFill="1" applyBorder="1" applyAlignment="1">
      <alignment horizontal="right" vertical="center"/>
    </xf>
    <xf numFmtId="38" fontId="34" fillId="24" borderId="31" xfId="33" applyFont="1" applyFill="1" applyBorder="1" applyAlignment="1">
      <alignment horizontal="right" vertical="center"/>
    </xf>
    <xf numFmtId="176" fontId="28" fillId="24" borderId="31" xfId="34" applyNumberFormat="1" applyFont="1" applyFill="1" applyBorder="1" applyAlignment="1">
      <alignment horizontal="center" vertical="center"/>
    </xf>
    <xf numFmtId="176" fontId="23" fillId="0" borderId="25" xfId="34" applyNumberFormat="1" applyFont="1" applyFill="1" applyBorder="1" applyAlignment="1">
      <alignment horizontal="center" vertical="center"/>
    </xf>
    <xf numFmtId="176" fontId="34" fillId="24" borderId="25" xfId="33" applyNumberFormat="1" applyFont="1" applyFill="1" applyBorder="1" applyAlignment="1">
      <alignment horizontal="right" vertical="center"/>
    </xf>
    <xf numFmtId="176" fontId="34" fillId="24" borderId="152" xfId="33" applyNumberFormat="1" applyFont="1" applyFill="1" applyBorder="1" applyAlignment="1">
      <alignment horizontal="right" vertical="center"/>
    </xf>
    <xf numFmtId="176" fontId="34" fillId="24" borderId="31" xfId="33" applyNumberFormat="1" applyFont="1" applyFill="1" applyBorder="1" applyAlignment="1">
      <alignment horizontal="right" vertical="center"/>
    </xf>
    <xf numFmtId="176" fontId="25" fillId="0" borderId="0" xfId="34" applyNumberFormat="1" applyFont="1" applyBorder="1" applyAlignment="1">
      <alignment vertical="center"/>
    </xf>
    <xf numFmtId="0" fontId="28" fillId="24" borderId="56" xfId="34" applyFont="1" applyFill="1" applyBorder="1" applyAlignment="1">
      <alignment horizontal="center" vertical="center"/>
    </xf>
    <xf numFmtId="0" fontId="23" fillId="0" borderId="55" xfId="34" applyFont="1" applyFill="1" applyBorder="1" applyAlignment="1">
      <alignment horizontal="center" vertical="center"/>
    </xf>
    <xf numFmtId="38" fontId="34" fillId="24" borderId="55" xfId="33" applyFont="1" applyFill="1" applyBorder="1" applyAlignment="1">
      <alignment horizontal="right" vertical="center"/>
    </xf>
    <xf numFmtId="0" fontId="28" fillId="26" borderId="102" xfId="34" applyNumberFormat="1" applyFont="1" applyFill="1" applyBorder="1" applyAlignment="1" applyProtection="1">
      <alignment horizontal="center" vertical="center"/>
    </xf>
    <xf numFmtId="0" fontId="50" fillId="26" borderId="98" xfId="34" applyNumberFormat="1" applyFont="1" applyFill="1" applyBorder="1" applyAlignment="1" applyProtection="1">
      <alignment horizontal="center" vertical="center"/>
    </xf>
    <xf numFmtId="0" fontId="28" fillId="24" borderId="95" xfId="34" applyNumberFormat="1" applyFont="1" applyFill="1" applyBorder="1" applyAlignment="1" applyProtection="1">
      <alignment vertical="center"/>
    </xf>
    <xf numFmtId="0" fontId="23" fillId="0" borderId="95" xfId="34" applyNumberFormat="1" applyFont="1" applyFill="1" applyBorder="1" applyAlignment="1" applyProtection="1">
      <alignment horizontal="center" vertical="center"/>
    </xf>
    <xf numFmtId="0" fontId="23" fillId="24" borderId="227" xfId="34" applyNumberFormat="1" applyFont="1" applyFill="1" applyBorder="1" applyAlignment="1" applyProtection="1">
      <alignment horizontal="center" vertical="center"/>
    </xf>
    <xf numFmtId="0" fontId="23" fillId="24" borderId="230" xfId="34" applyNumberFormat="1" applyFont="1" applyFill="1" applyBorder="1" applyAlignment="1" applyProtection="1">
      <alignment horizontal="center" vertical="center"/>
    </xf>
    <xf numFmtId="0" fontId="23" fillId="24" borderId="231" xfId="34" applyNumberFormat="1" applyFont="1" applyFill="1" applyBorder="1" applyAlignment="1" applyProtection="1">
      <alignment horizontal="center" vertical="center"/>
    </xf>
    <xf numFmtId="0" fontId="23" fillId="24" borderId="95" xfId="34" applyNumberFormat="1" applyFont="1" applyFill="1" applyBorder="1" applyAlignment="1" applyProtection="1">
      <alignment horizontal="center" vertical="center"/>
    </xf>
    <xf numFmtId="0" fontId="48" fillId="0" borderId="0" xfId="34" applyFont="1" applyFill="1" applyBorder="1" applyAlignment="1">
      <alignment horizontal="center" vertical="center"/>
    </xf>
    <xf numFmtId="38" fontId="25" fillId="0" borderId="0" xfId="33" applyFont="1" applyFill="1" applyBorder="1" applyAlignment="1">
      <alignment horizontal="right" vertical="center" shrinkToFit="1"/>
    </xf>
    <xf numFmtId="40" fontId="25" fillId="0" borderId="0" xfId="33" applyNumberFormat="1" applyFont="1" applyFill="1" applyBorder="1" applyAlignment="1">
      <alignment horizontal="right" vertical="center"/>
    </xf>
    <xf numFmtId="49" fontId="25" fillId="0" borderId="0" xfId="33" applyNumberFormat="1" applyFont="1" applyFill="1" applyBorder="1" applyAlignment="1">
      <alignment horizontal="right" vertical="center"/>
    </xf>
    <xf numFmtId="38" fontId="28" fillId="0" borderId="0" xfId="33" applyFont="1" applyFill="1" applyBorder="1" applyAlignment="1">
      <alignment vertical="center" shrinkToFit="1"/>
    </xf>
    <xf numFmtId="0" fontId="28" fillId="0" borderId="62" xfId="34" applyFont="1" applyFill="1" applyBorder="1" applyAlignment="1">
      <alignment vertical="center"/>
    </xf>
    <xf numFmtId="0" fontId="28" fillId="0" borderId="62" xfId="34" applyFont="1" applyFill="1" applyBorder="1" applyAlignment="1">
      <alignment horizontal="right" vertical="center"/>
    </xf>
    <xf numFmtId="0" fontId="21" fillId="0" borderId="0" xfId="37" applyFont="1" applyAlignment="1">
      <alignment horizontal="center" vertical="center"/>
    </xf>
    <xf numFmtId="0" fontId="21" fillId="0" borderId="0" xfId="37" applyFont="1" applyAlignment="1">
      <alignment horizontal="left" vertical="center" wrapText="1"/>
    </xf>
    <xf numFmtId="0" fontId="21" fillId="0" borderId="0" xfId="37" applyFont="1" applyAlignment="1">
      <alignment vertical="center" wrapText="1"/>
    </xf>
    <xf numFmtId="0" fontId="21" fillId="29" borderId="25" xfId="37" applyFont="1" applyFill="1" applyBorder="1" applyAlignment="1">
      <alignment horizontal="center" vertical="center"/>
    </xf>
    <xf numFmtId="0" fontId="21" fillId="29" borderId="60" xfId="37" applyFont="1" applyFill="1" applyBorder="1" applyAlignment="1">
      <alignment horizontal="center" vertical="center"/>
    </xf>
    <xf numFmtId="0" fontId="21" fillId="29" borderId="30" xfId="37" applyFont="1" applyFill="1" applyBorder="1" applyAlignment="1">
      <alignment horizontal="center" vertical="center"/>
    </xf>
    <xf numFmtId="0" fontId="21" fillId="29" borderId="28" xfId="37" applyFont="1" applyFill="1" applyBorder="1" applyAlignment="1">
      <alignment horizontal="center" vertical="center"/>
    </xf>
    <xf numFmtId="0" fontId="21" fillId="29" borderId="61" xfId="37" applyFont="1" applyFill="1" applyBorder="1" applyAlignment="1">
      <alignment horizontal="center" vertical="center"/>
    </xf>
    <xf numFmtId="0" fontId="21" fillId="29" borderId="0" xfId="37" applyFont="1" applyFill="1" applyAlignment="1">
      <alignment horizontal="center" vertical="center"/>
    </xf>
    <xf numFmtId="0" fontId="21" fillId="29" borderId="29" xfId="37" applyFont="1" applyFill="1" applyBorder="1" applyAlignment="1">
      <alignment horizontal="center" vertical="center"/>
    </xf>
    <xf numFmtId="0" fontId="21" fillId="29" borderId="31" xfId="37" applyFont="1" applyFill="1" applyBorder="1" applyAlignment="1">
      <alignment horizontal="center" vertical="center"/>
    </xf>
    <xf numFmtId="0" fontId="21" fillId="29" borderId="0" xfId="37" applyFont="1" applyFill="1" applyAlignment="1">
      <alignment horizontal="left" vertical="center" wrapText="1"/>
    </xf>
    <xf numFmtId="181" fontId="55" fillId="29" borderId="25" xfId="37" applyNumberFormat="1" applyFont="1" applyFill="1" applyBorder="1">
      <alignment vertical="center"/>
    </xf>
    <xf numFmtId="181" fontId="24" fillId="29" borderId="60" xfId="37" applyNumberFormat="1" applyFont="1" applyFill="1" applyBorder="1">
      <alignment vertical="center"/>
    </xf>
    <xf numFmtId="181" fontId="24" fillId="29" borderId="27" xfId="37" applyNumberFormat="1" applyFont="1" applyFill="1" applyBorder="1">
      <alignment vertical="center"/>
    </xf>
    <xf numFmtId="181" fontId="24" fillId="29" borderId="28" xfId="37" applyNumberFormat="1" applyFont="1" applyFill="1" applyBorder="1">
      <alignment vertical="center"/>
    </xf>
    <xf numFmtId="0" fontId="21" fillId="29" borderId="60" xfId="37" applyFont="1" applyFill="1" applyBorder="1">
      <alignment vertical="center"/>
    </xf>
    <xf numFmtId="0" fontId="21" fillId="29" borderId="61" xfId="37" applyFont="1" applyFill="1" applyBorder="1" applyAlignment="1">
      <alignment vertical="center" wrapText="1"/>
    </xf>
    <xf numFmtId="0" fontId="21" fillId="29" borderId="0" xfId="37" applyFont="1" applyFill="1">
      <alignment vertical="center"/>
    </xf>
    <xf numFmtId="181" fontId="24" fillId="29" borderId="60" xfId="37" applyNumberFormat="1" applyFont="1" applyFill="1" applyBorder="1" applyAlignment="1">
      <alignment vertical="center" wrapText="1"/>
    </xf>
    <xf numFmtId="181" fontId="55" fillId="29" borderId="61" xfId="37" applyNumberFormat="1" applyFont="1" applyFill="1" applyBorder="1" applyAlignment="1">
      <alignment vertical="center" wrapText="1"/>
    </xf>
    <xf numFmtId="181" fontId="24" fillId="29" borderId="29" xfId="37" applyNumberFormat="1" applyFont="1" applyFill="1" applyBorder="1">
      <alignment vertical="center"/>
    </xf>
    <xf numFmtId="181" fontId="24" fillId="29" borderId="31" xfId="37" applyNumberFormat="1" applyFont="1" applyFill="1" applyBorder="1">
      <alignment vertical="center"/>
    </xf>
    <xf numFmtId="0" fontId="21" fillId="0" borderId="0" xfId="37" applyFont="1" applyAlignment="1">
      <alignment horizontal="center" vertical="center" wrapText="1"/>
    </xf>
    <xf numFmtId="0" fontId="30" fillId="30" borderId="70" xfId="0" applyFont="1" applyFill="1" applyBorder="1" applyAlignment="1">
      <alignment horizontal="left" vertical="center"/>
    </xf>
    <xf numFmtId="0" fontId="68" fillId="30" borderId="78" xfId="0" applyFont="1" applyFill="1" applyBorder="1" applyAlignment="1">
      <alignment horizontal="left"/>
    </xf>
    <xf numFmtId="0" fontId="25" fillId="30" borderId="85" xfId="0" applyFont="1" applyFill="1" applyBorder="1" applyAlignment="1">
      <alignment vertical="center" wrapText="1"/>
    </xf>
    <xf numFmtId="0" fontId="25" fillId="30" borderId="85" xfId="0" applyFont="1" applyFill="1" applyBorder="1" applyAlignment="1">
      <alignment vertical="center"/>
    </xf>
    <xf numFmtId="0" fontId="63" fillId="30" borderId="92" xfId="0" applyFont="1" applyFill="1" applyBorder="1" applyAlignment="1">
      <alignment horizontal="left" vertical="center"/>
    </xf>
    <xf numFmtId="3" fontId="25" fillId="0" borderId="0" xfId="0" applyNumberFormat="1" applyFont="1" applyAlignment="1"/>
    <xf numFmtId="0" fontId="25" fillId="0" borderId="0" xfId="0" applyFont="1" applyAlignment="1"/>
    <xf numFmtId="0" fontId="21" fillId="0" borderId="0" xfId="0" applyFont="1" applyAlignment="1"/>
    <xf numFmtId="0" fontId="37" fillId="0" borderId="0" xfId="0" applyFont="1" applyBorder="1" applyAlignment="1">
      <alignment vertical="center"/>
    </xf>
    <xf numFmtId="0" fontId="37" fillId="0" borderId="0" xfId="0" applyFont="1" applyAlignment="1">
      <alignment vertical="center"/>
    </xf>
    <xf numFmtId="0" fontId="25" fillId="0" borderId="0" xfId="0" applyFont="1" applyBorder="1" applyAlignment="1">
      <alignment vertical="center"/>
    </xf>
    <xf numFmtId="0" fontId="25" fillId="0" borderId="0" xfId="0" applyFont="1" applyAlignment="1">
      <alignment vertical="center"/>
    </xf>
    <xf numFmtId="0" fontId="25" fillId="0" borderId="0" xfId="0" applyFont="1" applyBorder="1" applyAlignment="1">
      <alignment vertical="center" shrinkToFit="1"/>
    </xf>
    <xf numFmtId="38" fontId="25" fillId="0" borderId="0" xfId="0" applyNumberFormat="1" applyFont="1" applyBorder="1" applyAlignment="1">
      <alignment vertical="center"/>
    </xf>
    <xf numFmtId="38" fontId="25" fillId="0" borderId="0" xfId="47" applyFont="1" applyBorder="1" applyAlignment="1">
      <alignment vertical="center" shrinkToFit="1"/>
    </xf>
    <xf numFmtId="0" fontId="35" fillId="0" borderId="0" xfId="0" applyFont="1" applyBorder="1" applyAlignment="1">
      <alignment vertical="center"/>
    </xf>
    <xf numFmtId="0" fontId="28" fillId="0" borderId="0" xfId="0" applyFont="1" applyBorder="1" applyAlignment="1">
      <alignment vertical="center"/>
    </xf>
    <xf numFmtId="40" fontId="35" fillId="0" borderId="0" xfId="47" applyNumberFormat="1" applyFont="1" applyBorder="1" applyAlignment="1" applyProtection="1">
      <alignment vertical="center"/>
    </xf>
    <xf numFmtId="0" fontId="28" fillId="0" borderId="62" xfId="0" applyFont="1" applyFill="1" applyBorder="1" applyAlignment="1">
      <alignment vertical="center"/>
    </xf>
    <xf numFmtId="0" fontId="28" fillId="0" borderId="0" xfId="0" applyFont="1" applyFill="1" applyAlignment="1">
      <alignment vertical="center"/>
    </xf>
    <xf numFmtId="0" fontId="25" fillId="30" borderId="107" xfId="0" applyNumberFormat="1" applyFont="1" applyFill="1" applyBorder="1" applyAlignment="1" applyProtection="1">
      <alignment vertical="top" wrapText="1"/>
    </xf>
    <xf numFmtId="0" fontId="28" fillId="30" borderId="117" xfId="0" applyNumberFormat="1" applyFont="1" applyFill="1" applyBorder="1" applyAlignment="1" applyProtection="1">
      <alignment horizontal="left" vertical="center"/>
    </xf>
    <xf numFmtId="0" fontId="46" fillId="30" borderId="148" xfId="0" applyNumberFormat="1" applyFont="1" applyFill="1" applyBorder="1" applyAlignment="1" applyProtection="1">
      <alignment vertical="center"/>
    </xf>
    <xf numFmtId="0" fontId="35" fillId="30" borderId="148" xfId="0" applyNumberFormat="1" applyFont="1" applyFill="1" applyBorder="1" applyAlignment="1" applyProtection="1">
      <alignment horizontal="center" vertical="center"/>
    </xf>
    <xf numFmtId="38" fontId="35" fillId="30" borderId="148" xfId="47" applyFont="1" applyFill="1" applyBorder="1" applyAlignment="1" applyProtection="1">
      <alignment vertical="center"/>
    </xf>
    <xf numFmtId="40" fontId="35" fillId="30" borderId="148" xfId="47" applyNumberFormat="1" applyFont="1" applyFill="1" applyBorder="1" applyAlignment="1" applyProtection="1">
      <alignment vertical="center"/>
    </xf>
    <xf numFmtId="38" fontId="28" fillId="30" borderId="148" xfId="47" applyFont="1" applyFill="1" applyBorder="1" applyAlignment="1" applyProtection="1">
      <alignment vertical="center"/>
    </xf>
    <xf numFmtId="0" fontId="48" fillId="30" borderId="148" xfId="0" applyFont="1" applyFill="1" applyBorder="1" applyAlignment="1">
      <alignment vertical="center"/>
    </xf>
    <xf numFmtId="0" fontId="25" fillId="30" borderId="148" xfId="0" applyFont="1" applyFill="1" applyBorder="1" applyAlignment="1">
      <alignment vertical="center"/>
    </xf>
    <xf numFmtId="0" fontId="25" fillId="30" borderId="240" xfId="0" applyFont="1" applyFill="1" applyBorder="1" applyAlignment="1">
      <alignment vertical="center"/>
    </xf>
    <xf numFmtId="0" fontId="25" fillId="30" borderId="55" xfId="0" applyNumberFormat="1" applyFont="1" applyFill="1" applyBorder="1" applyAlignment="1" applyProtection="1">
      <alignment horizontal="right" vertical="top" wrapText="1"/>
    </xf>
    <xf numFmtId="0" fontId="60" fillId="30" borderId="49" xfId="0" applyNumberFormat="1" applyFont="1" applyFill="1" applyBorder="1" applyAlignment="1" applyProtection="1">
      <alignment horizontal="left" vertical="center"/>
    </xf>
    <xf numFmtId="0" fontId="46" fillId="30" borderId="25" xfId="0" applyNumberFormat="1" applyFont="1" applyFill="1" applyBorder="1" applyAlignment="1" applyProtection="1">
      <alignment horizontal="right" vertical="center"/>
    </xf>
    <xf numFmtId="0" fontId="35" fillId="30" borderId="25" xfId="0" applyNumberFormat="1" applyFont="1" applyFill="1" applyBorder="1" applyAlignment="1" applyProtection="1">
      <alignment horizontal="right" vertical="center"/>
    </xf>
    <xf numFmtId="38" fontId="35" fillId="30" borderId="25" xfId="47" applyFont="1" applyFill="1" applyBorder="1" applyAlignment="1" applyProtection="1">
      <alignment horizontal="right" vertical="center"/>
    </xf>
    <xf numFmtId="40" fontId="35" fillId="30" borderId="25" xfId="47" applyNumberFormat="1" applyFont="1" applyFill="1" applyBorder="1" applyAlignment="1" applyProtection="1">
      <alignment horizontal="right" vertical="center"/>
    </xf>
    <xf numFmtId="38" fontId="28" fillId="30" borderId="25" xfId="47" applyFont="1" applyFill="1" applyBorder="1" applyAlignment="1" applyProtection="1">
      <alignment horizontal="right" vertical="center"/>
    </xf>
    <xf numFmtId="0" fontId="48" fillId="30" borderId="25" xfId="0" applyFont="1" applyFill="1" applyBorder="1" applyAlignment="1">
      <alignment horizontal="right" vertical="center"/>
    </xf>
    <xf numFmtId="0" fontId="25" fillId="30" borderId="25" xfId="0" applyFont="1" applyFill="1" applyBorder="1" applyAlignment="1">
      <alignment horizontal="right" vertical="center" wrapText="1"/>
    </xf>
    <xf numFmtId="0" fontId="25" fillId="30" borderId="227" xfId="0" applyFont="1" applyFill="1" applyBorder="1" applyAlignment="1">
      <alignment horizontal="right" vertical="center" wrapText="1"/>
    </xf>
    <xf numFmtId="0" fontId="25" fillId="0" borderId="0" xfId="0" applyFont="1" applyBorder="1" applyAlignment="1">
      <alignment horizontal="right" vertical="center" wrapText="1"/>
    </xf>
    <xf numFmtId="0" fontId="28" fillId="0" borderId="62" xfId="0" applyFont="1" applyFill="1" applyBorder="1" applyAlignment="1">
      <alignment horizontal="right" vertical="center"/>
    </xf>
    <xf numFmtId="0" fontId="28" fillId="0" borderId="0" xfId="0" applyFont="1" applyBorder="1" applyAlignment="1">
      <alignment horizontal="right" vertical="center"/>
    </xf>
    <xf numFmtId="0" fontId="25" fillId="30" borderId="55" xfId="0" applyNumberFormat="1" applyFont="1" applyFill="1" applyBorder="1" applyAlignment="1" applyProtection="1">
      <alignment vertical="top" wrapText="1"/>
    </xf>
    <xf numFmtId="0" fontId="46" fillId="30" borderId="25" xfId="0" applyNumberFormat="1" applyFont="1" applyFill="1" applyBorder="1" applyAlignment="1" applyProtection="1">
      <alignment vertical="center"/>
    </xf>
    <xf numFmtId="0" fontId="35" fillId="30" borderId="25" xfId="0" applyNumberFormat="1" applyFont="1" applyFill="1" applyBorder="1" applyAlignment="1" applyProtection="1">
      <alignment horizontal="center" vertical="center"/>
    </xf>
    <xf numFmtId="38" fontId="35" fillId="30" borderId="25" xfId="47" applyFont="1" applyFill="1" applyBorder="1" applyAlignment="1" applyProtection="1">
      <alignment vertical="center"/>
    </xf>
    <xf numFmtId="40" fontId="35" fillId="30" borderId="25" xfId="47" applyNumberFormat="1" applyFont="1" applyFill="1" applyBorder="1" applyAlignment="1" applyProtection="1">
      <alignment vertical="center"/>
    </xf>
    <xf numFmtId="38" fontId="28" fillId="30" borderId="25" xfId="47" applyFont="1" applyFill="1" applyBorder="1" applyAlignment="1" applyProtection="1">
      <alignment vertical="center"/>
    </xf>
    <xf numFmtId="38" fontId="48" fillId="30" borderId="25" xfId="0" applyNumberFormat="1" applyFont="1" applyFill="1" applyBorder="1" applyAlignment="1">
      <alignment vertical="center"/>
    </xf>
    <xf numFmtId="38" fontId="25" fillId="30" borderId="25" xfId="0" applyNumberFormat="1" applyFont="1" applyFill="1" applyBorder="1" applyAlignment="1">
      <alignment vertical="center"/>
    </xf>
    <xf numFmtId="38" fontId="25" fillId="30" borderId="227" xfId="0" applyNumberFormat="1" applyFont="1" applyFill="1" applyBorder="1" applyAlignment="1">
      <alignment vertical="center"/>
    </xf>
    <xf numFmtId="0" fontId="25" fillId="30" borderId="111" xfId="0" applyNumberFormat="1" applyFont="1" applyFill="1" applyBorder="1" applyAlignment="1" applyProtection="1">
      <alignment vertical="top" wrapText="1"/>
    </xf>
    <xf numFmtId="0" fontId="60" fillId="30" borderId="118" xfId="0" applyNumberFormat="1" applyFont="1" applyFill="1" applyBorder="1" applyAlignment="1" applyProtection="1">
      <alignment horizontal="left" vertical="center"/>
    </xf>
    <xf numFmtId="0" fontId="46" fillId="30" borderId="226" xfId="0" applyNumberFormat="1" applyFont="1" applyFill="1" applyBorder="1" applyAlignment="1" applyProtection="1">
      <alignment vertical="center"/>
    </xf>
    <xf numFmtId="0" fontId="35" fillId="30" borderId="226" xfId="0" applyNumberFormat="1" applyFont="1" applyFill="1" applyBorder="1" applyAlignment="1" applyProtection="1">
      <alignment horizontal="center" vertical="center"/>
    </xf>
    <xf numFmtId="38" fontId="35" fillId="30" borderId="226" xfId="47" applyFont="1" applyFill="1" applyBorder="1" applyAlignment="1" applyProtection="1">
      <alignment vertical="center"/>
    </xf>
    <xf numFmtId="40" fontId="35" fillId="30" borderId="226" xfId="47" applyNumberFormat="1" applyFont="1" applyFill="1" applyBorder="1" applyAlignment="1" applyProtection="1">
      <alignment vertical="center"/>
    </xf>
    <xf numFmtId="38" fontId="28" fillId="30" borderId="226" xfId="47" applyFont="1" applyFill="1" applyBorder="1" applyAlignment="1" applyProtection="1">
      <alignment vertical="center"/>
    </xf>
    <xf numFmtId="0" fontId="48" fillId="30" borderId="226" xfId="0" applyFont="1" applyFill="1" applyBorder="1" applyAlignment="1">
      <alignment vertical="center"/>
    </xf>
    <xf numFmtId="38" fontId="25" fillId="30" borderId="226" xfId="0" applyNumberFormat="1" applyFont="1" applyFill="1" applyBorder="1" applyAlignment="1">
      <alignment vertical="center"/>
    </xf>
    <xf numFmtId="38" fontId="25" fillId="30" borderId="237" xfId="0" applyNumberFormat="1" applyFont="1" applyFill="1" applyBorder="1" applyAlignment="1">
      <alignment vertical="center"/>
    </xf>
    <xf numFmtId="0" fontId="21" fillId="30" borderId="0" xfId="0" applyFont="1" applyFill="1">
      <alignment vertical="center"/>
    </xf>
    <xf numFmtId="0" fontId="21" fillId="30" borderId="0" xfId="0" applyFont="1" applyFill="1" applyAlignment="1">
      <alignment horizontal="right" vertical="center"/>
    </xf>
    <xf numFmtId="49" fontId="21" fillId="30" borderId="0" xfId="0" applyNumberFormat="1" applyFont="1" applyFill="1">
      <alignment vertical="center"/>
    </xf>
    <xf numFmtId="0" fontId="21" fillId="30" borderId="12" xfId="0" applyFont="1" applyFill="1" applyBorder="1">
      <alignment vertical="center"/>
    </xf>
    <xf numFmtId="0" fontId="21" fillId="30" borderId="13" xfId="0" applyFont="1" applyFill="1" applyBorder="1">
      <alignment vertical="center"/>
    </xf>
    <xf numFmtId="0" fontId="21" fillId="30" borderId="14" xfId="0" applyFont="1" applyFill="1" applyBorder="1">
      <alignment vertical="center"/>
    </xf>
    <xf numFmtId="0" fontId="21" fillId="30" borderId="15" xfId="0" applyFont="1" applyFill="1" applyBorder="1">
      <alignment vertical="center"/>
    </xf>
    <xf numFmtId="0" fontId="21" fillId="30" borderId="11" xfId="0" applyFont="1" applyFill="1" applyBorder="1">
      <alignment vertical="center"/>
    </xf>
    <xf numFmtId="0" fontId="21" fillId="30" borderId="11" xfId="0" applyFont="1" applyFill="1" applyBorder="1" applyAlignment="1">
      <alignment horizontal="left" vertical="center"/>
    </xf>
    <xf numFmtId="0" fontId="21" fillId="30" borderId="16" xfId="0" applyFont="1" applyFill="1" applyBorder="1">
      <alignment vertical="center"/>
    </xf>
    <xf numFmtId="0" fontId="21" fillId="30" borderId="17" xfId="0" applyFont="1" applyFill="1" applyBorder="1">
      <alignment vertical="center"/>
    </xf>
    <xf numFmtId="0" fontId="21" fillId="30" borderId="0" xfId="0" applyFont="1" applyFill="1" applyBorder="1">
      <alignment vertical="center"/>
    </xf>
    <xf numFmtId="0" fontId="25" fillId="30" borderId="11" xfId="0" applyFont="1" applyFill="1" applyBorder="1" applyAlignment="1">
      <alignment horizontal="left" vertical="center"/>
    </xf>
    <xf numFmtId="0" fontId="21" fillId="30" borderId="17" xfId="0" applyFont="1" applyFill="1" applyBorder="1" applyAlignment="1">
      <alignment vertical="center" wrapText="1"/>
    </xf>
    <xf numFmtId="0" fontId="21" fillId="30" borderId="18" xfId="0" applyFont="1" applyFill="1" applyBorder="1" applyAlignment="1">
      <alignment horizontal="center" vertical="center"/>
    </xf>
    <xf numFmtId="0" fontId="21" fillId="30" borderId="19" xfId="0" applyFont="1" applyFill="1" applyBorder="1">
      <alignment vertical="center"/>
    </xf>
    <xf numFmtId="0" fontId="21" fillId="30" borderId="20" xfId="0" applyFont="1" applyFill="1" applyBorder="1" applyAlignment="1">
      <alignment horizontal="center" vertical="center"/>
    </xf>
    <xf numFmtId="0" fontId="21" fillId="30" borderId="21" xfId="0" applyFont="1" applyFill="1" applyBorder="1">
      <alignment vertical="center"/>
    </xf>
    <xf numFmtId="0" fontId="21" fillId="30" borderId="22" xfId="0" applyFont="1" applyFill="1" applyBorder="1">
      <alignment vertical="center"/>
    </xf>
    <xf numFmtId="49" fontId="21" fillId="30" borderId="0" xfId="0" applyNumberFormat="1" applyFont="1" applyFill="1" applyAlignment="1">
      <alignment horizontal="right" vertical="center"/>
    </xf>
    <xf numFmtId="0" fontId="21" fillId="30" borderId="36" xfId="0" applyFont="1" applyFill="1" applyBorder="1" applyAlignment="1">
      <alignment horizontal="center" vertical="center"/>
    </xf>
    <xf numFmtId="0" fontId="21" fillId="30" borderId="50" xfId="0" applyFont="1" applyFill="1" applyBorder="1" applyAlignment="1">
      <alignment horizontal="center" vertical="center"/>
    </xf>
    <xf numFmtId="0" fontId="23" fillId="30" borderId="16" xfId="0" applyFont="1" applyFill="1" applyBorder="1" applyAlignment="1">
      <alignment vertical="center" shrinkToFit="1"/>
    </xf>
    <xf numFmtId="55" fontId="24" fillId="30" borderId="38" xfId="0" applyNumberFormat="1" applyFont="1" applyFill="1" applyBorder="1" applyAlignment="1">
      <alignment horizontal="center" vertical="center"/>
    </xf>
    <xf numFmtId="0" fontId="24" fillId="30" borderId="51" xfId="0" applyFont="1" applyFill="1" applyBorder="1" applyAlignment="1">
      <alignment vertical="center" shrinkToFit="1"/>
    </xf>
    <xf numFmtId="0" fontId="23" fillId="30" borderId="13" xfId="0" applyFont="1" applyFill="1" applyBorder="1" applyAlignment="1">
      <alignment vertical="center" shrinkToFit="1"/>
    </xf>
    <xf numFmtId="55" fontId="24" fillId="30" borderId="39" xfId="0" applyNumberFormat="1" applyFont="1" applyFill="1" applyBorder="1" applyAlignment="1">
      <alignment horizontal="center" vertical="center"/>
    </xf>
    <xf numFmtId="0" fontId="24" fillId="30" borderId="52" xfId="0" applyFont="1" applyFill="1" applyBorder="1" applyAlignment="1">
      <alignment vertical="center" shrinkToFit="1"/>
    </xf>
    <xf numFmtId="0" fontId="23" fillId="30" borderId="17" xfId="0" applyFont="1" applyFill="1" applyBorder="1" applyAlignment="1">
      <alignment vertical="center" shrinkToFit="1"/>
    </xf>
    <xf numFmtId="55" fontId="24" fillId="30" borderId="40" xfId="0" applyNumberFormat="1" applyFont="1" applyFill="1" applyBorder="1" applyAlignment="1">
      <alignment horizontal="center" vertical="center"/>
    </xf>
    <xf numFmtId="0" fontId="24" fillId="30" borderId="53" xfId="0" applyFont="1" applyFill="1" applyBorder="1" applyAlignment="1">
      <alignment vertical="center" shrinkToFit="1"/>
    </xf>
    <xf numFmtId="0" fontId="24" fillId="30" borderId="13" xfId="0" applyFont="1" applyFill="1" applyBorder="1" applyAlignment="1">
      <alignment vertical="center" shrinkToFit="1"/>
    </xf>
    <xf numFmtId="0" fontId="21" fillId="30" borderId="17" xfId="0" applyFont="1" applyFill="1" applyBorder="1" applyAlignment="1">
      <alignment vertical="center" shrinkToFit="1"/>
    </xf>
    <xf numFmtId="0" fontId="21" fillId="30" borderId="40" xfId="0" applyFont="1" applyFill="1" applyBorder="1" applyAlignment="1">
      <alignment horizontal="center" vertical="center"/>
    </xf>
    <xf numFmtId="0" fontId="21" fillId="30" borderId="53" xfId="0" applyFont="1" applyFill="1" applyBorder="1" applyAlignment="1">
      <alignment vertical="center" shrinkToFit="1"/>
    </xf>
    <xf numFmtId="0" fontId="24" fillId="30" borderId="16" xfId="0" applyFont="1" applyFill="1" applyBorder="1" applyAlignment="1">
      <alignment vertical="center" shrinkToFit="1"/>
    </xf>
    <xf numFmtId="0" fontId="24" fillId="30" borderId="17" xfId="0" applyFont="1" applyFill="1" applyBorder="1" applyAlignment="1">
      <alignment vertical="center" shrinkToFit="1"/>
    </xf>
    <xf numFmtId="0" fontId="24" fillId="30" borderId="51" xfId="0" applyFont="1" applyFill="1" applyBorder="1" applyAlignment="1">
      <alignment vertical="center" wrapText="1"/>
    </xf>
    <xf numFmtId="0" fontId="24" fillId="30" borderId="52" xfId="0" applyFont="1" applyFill="1" applyBorder="1" applyAlignment="1">
      <alignment vertical="center" wrapText="1"/>
    </xf>
    <xf numFmtId="0" fontId="21" fillId="30" borderId="40" xfId="0" applyFont="1" applyFill="1" applyBorder="1">
      <alignment vertical="center"/>
    </xf>
    <xf numFmtId="0" fontId="21" fillId="30" borderId="53" xfId="0" applyFont="1" applyFill="1" applyBorder="1">
      <alignment vertical="center"/>
    </xf>
    <xf numFmtId="0" fontId="21" fillId="30" borderId="41" xfId="0" applyFont="1" applyFill="1" applyBorder="1" applyAlignment="1">
      <alignment vertical="center"/>
    </xf>
    <xf numFmtId="0" fontId="21" fillId="30" borderId="45" xfId="0" applyFont="1" applyFill="1" applyBorder="1" applyAlignment="1">
      <alignment vertical="center"/>
    </xf>
    <xf numFmtId="0" fontId="21" fillId="30" borderId="23" xfId="0" applyFont="1" applyFill="1" applyBorder="1">
      <alignment vertical="center"/>
    </xf>
    <xf numFmtId="0" fontId="21" fillId="30" borderId="42" xfId="0" applyFont="1" applyFill="1" applyBorder="1" applyAlignment="1">
      <alignment vertical="center"/>
    </xf>
    <xf numFmtId="0" fontId="70" fillId="30" borderId="46" xfId="0" applyFont="1" applyFill="1" applyBorder="1" applyAlignment="1">
      <alignment vertical="center"/>
    </xf>
    <xf numFmtId="0" fontId="21" fillId="30" borderId="46" xfId="0" applyFont="1" applyFill="1" applyBorder="1" applyAlignment="1">
      <alignment vertical="center"/>
    </xf>
    <xf numFmtId="0" fontId="21" fillId="30" borderId="24" xfId="0" applyFont="1" applyFill="1" applyBorder="1" applyAlignment="1">
      <alignment horizontal="left" vertical="center"/>
    </xf>
    <xf numFmtId="0" fontId="21" fillId="30" borderId="43" xfId="0" applyFont="1" applyFill="1" applyBorder="1" applyAlignment="1">
      <alignment horizontal="left" vertical="center"/>
    </xf>
    <xf numFmtId="0" fontId="21" fillId="30" borderId="47" xfId="0" applyFont="1" applyFill="1" applyBorder="1" applyAlignment="1">
      <alignment vertical="center"/>
    </xf>
    <xf numFmtId="0" fontId="21" fillId="30" borderId="48" xfId="0" applyFont="1" applyFill="1" applyBorder="1" applyAlignment="1">
      <alignment vertical="center"/>
    </xf>
    <xf numFmtId="0" fontId="21" fillId="30" borderId="0" xfId="0" applyFont="1" applyFill="1" applyBorder="1" applyAlignment="1">
      <alignment horizontal="left" vertical="center"/>
    </xf>
    <xf numFmtId="0" fontId="21" fillId="30" borderId="41" xfId="0" applyFont="1" applyFill="1" applyBorder="1" applyAlignment="1">
      <alignment horizontal="left" vertical="center"/>
    </xf>
    <xf numFmtId="0" fontId="21" fillId="30" borderId="54" xfId="0" applyFont="1" applyFill="1" applyBorder="1" applyAlignment="1">
      <alignment horizontal="left" vertical="center"/>
    </xf>
    <xf numFmtId="0" fontId="21" fillId="30" borderId="42" xfId="0" applyFont="1" applyFill="1" applyBorder="1" applyAlignment="1">
      <alignment horizontal="left" vertical="center"/>
    </xf>
    <xf numFmtId="0" fontId="21" fillId="30" borderId="52" xfId="0" applyFont="1" applyFill="1" applyBorder="1" applyAlignment="1">
      <alignment horizontal="left" vertical="center"/>
    </xf>
    <xf numFmtId="0" fontId="21" fillId="30" borderId="52" xfId="0" applyFont="1" applyFill="1" applyBorder="1">
      <alignment vertical="center"/>
    </xf>
    <xf numFmtId="0" fontId="21" fillId="30" borderId="52" xfId="0" applyFont="1" applyFill="1" applyBorder="1" applyAlignment="1">
      <alignment horizontal="left" vertical="center" wrapText="1"/>
    </xf>
    <xf numFmtId="0" fontId="21" fillId="30" borderId="44" xfId="0" applyFont="1" applyFill="1" applyBorder="1" applyAlignment="1">
      <alignment horizontal="left" vertical="center"/>
    </xf>
    <xf numFmtId="0" fontId="21" fillId="30" borderId="53" xfId="0" applyFont="1" applyFill="1" applyBorder="1" applyAlignment="1">
      <alignment horizontal="left" vertical="center"/>
    </xf>
    <xf numFmtId="0" fontId="21" fillId="30" borderId="25" xfId="0" applyFont="1" applyFill="1" applyBorder="1" applyAlignment="1">
      <alignment horizontal="center" vertical="center"/>
    </xf>
    <xf numFmtId="0" fontId="21" fillId="30" borderId="25" xfId="0" applyFont="1" applyFill="1" applyBorder="1" applyAlignment="1">
      <alignment horizontal="center" vertical="center" wrapText="1"/>
    </xf>
    <xf numFmtId="0" fontId="24" fillId="30" borderId="26" xfId="0" applyFont="1" applyFill="1" applyBorder="1">
      <alignment vertical="center"/>
    </xf>
    <xf numFmtId="176" fontId="24" fillId="30" borderId="26" xfId="0" applyNumberFormat="1" applyFont="1" applyFill="1" applyBorder="1">
      <alignment vertical="center"/>
    </xf>
    <xf numFmtId="0" fontId="24" fillId="30" borderId="27" xfId="0" applyFont="1" applyFill="1" applyBorder="1">
      <alignment vertical="center"/>
    </xf>
    <xf numFmtId="176" fontId="24" fillId="30" borderId="27" xfId="0" applyNumberFormat="1" applyFont="1" applyFill="1" applyBorder="1">
      <alignment vertical="center"/>
    </xf>
    <xf numFmtId="0" fontId="24" fillId="30" borderId="28" xfId="0" applyFont="1" applyFill="1" applyBorder="1">
      <alignment vertical="center"/>
    </xf>
    <xf numFmtId="176" fontId="24" fillId="30" borderId="28" xfId="0" applyNumberFormat="1" applyFont="1" applyFill="1" applyBorder="1" applyAlignment="1">
      <alignment horizontal="center" vertical="center"/>
    </xf>
    <xf numFmtId="176" fontId="24" fillId="30" borderId="25" xfId="0" applyNumberFormat="1" applyFont="1" applyFill="1" applyBorder="1">
      <alignment vertical="center"/>
    </xf>
    <xf numFmtId="0" fontId="21" fillId="30" borderId="29" xfId="0" applyFont="1" applyFill="1" applyBorder="1">
      <alignment vertical="center"/>
    </xf>
    <xf numFmtId="0" fontId="24" fillId="30" borderId="29" xfId="0" applyFont="1" applyFill="1" applyBorder="1" applyAlignment="1">
      <alignment horizontal="center" vertical="center"/>
    </xf>
    <xf numFmtId="0" fontId="21" fillId="30" borderId="30" xfId="0" applyFont="1" applyFill="1" applyBorder="1">
      <alignment vertical="center"/>
    </xf>
    <xf numFmtId="0" fontId="21" fillId="30" borderId="30" xfId="0" applyFont="1" applyFill="1" applyBorder="1" applyAlignment="1">
      <alignment horizontal="center" vertical="center"/>
    </xf>
    <xf numFmtId="0" fontId="24" fillId="30" borderId="25" xfId="0" applyFont="1" applyFill="1" applyBorder="1" applyAlignment="1">
      <alignment horizontal="center" vertical="center"/>
    </xf>
    <xf numFmtId="0" fontId="21" fillId="30" borderId="31" xfId="0" applyFont="1" applyFill="1" applyBorder="1" applyAlignment="1">
      <alignment horizontal="center" vertical="center"/>
    </xf>
    <xf numFmtId="177" fontId="24" fillId="30" borderId="31" xfId="0" applyNumberFormat="1" applyFont="1" applyFill="1" applyBorder="1">
      <alignment vertical="center"/>
    </xf>
    <xf numFmtId="0" fontId="22" fillId="30" borderId="0" xfId="0" applyFont="1" applyFill="1">
      <alignment vertical="center"/>
    </xf>
    <xf numFmtId="0" fontId="24" fillId="30" borderId="0" xfId="0" applyFont="1" applyFill="1" applyBorder="1" applyAlignment="1">
      <alignment horizontal="right" vertical="center"/>
    </xf>
    <xf numFmtId="0" fontId="28" fillId="30" borderId="0" xfId="0" applyFont="1" applyFill="1">
      <alignment vertical="center"/>
    </xf>
    <xf numFmtId="0" fontId="28" fillId="30" borderId="23" xfId="0" applyNumberFormat="1" applyFont="1" applyFill="1" applyBorder="1" applyAlignment="1" applyProtection="1">
      <alignment horizontal="left" vertical="top"/>
    </xf>
    <xf numFmtId="0" fontId="28" fillId="30" borderId="39" xfId="0" applyNumberFormat="1" applyFont="1" applyFill="1" applyBorder="1" applyAlignment="1" applyProtection="1">
      <alignment vertical="center"/>
    </xf>
    <xf numFmtId="0" fontId="21" fillId="30" borderId="27" xfId="0" applyFont="1" applyFill="1" applyBorder="1" applyAlignment="1">
      <alignment vertical="top" shrinkToFit="1"/>
    </xf>
    <xf numFmtId="0" fontId="21" fillId="30" borderId="27" xfId="0" applyFont="1" applyFill="1" applyBorder="1" applyAlignment="1">
      <alignment vertical="center" shrinkToFit="1"/>
    </xf>
    <xf numFmtId="0" fontId="24" fillId="30" borderId="27" xfId="0" applyFont="1" applyFill="1" applyBorder="1" applyAlignment="1">
      <alignment vertical="top" shrinkToFit="1"/>
    </xf>
    <xf numFmtId="0" fontId="24" fillId="30" borderId="27" xfId="0" applyFont="1" applyFill="1" applyBorder="1" applyAlignment="1">
      <alignment vertical="center" shrinkToFit="1"/>
    </xf>
    <xf numFmtId="0" fontId="28" fillId="30" borderId="56" xfId="0" applyNumberFormat="1" applyFont="1" applyFill="1" applyBorder="1" applyAlignment="1" applyProtection="1">
      <alignment vertical="center"/>
    </xf>
    <xf numFmtId="0" fontId="28" fillId="30" borderId="0" xfId="0" applyNumberFormat="1" applyFont="1" applyFill="1" applyBorder="1" applyAlignment="1" applyProtection="1">
      <alignment vertical="top" wrapText="1"/>
    </xf>
    <xf numFmtId="0" fontId="21" fillId="30" borderId="30" xfId="0" applyFont="1" applyFill="1" applyBorder="1" applyAlignment="1">
      <alignment vertical="center" shrinkToFit="1"/>
    </xf>
    <xf numFmtId="0" fontId="28" fillId="30" borderId="39" xfId="0" applyNumberFormat="1" applyFont="1" applyFill="1" applyBorder="1" applyAlignment="1" applyProtection="1">
      <alignment horizontal="left" vertical="center"/>
    </xf>
    <xf numFmtId="0" fontId="28" fillId="30" borderId="24" xfId="0" applyNumberFormat="1" applyFont="1" applyFill="1" applyBorder="1" applyAlignment="1" applyProtection="1">
      <alignment horizontal="left" vertical="top"/>
    </xf>
    <xf numFmtId="0" fontId="28" fillId="30" borderId="58" xfId="0" applyNumberFormat="1" applyFont="1" applyFill="1" applyBorder="1" applyAlignment="1" applyProtection="1">
      <alignment horizontal="left" vertical="center"/>
    </xf>
    <xf numFmtId="0" fontId="21" fillId="30" borderId="28" xfId="0" applyFont="1" applyFill="1" applyBorder="1" applyAlignment="1">
      <alignment vertical="center" shrinkToFit="1"/>
    </xf>
    <xf numFmtId="0" fontId="28" fillId="30" borderId="22" xfId="0" applyNumberFormat="1" applyFont="1" applyFill="1" applyBorder="1" applyAlignment="1" applyProtection="1">
      <alignment horizontal="left" vertical="top"/>
    </xf>
    <xf numFmtId="0" fontId="28" fillId="30" borderId="40" xfId="0" applyNumberFormat="1" applyFont="1" applyFill="1" applyBorder="1" applyAlignment="1" applyProtection="1">
      <alignment horizontal="left" vertical="center"/>
    </xf>
    <xf numFmtId="0" fontId="24" fillId="30" borderId="61" xfId="0" applyFont="1" applyFill="1" applyBorder="1" applyAlignment="1">
      <alignment vertical="center" shrinkToFit="1"/>
    </xf>
    <xf numFmtId="0" fontId="21" fillId="30" borderId="61" xfId="0" applyFont="1" applyFill="1" applyBorder="1" applyAlignment="1">
      <alignment vertical="center" shrinkToFit="1"/>
    </xf>
    <xf numFmtId="0" fontId="24" fillId="30" borderId="28" xfId="0" applyFont="1" applyFill="1" applyBorder="1" applyAlignment="1">
      <alignment vertical="center" shrinkToFit="1"/>
    </xf>
    <xf numFmtId="0" fontId="28" fillId="30" borderId="40" xfId="0" applyNumberFormat="1" applyFont="1" applyFill="1" applyBorder="1" applyAlignment="1" applyProtection="1">
      <alignment vertical="center"/>
    </xf>
    <xf numFmtId="0" fontId="21" fillId="30" borderId="25" xfId="0" applyFont="1" applyFill="1" applyBorder="1" applyAlignment="1">
      <alignment vertical="center" shrinkToFit="1"/>
    </xf>
    <xf numFmtId="0" fontId="28" fillId="30" borderId="55" xfId="0" applyFont="1" applyFill="1" applyBorder="1" applyAlignment="1">
      <alignment horizontal="center" vertical="center" wrapText="1"/>
    </xf>
    <xf numFmtId="0" fontId="28" fillId="30" borderId="20" xfId="0" applyFont="1" applyFill="1" applyBorder="1" applyAlignment="1">
      <alignment horizontal="center" vertical="center"/>
    </xf>
    <xf numFmtId="49" fontId="28" fillId="30" borderId="15" xfId="0" applyNumberFormat="1" applyFont="1" applyFill="1" applyBorder="1" applyAlignment="1">
      <alignment horizontal="right" vertical="center"/>
    </xf>
    <xf numFmtId="0" fontId="28" fillId="30" borderId="64" xfId="0" applyFont="1" applyFill="1" applyBorder="1" applyAlignment="1">
      <alignment horizontal="left" vertical="center"/>
    </xf>
    <xf numFmtId="0" fontId="28" fillId="30" borderId="62" xfId="0" applyFont="1" applyFill="1" applyBorder="1" applyAlignment="1">
      <alignment horizontal="center" vertical="center"/>
    </xf>
    <xf numFmtId="0" fontId="28" fillId="30" borderId="0" xfId="0" applyFont="1" applyFill="1" applyBorder="1" applyAlignment="1">
      <alignment horizontal="right" vertical="center"/>
    </xf>
    <xf numFmtId="0" fontId="28" fillId="30" borderId="10" xfId="0" applyFont="1" applyFill="1" applyBorder="1" applyAlignment="1">
      <alignment horizontal="left" vertical="center" wrapText="1"/>
    </xf>
    <xf numFmtId="0" fontId="28" fillId="30" borderId="20" xfId="0" applyFont="1" applyFill="1" applyBorder="1">
      <alignment vertical="center"/>
    </xf>
    <xf numFmtId="0" fontId="28" fillId="30" borderId="64" xfId="0" applyFont="1" applyFill="1" applyBorder="1">
      <alignment vertical="center"/>
    </xf>
    <xf numFmtId="0" fontId="28" fillId="30" borderId="62" xfId="0" applyFont="1" applyFill="1" applyBorder="1">
      <alignment vertical="center"/>
    </xf>
    <xf numFmtId="49" fontId="28" fillId="30" borderId="0" xfId="0" applyNumberFormat="1" applyFont="1" applyFill="1" applyBorder="1" applyAlignment="1">
      <alignment horizontal="right" vertical="center"/>
    </xf>
    <xf numFmtId="0" fontId="28" fillId="30" borderId="10" xfId="0" applyFont="1" applyFill="1" applyBorder="1" applyAlignment="1">
      <alignment vertical="top" wrapText="1"/>
    </xf>
    <xf numFmtId="0" fontId="28" fillId="30" borderId="30" xfId="0" applyFont="1" applyFill="1" applyBorder="1" applyAlignment="1">
      <alignment vertical="center" wrapText="1"/>
    </xf>
    <xf numFmtId="0" fontId="28" fillId="30" borderId="10" xfId="0" applyFont="1" applyFill="1" applyBorder="1" applyAlignment="1">
      <alignment vertical="center" wrapText="1"/>
    </xf>
    <xf numFmtId="0" fontId="28" fillId="30" borderId="56" xfId="0" applyFont="1" applyFill="1" applyBorder="1">
      <alignment vertical="center"/>
    </xf>
    <xf numFmtId="49" fontId="28" fillId="30" borderId="11" xfId="0" applyNumberFormat="1" applyFont="1" applyFill="1" applyBorder="1" applyAlignment="1">
      <alignment horizontal="right" vertical="center"/>
    </xf>
    <xf numFmtId="0" fontId="28" fillId="30" borderId="65" xfId="0" applyFont="1" applyFill="1" applyBorder="1" applyAlignment="1">
      <alignment vertical="center" wrapText="1"/>
    </xf>
    <xf numFmtId="49" fontId="28" fillId="30" borderId="63" xfId="0" applyNumberFormat="1" applyFont="1" applyFill="1" applyBorder="1" applyAlignment="1">
      <alignment horizontal="right" vertical="center"/>
    </xf>
    <xf numFmtId="0" fontId="28" fillId="30" borderId="66" xfId="0" applyFont="1" applyFill="1" applyBorder="1">
      <alignment vertical="center"/>
    </xf>
    <xf numFmtId="0" fontId="28" fillId="30" borderId="51" xfId="0" applyFont="1" applyFill="1" applyBorder="1">
      <alignment vertical="center"/>
    </xf>
    <xf numFmtId="0" fontId="28" fillId="30" borderId="67" xfId="0" applyFont="1" applyFill="1" applyBorder="1">
      <alignment vertical="center"/>
    </xf>
    <xf numFmtId="0" fontId="28" fillId="30" borderId="67" xfId="0" applyFont="1" applyFill="1" applyBorder="1" applyAlignment="1">
      <alignment vertical="center" wrapText="1"/>
    </xf>
    <xf numFmtId="0" fontId="28" fillId="30" borderId="68" xfId="0" applyFont="1" applyFill="1" applyBorder="1" applyAlignment="1">
      <alignment vertical="center" wrapText="1"/>
    </xf>
    <xf numFmtId="0" fontId="28" fillId="30" borderId="65" xfId="0" applyFont="1" applyFill="1" applyBorder="1">
      <alignment vertical="center"/>
    </xf>
    <xf numFmtId="0" fontId="25" fillId="30" borderId="93" xfId="0" applyFont="1" applyFill="1" applyBorder="1" applyAlignment="1">
      <alignment vertical="center"/>
    </xf>
    <xf numFmtId="0" fontId="25" fillId="30" borderId="103" xfId="0" applyFont="1" applyFill="1" applyBorder="1" applyAlignment="1">
      <alignment vertical="center"/>
    </xf>
    <xf numFmtId="0" fontId="29" fillId="30" borderId="69" xfId="35" applyFont="1" applyFill="1" applyBorder="1" applyAlignment="1">
      <alignment horizontal="left" vertical="center"/>
    </xf>
    <xf numFmtId="0" fontId="32" fillId="30" borderId="69" xfId="35" applyFont="1" applyFill="1" applyBorder="1" applyAlignment="1">
      <alignment horizontal="left" vertical="center"/>
    </xf>
    <xf numFmtId="0" fontId="32" fillId="30" borderId="69" xfId="35" applyFont="1" applyFill="1" applyBorder="1" applyAlignment="1">
      <alignment horizontal="center" vertical="center"/>
    </xf>
    <xf numFmtId="0" fontId="25" fillId="30" borderId="85" xfId="35" applyFont="1" applyFill="1" applyBorder="1" applyAlignment="1">
      <alignment horizontal="center" vertical="center"/>
    </xf>
    <xf numFmtId="0" fontId="25" fillId="30" borderId="90" xfId="35" applyFont="1" applyFill="1" applyBorder="1" applyAlignment="1">
      <alignment horizontal="center" vertical="center" wrapText="1"/>
    </xf>
    <xf numFmtId="0" fontId="25" fillId="30" borderId="91" xfId="35" applyFont="1" applyFill="1" applyBorder="1" applyAlignment="1">
      <alignment horizontal="center" vertical="center" wrapText="1"/>
    </xf>
    <xf numFmtId="0" fontId="25" fillId="30" borderId="78" xfId="35" applyFont="1" applyFill="1" applyBorder="1" applyAlignment="1">
      <alignment horizontal="center" vertical="center"/>
    </xf>
    <xf numFmtId="0" fontId="25" fillId="30" borderId="92" xfId="35" applyFont="1" applyFill="1" applyBorder="1" applyAlignment="1">
      <alignment horizontal="center" vertical="center"/>
    </xf>
    <xf numFmtId="0" fontId="33" fillId="30" borderId="78" xfId="35" applyFont="1" applyFill="1" applyBorder="1" applyAlignment="1">
      <alignment vertical="center"/>
    </xf>
    <xf numFmtId="0" fontId="25" fillId="30" borderId="92" xfId="35" applyFont="1" applyFill="1" applyBorder="1" applyAlignment="1">
      <alignment vertical="center" shrinkToFit="1"/>
    </xf>
    <xf numFmtId="0" fontId="25" fillId="30" borderId="0" xfId="35" applyFont="1" applyFill="1" applyBorder="1" applyAlignment="1">
      <alignment horizontal="left" vertical="center" wrapText="1"/>
    </xf>
    <xf numFmtId="0" fontId="25" fillId="30" borderId="0" xfId="35" applyFont="1" applyFill="1" applyBorder="1" applyAlignment="1">
      <alignment vertical="center"/>
    </xf>
    <xf numFmtId="0" fontId="25" fillId="30" borderId="0" xfId="35" applyFont="1" applyFill="1" applyBorder="1" applyAlignment="1">
      <alignment horizontal="center" vertical="center"/>
    </xf>
    <xf numFmtId="0" fontId="25" fillId="30" borderId="100" xfId="35" applyFont="1" applyFill="1" applyBorder="1" applyAlignment="1">
      <alignment vertical="center" shrinkToFit="1"/>
    </xf>
    <xf numFmtId="0" fontId="21" fillId="30" borderId="0" xfId="35" applyFont="1" applyFill="1"/>
    <xf numFmtId="0" fontId="21" fillId="30" borderId="0" xfId="35" applyFont="1" applyFill="1" applyAlignment="1">
      <alignment vertical="center"/>
    </xf>
    <xf numFmtId="0" fontId="25" fillId="30" borderId="0" xfId="35" applyFont="1" applyFill="1" applyAlignment="1">
      <alignment vertical="center"/>
    </xf>
    <xf numFmtId="0" fontId="25" fillId="30" borderId="0" xfId="35" applyFont="1" applyFill="1" applyAlignment="1">
      <alignment horizontal="center" vertical="center"/>
    </xf>
    <xf numFmtId="0" fontId="21" fillId="30" borderId="0" xfId="35" applyFont="1" applyFill="1" applyBorder="1" applyAlignment="1">
      <alignment vertical="center"/>
    </xf>
    <xf numFmtId="0" fontId="30" fillId="30" borderId="70" xfId="35" applyFont="1" applyFill="1" applyBorder="1" applyAlignment="1">
      <alignment horizontal="left" vertical="center"/>
    </xf>
    <xf numFmtId="0" fontId="30" fillId="30" borderId="78" xfId="35" applyFont="1" applyFill="1" applyBorder="1" applyAlignment="1">
      <alignment horizontal="left"/>
    </xf>
    <xf numFmtId="0" fontId="25" fillId="30" borderId="78" xfId="35" applyFont="1" applyFill="1" applyBorder="1" applyAlignment="1">
      <alignment horizontal="left" vertical="center"/>
    </xf>
    <xf numFmtId="0" fontId="25" fillId="30" borderId="92" xfId="35" applyFont="1" applyFill="1" applyBorder="1" applyAlignment="1">
      <alignment horizontal="left" vertical="center"/>
    </xf>
    <xf numFmtId="38" fontId="11" fillId="30" borderId="0" xfId="33" applyFont="1" applyFill="1" applyAlignment="1">
      <alignment vertical="center" shrinkToFit="1"/>
    </xf>
    <xf numFmtId="0" fontId="24" fillId="30" borderId="0" xfId="0" applyFont="1" applyFill="1" applyAlignment="1">
      <alignment horizontal="right" vertical="center"/>
    </xf>
    <xf numFmtId="0" fontId="44" fillId="30" borderId="0" xfId="34" applyFont="1" applyFill="1" applyBorder="1" applyAlignment="1">
      <alignment vertical="center"/>
    </xf>
    <xf numFmtId="0" fontId="38" fillId="30" borderId="0" xfId="34" applyNumberFormat="1" applyFont="1" applyFill="1" applyAlignment="1" applyProtection="1">
      <alignment vertical="top" wrapText="1"/>
    </xf>
    <xf numFmtId="0" fontId="39" fillId="30" borderId="0" xfId="34" applyNumberFormat="1" applyFont="1" applyFill="1" applyAlignment="1" applyProtection="1">
      <alignment vertical="center"/>
    </xf>
    <xf numFmtId="0" fontId="40" fillId="30" borderId="0" xfId="34" applyNumberFormat="1" applyFont="1" applyFill="1" applyAlignment="1" applyProtection="1">
      <alignment horizontal="center" vertical="center"/>
    </xf>
    <xf numFmtId="38" fontId="40" fillId="30" borderId="0" xfId="33" applyFont="1" applyFill="1" applyAlignment="1" applyProtection="1">
      <alignment vertical="center"/>
    </xf>
    <xf numFmtId="40" fontId="40" fillId="30" borderId="0" xfId="33" applyNumberFormat="1" applyFont="1" applyFill="1" applyAlignment="1" applyProtection="1">
      <alignment vertical="center"/>
    </xf>
    <xf numFmtId="38" fontId="41" fillId="30" borderId="0" xfId="33" applyFont="1" applyFill="1" applyAlignment="1" applyProtection="1">
      <alignment vertical="center"/>
    </xf>
    <xf numFmtId="0" fontId="42" fillId="30" borderId="0" xfId="34" applyFont="1" applyFill="1" applyAlignment="1">
      <alignment vertical="center"/>
    </xf>
    <xf numFmtId="0" fontId="38" fillId="30" borderId="0" xfId="34" applyFont="1" applyFill="1" applyAlignment="1">
      <alignment vertical="center"/>
    </xf>
    <xf numFmtId="0" fontId="38" fillId="30" borderId="0" xfId="34" applyFont="1" applyFill="1" applyAlignment="1">
      <alignment vertical="center" shrinkToFit="1"/>
    </xf>
    <xf numFmtId="38" fontId="38" fillId="30" borderId="0" xfId="33" applyFont="1" applyFill="1" applyAlignment="1">
      <alignment vertical="center" shrinkToFit="1"/>
    </xf>
    <xf numFmtId="0" fontId="43" fillId="30" borderId="0" xfId="34" applyFont="1" applyFill="1" applyAlignment="1">
      <alignment vertical="center"/>
    </xf>
    <xf numFmtId="38" fontId="25" fillId="30" borderId="133" xfId="33" applyFont="1" applyFill="1" applyBorder="1" applyAlignment="1">
      <alignment horizontal="right" vertical="center"/>
    </xf>
    <xf numFmtId="38" fontId="25" fillId="30" borderId="0" xfId="33" applyFont="1" applyFill="1" applyBorder="1" applyAlignment="1">
      <alignment vertical="center" shrinkToFit="1"/>
    </xf>
    <xf numFmtId="0" fontId="35" fillId="30" borderId="0" xfId="34" applyFont="1" applyFill="1" applyBorder="1" applyAlignment="1">
      <alignment vertical="center"/>
    </xf>
    <xf numFmtId="38" fontId="25" fillId="30" borderId="130" xfId="33" applyFont="1" applyFill="1" applyBorder="1" applyAlignment="1">
      <alignment horizontal="right" vertical="center"/>
    </xf>
    <xf numFmtId="0" fontId="37" fillId="30" borderId="0" xfId="0" applyFont="1" applyFill="1" applyBorder="1" applyAlignment="1">
      <alignment vertical="center"/>
    </xf>
    <xf numFmtId="178" fontId="28" fillId="30" borderId="18" xfId="33" applyNumberFormat="1" applyFont="1" applyFill="1" applyBorder="1" applyAlignment="1">
      <alignment vertical="center" shrinkToFit="1"/>
    </xf>
    <xf numFmtId="0" fontId="28" fillId="30" borderId="50" xfId="34" applyFont="1" applyFill="1" applyBorder="1" applyAlignment="1">
      <alignment horizontal="center" vertical="center"/>
    </xf>
    <xf numFmtId="178" fontId="25" fillId="30" borderId="18" xfId="33" applyNumberFormat="1" applyFont="1" applyFill="1" applyBorder="1" applyAlignment="1">
      <alignment vertical="center" shrinkToFit="1"/>
    </xf>
    <xf numFmtId="38" fontId="35" fillId="30" borderId="50" xfId="33" applyFont="1" applyFill="1" applyBorder="1" applyAlignment="1">
      <alignment vertical="center" shrinkToFit="1"/>
    </xf>
    <xf numFmtId="178" fontId="28" fillId="30" borderId="0" xfId="33" applyNumberFormat="1" applyFont="1" applyFill="1" applyBorder="1" applyAlignment="1">
      <alignment vertical="center" shrinkToFit="1"/>
    </xf>
    <xf numFmtId="0" fontId="28" fillId="30" borderId="0" xfId="34" applyFont="1" applyFill="1" applyBorder="1" applyAlignment="1">
      <alignment horizontal="center" vertical="center"/>
    </xf>
    <xf numFmtId="38" fontId="35" fillId="30" borderId="0" xfId="33" applyFont="1" applyFill="1" applyBorder="1" applyAlignment="1">
      <alignment vertical="center" shrinkToFit="1"/>
    </xf>
    <xf numFmtId="0" fontId="45" fillId="30" borderId="0" xfId="34" applyFont="1" applyFill="1" applyBorder="1" applyAlignment="1">
      <alignment vertical="center"/>
    </xf>
    <xf numFmtId="0" fontId="11" fillId="30" borderId="0" xfId="34" applyFont="1" applyFill="1" applyAlignment="1">
      <alignment vertical="center"/>
    </xf>
    <xf numFmtId="0" fontId="25" fillId="30" borderId="0" xfId="34" applyFont="1" applyFill="1" applyAlignment="1">
      <alignment horizontal="right" vertical="center"/>
    </xf>
    <xf numFmtId="0" fontId="28" fillId="30" borderId="0" xfId="34" applyFont="1" applyFill="1" applyBorder="1" applyAlignment="1">
      <alignment vertical="center"/>
    </xf>
    <xf numFmtId="0" fontId="25" fillId="30" borderId="0" xfId="34" applyNumberFormat="1" applyFont="1" applyFill="1" applyAlignment="1" applyProtection="1">
      <alignment vertical="top" wrapText="1"/>
    </xf>
    <xf numFmtId="0" fontId="46" fillId="30" borderId="0" xfId="34" applyNumberFormat="1" applyFont="1" applyFill="1" applyAlignment="1" applyProtection="1">
      <alignment vertical="center"/>
    </xf>
    <xf numFmtId="0" fontId="35" fillId="30" borderId="0" xfId="34" applyNumberFormat="1" applyFont="1" applyFill="1" applyAlignment="1" applyProtection="1">
      <alignment horizontal="center" vertical="center"/>
    </xf>
    <xf numFmtId="38" fontId="35" fillId="30" borderId="0" xfId="33" applyFont="1" applyFill="1" applyAlignment="1" applyProtection="1">
      <alignment vertical="center"/>
    </xf>
    <xf numFmtId="40" fontId="35" fillId="30" borderId="0" xfId="33" applyNumberFormat="1" applyFont="1" applyFill="1" applyAlignment="1" applyProtection="1">
      <alignment vertical="center"/>
    </xf>
    <xf numFmtId="38" fontId="28" fillId="30" borderId="0" xfId="33" applyFont="1" applyFill="1" applyAlignment="1" applyProtection="1">
      <alignment vertical="center"/>
    </xf>
    <xf numFmtId="0" fontId="48" fillId="30" borderId="0" xfId="34" applyFont="1" applyFill="1" applyAlignment="1">
      <alignment vertical="center"/>
    </xf>
    <xf numFmtId="0" fontId="25" fillId="30" borderId="0" xfId="34" applyFont="1" applyFill="1" applyAlignment="1">
      <alignment vertical="center" shrinkToFit="1"/>
    </xf>
    <xf numFmtId="0" fontId="28" fillId="30" borderId="0" xfId="34" applyNumberFormat="1" applyFont="1" applyFill="1" applyAlignment="1" applyProtection="1">
      <alignment vertical="center"/>
    </xf>
    <xf numFmtId="0" fontId="28" fillId="30" borderId="0" xfId="34" applyNumberFormat="1" applyFont="1" applyFill="1" applyBorder="1" applyAlignment="1" applyProtection="1">
      <alignment vertical="center"/>
    </xf>
    <xf numFmtId="0" fontId="28" fillId="30" borderId="0" xfId="34" applyNumberFormat="1" applyFont="1" applyFill="1" applyBorder="1" applyAlignment="1" applyProtection="1">
      <alignment horizontal="center" vertical="center"/>
    </xf>
    <xf numFmtId="38" fontId="28" fillId="30" borderId="0" xfId="33" applyFont="1" applyFill="1" applyBorder="1" applyAlignment="1" applyProtection="1">
      <alignment vertical="center"/>
    </xf>
    <xf numFmtId="40" fontId="28" fillId="30" borderId="0" xfId="33" applyNumberFormat="1" applyFont="1" applyFill="1" applyBorder="1" applyAlignment="1" applyProtection="1">
      <alignment vertical="center"/>
    </xf>
    <xf numFmtId="0" fontId="47" fillId="30" borderId="0" xfId="34" applyFont="1" applyFill="1" applyBorder="1" applyAlignment="1">
      <alignment vertical="center"/>
    </xf>
    <xf numFmtId="38" fontId="48" fillId="30" borderId="0" xfId="33" applyFont="1" applyFill="1" applyBorder="1" applyAlignment="1">
      <alignment horizontal="right" vertical="center"/>
    </xf>
    <xf numFmtId="38" fontId="25" fillId="30" borderId="0" xfId="33" applyFont="1" applyFill="1" applyBorder="1" applyAlignment="1">
      <alignment horizontal="right" vertical="center"/>
    </xf>
    <xf numFmtId="38" fontId="25" fillId="30" borderId="0" xfId="33" applyFont="1" applyFill="1" applyAlignment="1">
      <alignment vertical="center" shrinkToFit="1"/>
    </xf>
    <xf numFmtId="0" fontId="35" fillId="30" borderId="0" xfId="34" applyFont="1" applyFill="1" applyAlignment="1">
      <alignment vertical="center"/>
    </xf>
    <xf numFmtId="0" fontId="45" fillId="30" borderId="0" xfId="37" applyFont="1" applyFill="1">
      <alignment vertical="center"/>
    </xf>
    <xf numFmtId="0" fontId="21" fillId="30" borderId="0" xfId="0" applyFont="1" applyFill="1" applyAlignment="1">
      <alignment horizontal="left" vertical="center"/>
    </xf>
    <xf numFmtId="0" fontId="21" fillId="30" borderId="0" xfId="37" applyFont="1" applyFill="1" applyAlignment="1">
      <alignment horizontal="center" vertical="center"/>
    </xf>
    <xf numFmtId="0" fontId="21" fillId="30" borderId="60" xfId="37" applyFont="1" applyFill="1" applyBorder="1" applyAlignment="1">
      <alignment horizontal="center" vertical="center"/>
    </xf>
    <xf numFmtId="181" fontId="24" fillId="30" borderId="30" xfId="37" applyNumberFormat="1" applyFont="1" applyFill="1" applyBorder="1">
      <alignment vertical="center"/>
    </xf>
    <xf numFmtId="181" fontId="24" fillId="30" borderId="28" xfId="37" applyNumberFormat="1" applyFont="1" applyFill="1" applyBorder="1">
      <alignment vertical="center"/>
    </xf>
    <xf numFmtId="181" fontId="24" fillId="30" borderId="25" xfId="37" applyNumberFormat="1" applyFont="1" applyFill="1" applyBorder="1">
      <alignment vertical="center"/>
    </xf>
    <xf numFmtId="0" fontId="21" fillId="30" borderId="29" xfId="37" applyFont="1" applyFill="1" applyBorder="1" applyAlignment="1">
      <alignment horizontal="center" vertical="center"/>
    </xf>
    <xf numFmtId="181" fontId="24" fillId="30" borderId="29" xfId="37" applyNumberFormat="1" applyFont="1" applyFill="1" applyBorder="1">
      <alignment vertical="center"/>
    </xf>
    <xf numFmtId="0" fontId="21" fillId="30" borderId="27" xfId="37" applyFont="1" applyFill="1" applyBorder="1" applyAlignment="1">
      <alignment horizontal="center" vertical="center"/>
    </xf>
    <xf numFmtId="181" fontId="24" fillId="30" borderId="27" xfId="37" applyNumberFormat="1" applyFont="1" applyFill="1" applyBorder="1">
      <alignment vertical="center"/>
    </xf>
    <xf numFmtId="0" fontId="21" fillId="30" borderId="28" xfId="37" applyFont="1" applyFill="1" applyBorder="1" applyAlignment="1">
      <alignment horizontal="center" vertical="center"/>
    </xf>
    <xf numFmtId="0" fontId="21" fillId="30" borderId="238" xfId="37" applyFont="1" applyFill="1" applyBorder="1" applyAlignment="1">
      <alignment horizontal="center" vertical="center"/>
    </xf>
    <xf numFmtId="0" fontId="21" fillId="30" borderId="105" xfId="37" applyFont="1" applyFill="1" applyBorder="1" applyAlignment="1">
      <alignment horizontal="center" vertical="center"/>
    </xf>
    <xf numFmtId="181" fontId="24" fillId="30" borderId="105" xfId="37" applyNumberFormat="1" applyFont="1" applyFill="1" applyBorder="1">
      <alignment vertical="center"/>
    </xf>
    <xf numFmtId="181" fontId="54" fillId="30" borderId="29" xfId="37" applyNumberFormat="1" applyFont="1" applyFill="1" applyBorder="1">
      <alignment vertical="center"/>
    </xf>
    <xf numFmtId="181" fontId="54" fillId="30" borderId="60" xfId="37" applyNumberFormat="1" applyFont="1" applyFill="1" applyBorder="1">
      <alignment vertical="center"/>
    </xf>
    <xf numFmtId="0" fontId="21" fillId="30" borderId="60" xfId="37" applyFont="1" applyFill="1" applyBorder="1">
      <alignment vertical="center"/>
    </xf>
    <xf numFmtId="0" fontId="21" fillId="30" borderId="61" xfId="37" applyFont="1" applyFill="1" applyBorder="1" applyAlignment="1">
      <alignment horizontal="center" vertical="center"/>
    </xf>
    <xf numFmtId="0" fontId="21" fillId="30" borderId="61" xfId="37" applyFont="1" applyFill="1" applyBorder="1" applyAlignment="1">
      <alignment vertical="center" wrapText="1"/>
    </xf>
    <xf numFmtId="0" fontId="21" fillId="30" borderId="0" xfId="37" applyFont="1" applyFill="1" applyAlignment="1">
      <alignment vertical="center" wrapText="1"/>
    </xf>
    <xf numFmtId="0" fontId="21" fillId="30" borderId="0" xfId="37" applyFont="1" applyFill="1" applyAlignment="1">
      <alignment horizontal="left" vertical="center" wrapText="1"/>
    </xf>
    <xf numFmtId="181" fontId="24" fillId="30" borderId="60" xfId="37" applyNumberFormat="1" applyFont="1" applyFill="1" applyBorder="1" applyAlignment="1">
      <alignment vertical="center" wrapText="1"/>
    </xf>
    <xf numFmtId="181" fontId="24" fillId="30" borderId="61" xfId="37" applyNumberFormat="1" applyFont="1" applyFill="1" applyBorder="1" applyAlignment="1">
      <alignment vertical="center" wrapText="1"/>
    </xf>
    <xf numFmtId="181" fontId="54" fillId="30" borderId="31" xfId="37" applyNumberFormat="1" applyFont="1" applyFill="1" applyBorder="1">
      <alignment vertical="center"/>
    </xf>
    <xf numFmtId="0" fontId="28" fillId="30" borderId="36" xfId="37" applyFont="1" applyFill="1" applyBorder="1" applyAlignment="1">
      <alignment horizontal="center" vertical="center" wrapText="1"/>
    </xf>
    <xf numFmtId="0" fontId="21" fillId="30" borderId="62" xfId="37" applyFont="1" applyFill="1" applyBorder="1" applyAlignment="1">
      <alignment horizontal="center" vertical="center" wrapText="1"/>
    </xf>
    <xf numFmtId="0" fontId="21" fillId="30" borderId="62" xfId="37" applyFont="1" applyFill="1" applyBorder="1">
      <alignment vertical="center"/>
    </xf>
    <xf numFmtId="180" fontId="54" fillId="30" borderId="27" xfId="37" applyNumberFormat="1" applyFont="1" applyFill="1" applyBorder="1">
      <alignment vertical="center"/>
    </xf>
    <xf numFmtId="181" fontId="24" fillId="30" borderId="39" xfId="37" applyNumberFormat="1" applyFont="1" applyFill="1" applyBorder="1">
      <alignment vertical="center"/>
    </xf>
    <xf numFmtId="180" fontId="24" fillId="30" borderId="27" xfId="37" applyNumberFormat="1" applyFont="1" applyFill="1" applyBorder="1">
      <alignment vertical="center"/>
    </xf>
    <xf numFmtId="0" fontId="21" fillId="30" borderId="27" xfId="37" applyFont="1" applyFill="1" applyBorder="1">
      <alignment vertical="center"/>
    </xf>
    <xf numFmtId="0" fontId="21" fillId="30" borderId="39" xfId="37" applyFont="1" applyFill="1" applyBorder="1">
      <alignment vertical="center"/>
    </xf>
    <xf numFmtId="0" fontId="21" fillId="30" borderId="31" xfId="37" applyFont="1" applyFill="1" applyBorder="1">
      <alignment vertical="center"/>
    </xf>
    <xf numFmtId="38" fontId="24" fillId="30" borderId="0" xfId="33" applyFont="1" applyFill="1" applyAlignment="1">
      <alignment horizontal="right" vertical="center" shrinkToFit="1"/>
    </xf>
    <xf numFmtId="0" fontId="56" fillId="30" borderId="0" xfId="37" applyFont="1" applyFill="1">
      <alignment vertical="center"/>
    </xf>
    <xf numFmtId="0" fontId="48" fillId="30" borderId="0" xfId="34" applyFont="1" applyFill="1" applyAlignment="1">
      <alignment vertical="center" shrinkToFit="1"/>
    </xf>
    <xf numFmtId="176" fontId="48" fillId="30" borderId="0" xfId="34" applyNumberFormat="1" applyFont="1" applyFill="1" applyAlignment="1">
      <alignment vertical="center"/>
    </xf>
    <xf numFmtId="0" fontId="28" fillId="30" borderId="137" xfId="34" applyNumberFormat="1" applyFont="1" applyFill="1" applyBorder="1" applyAlignment="1" applyProtection="1">
      <alignment horizontal="center" vertical="center"/>
    </xf>
    <xf numFmtId="0" fontId="28" fillId="30" borderId="138" xfId="34" applyNumberFormat="1" applyFont="1" applyFill="1" applyBorder="1" applyAlignment="1" applyProtection="1">
      <alignment horizontal="center" vertical="center"/>
    </xf>
    <xf numFmtId="0" fontId="28" fillId="30" borderId="137" xfId="34" applyNumberFormat="1" applyFont="1" applyFill="1" applyBorder="1" applyAlignment="1" applyProtection="1">
      <alignment vertical="center"/>
    </xf>
    <xf numFmtId="0" fontId="28" fillId="30" borderId="75" xfId="34" applyNumberFormat="1" applyFont="1" applyFill="1" applyBorder="1" applyAlignment="1" applyProtection="1">
      <alignment vertical="center"/>
    </xf>
    <xf numFmtId="0" fontId="28" fillId="30" borderId="138" xfId="34" applyFont="1" applyFill="1" applyBorder="1" applyAlignment="1">
      <alignment horizontal="center" vertical="center"/>
    </xf>
    <xf numFmtId="0" fontId="28" fillId="30" borderId="137" xfId="34" applyFont="1" applyFill="1" applyBorder="1" applyAlignment="1">
      <alignment horizontal="center" vertical="center"/>
    </xf>
    <xf numFmtId="0" fontId="28" fillId="30" borderId="137" xfId="34" applyNumberFormat="1" applyFont="1" applyFill="1" applyBorder="1" applyAlignment="1" applyProtection="1">
      <alignment vertical="center" wrapText="1"/>
    </xf>
    <xf numFmtId="0" fontId="28" fillId="30" borderId="220" xfId="34" applyNumberFormat="1" applyFont="1" applyFill="1" applyBorder="1" applyAlignment="1" applyProtection="1">
      <alignment vertical="center"/>
    </xf>
    <xf numFmtId="0" fontId="28" fillId="30" borderId="20" xfId="34" applyNumberFormat="1" applyFont="1" applyFill="1" applyBorder="1" applyAlignment="1" applyProtection="1">
      <alignment horizontal="left" vertical="top"/>
    </xf>
    <xf numFmtId="0" fontId="28" fillId="30" borderId="64" xfId="34" applyNumberFormat="1" applyFont="1" applyFill="1" applyBorder="1" applyAlignment="1" applyProtection="1">
      <alignment vertical="center"/>
    </xf>
    <xf numFmtId="0" fontId="28" fillId="30" borderId="15" xfId="34" applyNumberFormat="1" applyFont="1" applyFill="1" applyBorder="1" applyAlignment="1" applyProtection="1">
      <alignment vertical="center"/>
    </xf>
    <xf numFmtId="0" fontId="28" fillId="30" borderId="20" xfId="34" applyNumberFormat="1" applyFont="1" applyFill="1" applyBorder="1" applyAlignment="1" applyProtection="1">
      <alignment horizontal="left" vertical="center"/>
    </xf>
    <xf numFmtId="0" fontId="28" fillId="30" borderId="15" xfId="34" applyNumberFormat="1" applyFont="1" applyFill="1" applyBorder="1" applyAlignment="1" applyProtection="1">
      <alignment horizontal="center" vertical="center"/>
    </xf>
    <xf numFmtId="38" fontId="28" fillId="30" borderId="15" xfId="33" applyFont="1" applyFill="1" applyBorder="1" applyAlignment="1" applyProtection="1">
      <alignment horizontal="center" vertical="center"/>
    </xf>
    <xf numFmtId="40" fontId="28" fillId="30" borderId="15" xfId="33" applyNumberFormat="1" applyFont="1" applyFill="1" applyBorder="1" applyAlignment="1" applyProtection="1">
      <alignment horizontal="center" vertical="center"/>
    </xf>
    <xf numFmtId="0" fontId="28" fillId="30" borderId="15" xfId="34" applyFont="1" applyFill="1" applyBorder="1" applyAlignment="1">
      <alignment horizontal="center" vertical="center"/>
    </xf>
    <xf numFmtId="0" fontId="52" fillId="30" borderId="26" xfId="34" applyFont="1" applyFill="1" applyBorder="1" applyAlignment="1">
      <alignment horizontal="center" vertical="center" shrinkToFit="1"/>
    </xf>
    <xf numFmtId="38" fontId="34" fillId="30" borderId="26" xfId="33" applyFont="1" applyFill="1" applyBorder="1" applyAlignment="1">
      <alignment horizontal="right" vertical="center"/>
    </xf>
    <xf numFmtId="176" fontId="34" fillId="30" borderId="26" xfId="33" applyNumberFormat="1" applyFont="1" applyFill="1" applyBorder="1" applyAlignment="1">
      <alignment horizontal="right" vertical="center"/>
    </xf>
    <xf numFmtId="38" fontId="34" fillId="30" borderId="20" xfId="33" applyFont="1" applyFill="1" applyBorder="1" applyAlignment="1">
      <alignment horizontal="right" vertical="center"/>
    </xf>
    <xf numFmtId="0" fontId="23" fillId="30" borderId="94" xfId="34" applyNumberFormat="1" applyFont="1" applyFill="1" applyBorder="1" applyAlignment="1" applyProtection="1">
      <alignment horizontal="center" vertical="center"/>
    </xf>
    <xf numFmtId="0" fontId="28" fillId="30" borderId="62" xfId="34" applyNumberFormat="1" applyFont="1" applyFill="1" applyBorder="1" applyAlignment="1" applyProtection="1">
      <alignment horizontal="left" vertical="top"/>
    </xf>
    <xf numFmtId="0" fontId="28" fillId="30" borderId="65" xfId="34" applyNumberFormat="1" applyFont="1" applyFill="1" applyBorder="1" applyAlignment="1" applyProtection="1">
      <alignment vertical="center"/>
    </xf>
    <xf numFmtId="0" fontId="28" fillId="30" borderId="11" xfId="34" applyNumberFormat="1" applyFont="1" applyFill="1" applyBorder="1" applyAlignment="1" applyProtection="1">
      <alignment vertical="center"/>
    </xf>
    <xf numFmtId="0" fontId="28" fillId="30" borderId="22" xfId="34" applyNumberFormat="1" applyFont="1" applyFill="1" applyBorder="1" applyAlignment="1" applyProtection="1">
      <alignment vertical="center"/>
    </xf>
    <xf numFmtId="0" fontId="28" fillId="30" borderId="40" xfId="34" applyNumberFormat="1" applyFont="1" applyFill="1" applyBorder="1" applyAlignment="1" applyProtection="1">
      <alignment horizontal="center" vertical="center"/>
    </xf>
    <xf numFmtId="38" fontId="28" fillId="30" borderId="40" xfId="33" applyFont="1" applyFill="1" applyBorder="1" applyAlignment="1" applyProtection="1">
      <alignment horizontal="center" vertical="center"/>
    </xf>
    <xf numFmtId="40" fontId="28" fillId="30" borderId="40" xfId="33" applyNumberFormat="1" applyFont="1" applyFill="1" applyBorder="1" applyAlignment="1" applyProtection="1">
      <alignment horizontal="center" vertical="center"/>
    </xf>
    <xf numFmtId="0" fontId="28" fillId="30" borderId="40" xfId="34" applyFont="1" applyFill="1" applyBorder="1" applyAlignment="1">
      <alignment horizontal="center" vertical="center"/>
    </xf>
    <xf numFmtId="38" fontId="28" fillId="30" borderId="40" xfId="33" applyFont="1" applyFill="1" applyBorder="1" applyAlignment="1" applyProtection="1">
      <alignment vertical="center"/>
    </xf>
    <xf numFmtId="0" fontId="52" fillId="30" borderId="61" xfId="34" applyFont="1" applyFill="1" applyBorder="1" applyAlignment="1">
      <alignment horizontal="center" vertical="center" shrinkToFit="1"/>
    </xf>
    <xf numFmtId="38" fontId="34" fillId="30" borderId="61" xfId="33" applyFont="1" applyFill="1" applyBorder="1" applyAlignment="1">
      <alignment horizontal="right" vertical="center"/>
    </xf>
    <xf numFmtId="176" fontId="34" fillId="30" borderId="61" xfId="33" applyNumberFormat="1" applyFont="1" applyFill="1" applyBorder="1" applyAlignment="1">
      <alignment horizontal="right" vertical="center"/>
    </xf>
    <xf numFmtId="38" fontId="34" fillId="30" borderId="22" xfId="33" applyFont="1" applyFill="1" applyBorder="1" applyAlignment="1">
      <alignment horizontal="right" vertical="center"/>
    </xf>
    <xf numFmtId="0" fontId="23" fillId="30" borderId="228" xfId="34" applyNumberFormat="1" applyFont="1" applyFill="1" applyBorder="1" applyAlignment="1" applyProtection="1">
      <alignment horizontal="center" vertical="center"/>
    </xf>
    <xf numFmtId="0" fontId="28" fillId="30" borderId="59" xfId="34" applyNumberFormat="1" applyFont="1" applyFill="1" applyBorder="1" applyAlignment="1" applyProtection="1">
      <alignment horizontal="center" vertical="center"/>
    </xf>
    <xf numFmtId="38" fontId="28" fillId="30" borderId="59" xfId="33" applyFont="1" applyFill="1" applyBorder="1" applyAlignment="1" applyProtection="1">
      <alignment horizontal="center" vertical="center"/>
    </xf>
    <xf numFmtId="40" fontId="28" fillId="30" borderId="59" xfId="33" applyNumberFormat="1" applyFont="1" applyFill="1" applyBorder="1" applyAlignment="1" applyProtection="1">
      <alignment horizontal="center" vertical="center"/>
    </xf>
    <xf numFmtId="0" fontId="28" fillId="30" borderId="59" xfId="34" applyFont="1" applyFill="1" applyBorder="1" applyAlignment="1">
      <alignment horizontal="center" vertical="center"/>
    </xf>
    <xf numFmtId="38" fontId="28" fillId="30" borderId="59" xfId="33" applyFont="1" applyFill="1" applyBorder="1" applyAlignment="1" applyProtection="1">
      <alignment vertical="center"/>
    </xf>
    <xf numFmtId="0" fontId="52" fillId="30" borderId="60" xfId="34" applyFont="1" applyFill="1" applyBorder="1" applyAlignment="1">
      <alignment horizontal="center" vertical="center" shrinkToFit="1"/>
    </xf>
    <xf numFmtId="38" fontId="34" fillId="30" borderId="60" xfId="33" applyFont="1" applyFill="1" applyBorder="1" applyAlignment="1">
      <alignment horizontal="right" vertical="center"/>
    </xf>
    <xf numFmtId="176" fontId="34" fillId="30" borderId="60" xfId="33" applyNumberFormat="1" applyFont="1" applyFill="1" applyBorder="1" applyAlignment="1">
      <alignment horizontal="right" vertical="center"/>
    </xf>
    <xf numFmtId="38" fontId="34" fillId="30" borderId="21" xfId="33" applyFont="1" applyFill="1" applyBorder="1" applyAlignment="1">
      <alignment horizontal="right" vertical="center"/>
    </xf>
    <xf numFmtId="0" fontId="23" fillId="30" borderId="229" xfId="34" applyNumberFormat="1" applyFont="1" applyFill="1" applyBorder="1" applyAlignment="1" applyProtection="1">
      <alignment horizontal="center" vertical="center"/>
    </xf>
    <xf numFmtId="0" fontId="28" fillId="30" borderId="56" xfId="34" applyNumberFormat="1" applyFont="1" applyFill="1" applyBorder="1" applyAlignment="1" applyProtection="1">
      <alignment vertical="top" wrapText="1"/>
    </xf>
    <xf numFmtId="0" fontId="28" fillId="30" borderId="10" xfId="34" applyNumberFormat="1" applyFont="1" applyFill="1" applyBorder="1" applyAlignment="1" applyProtection="1">
      <alignment vertical="center"/>
    </xf>
    <xf numFmtId="38" fontId="23" fillId="30" borderId="31" xfId="33" applyFont="1" applyFill="1" applyBorder="1" applyAlignment="1">
      <alignment vertical="center" shrinkToFit="1"/>
    </xf>
    <xf numFmtId="38" fontId="34" fillId="30" borderId="31" xfId="33" applyFont="1" applyFill="1" applyBorder="1" applyAlignment="1">
      <alignment horizontal="right" vertical="center" shrinkToFit="1"/>
    </xf>
    <xf numFmtId="176" fontId="34" fillId="30" borderId="31" xfId="33" applyNumberFormat="1" applyFont="1" applyFill="1" applyBorder="1" applyAlignment="1">
      <alignment horizontal="right" vertical="center" shrinkToFit="1"/>
    </xf>
    <xf numFmtId="38" fontId="34" fillId="30" borderId="56" xfId="33" applyFont="1" applyFill="1" applyBorder="1" applyAlignment="1">
      <alignment horizontal="right" vertical="center" shrinkToFit="1"/>
    </xf>
    <xf numFmtId="0" fontId="23" fillId="30" borderId="96" xfId="34" applyNumberFormat="1" applyFont="1" applyFill="1" applyBorder="1" applyAlignment="1" applyProtection="1">
      <alignment horizontal="center" vertical="center"/>
    </xf>
    <xf numFmtId="0" fontId="28" fillId="30" borderId="56" xfId="34" applyNumberFormat="1" applyFont="1" applyFill="1" applyBorder="1" applyAlignment="1" applyProtection="1">
      <alignment horizontal="left" vertical="top"/>
    </xf>
    <xf numFmtId="0" fontId="28" fillId="30" borderId="10" xfId="34" applyNumberFormat="1" applyFont="1" applyFill="1" applyBorder="1" applyAlignment="1" applyProtection="1">
      <alignment vertical="top" wrapText="1"/>
    </xf>
    <xf numFmtId="0" fontId="28" fillId="30" borderId="26" xfId="34" applyNumberFormat="1" applyFont="1" applyFill="1" applyBorder="1" applyAlignment="1" applyProtection="1">
      <alignment vertical="center"/>
    </xf>
    <xf numFmtId="38" fontId="23" fillId="30" borderId="64" xfId="33" applyFont="1" applyFill="1" applyBorder="1" applyAlignment="1">
      <alignment vertical="center" shrinkToFit="1"/>
    </xf>
    <xf numFmtId="38" fontId="34" fillId="30" borderId="64" xfId="33" applyFont="1" applyFill="1" applyBorder="1" applyAlignment="1">
      <alignment horizontal="right" vertical="center" shrinkToFit="1"/>
    </xf>
    <xf numFmtId="176" fontId="34" fillId="30" borderId="26" xfId="33" applyNumberFormat="1" applyFont="1" applyFill="1" applyBorder="1" applyAlignment="1">
      <alignment horizontal="right" vertical="center" shrinkToFit="1"/>
    </xf>
    <xf numFmtId="38" fontId="34" fillId="30" borderId="26" xfId="33" applyFont="1" applyFill="1" applyBorder="1" applyAlignment="1">
      <alignment horizontal="right" vertical="center" shrinkToFit="1"/>
    </xf>
    <xf numFmtId="0" fontId="28" fillId="30" borderId="55" xfId="34" applyNumberFormat="1" applyFont="1" applyFill="1" applyBorder="1" applyAlignment="1" applyProtection="1">
      <alignment horizontal="left" vertical="top"/>
    </xf>
    <xf numFmtId="0" fontId="28" fillId="30" borderId="49" xfId="34" applyNumberFormat="1" applyFont="1" applyFill="1" applyBorder="1" applyAlignment="1" applyProtection="1">
      <alignment horizontal="left" vertical="center"/>
    </xf>
    <xf numFmtId="0" fontId="28" fillId="30" borderId="36" xfId="34" applyNumberFormat="1" applyFont="1" applyFill="1" applyBorder="1" applyAlignment="1" applyProtection="1">
      <alignment horizontal="left" vertical="center"/>
    </xf>
    <xf numFmtId="0" fontId="28" fillId="30" borderId="55" xfId="34" applyNumberFormat="1" applyFont="1" applyFill="1" applyBorder="1" applyAlignment="1" applyProtection="1">
      <alignment horizontal="left" vertical="center"/>
    </xf>
    <xf numFmtId="0" fontId="28" fillId="30" borderId="36" xfId="34" applyNumberFormat="1" applyFont="1" applyFill="1" applyBorder="1" applyAlignment="1" applyProtection="1">
      <alignment horizontal="center" vertical="center"/>
    </xf>
    <xf numFmtId="38" fontId="28" fillId="30" borderId="36" xfId="33" applyFont="1" applyFill="1" applyBorder="1" applyAlignment="1" applyProtection="1">
      <alignment horizontal="center" vertical="center"/>
    </xf>
    <xf numFmtId="40" fontId="28" fillId="30" borderId="36" xfId="33" applyNumberFormat="1" applyFont="1" applyFill="1" applyBorder="1" applyAlignment="1" applyProtection="1">
      <alignment horizontal="center" vertical="center"/>
    </xf>
    <xf numFmtId="0" fontId="28" fillId="30" borderId="36" xfId="34" applyFont="1" applyFill="1" applyBorder="1" applyAlignment="1">
      <alignment horizontal="center" vertical="center"/>
    </xf>
    <xf numFmtId="0" fontId="53" fillId="30" borderId="222" xfId="34" applyFont="1" applyFill="1" applyBorder="1" applyAlignment="1">
      <alignment horizontal="center" vertical="center" shrinkToFit="1"/>
    </xf>
    <xf numFmtId="38" fontId="34" fillId="30" borderId="25" xfId="33" applyFont="1" applyFill="1" applyBorder="1" applyAlignment="1">
      <alignment horizontal="center" vertical="center"/>
    </xf>
    <xf numFmtId="176" fontId="34" fillId="30" borderId="25" xfId="33" applyNumberFormat="1" applyFont="1" applyFill="1" applyBorder="1" applyAlignment="1">
      <alignment horizontal="right" vertical="center"/>
    </xf>
    <xf numFmtId="38" fontId="34" fillId="30" borderId="25" xfId="33" applyFont="1" applyFill="1" applyBorder="1" applyAlignment="1">
      <alignment horizontal="right" vertical="center"/>
    </xf>
    <xf numFmtId="0" fontId="23" fillId="30" borderId="231" xfId="34" applyNumberFormat="1" applyFont="1" applyFill="1" applyBorder="1" applyAlignment="1" applyProtection="1">
      <alignment horizontal="center" vertical="center"/>
    </xf>
    <xf numFmtId="0" fontId="28" fillId="30" borderId="25" xfId="34" applyNumberFormat="1" applyFont="1" applyFill="1" applyBorder="1" applyAlignment="1" applyProtection="1">
      <alignment horizontal="left" vertical="center"/>
    </xf>
    <xf numFmtId="0" fontId="28" fillId="30" borderId="36" xfId="34" applyNumberFormat="1" applyFont="1" applyFill="1" applyBorder="1" applyAlignment="1" applyProtection="1">
      <alignment vertical="center"/>
    </xf>
    <xf numFmtId="0" fontId="52" fillId="30" borderId="222" xfId="34" applyFont="1" applyFill="1" applyBorder="1" applyAlignment="1">
      <alignment horizontal="left" vertical="center" shrinkToFit="1"/>
    </xf>
    <xf numFmtId="0" fontId="28" fillId="30" borderId="64" xfId="34" applyNumberFormat="1" applyFont="1" applyFill="1" applyBorder="1" applyAlignment="1" applyProtection="1">
      <alignment horizontal="left" vertical="center"/>
    </xf>
    <xf numFmtId="0" fontId="28" fillId="30" borderId="21" xfId="34" applyNumberFormat="1" applyFont="1" applyFill="1" applyBorder="1" applyAlignment="1" applyProtection="1">
      <alignment horizontal="left" vertical="center"/>
    </xf>
    <xf numFmtId="0" fontId="52" fillId="30" borderId="223" xfId="34" applyFont="1" applyFill="1" applyBorder="1" applyAlignment="1">
      <alignment horizontal="left" vertical="center" shrinkToFit="1"/>
    </xf>
    <xf numFmtId="38" fontId="34" fillId="30" borderId="60" xfId="33" applyFont="1" applyFill="1" applyBorder="1" applyAlignment="1">
      <alignment horizontal="center" vertical="center"/>
    </xf>
    <xf numFmtId="0" fontId="23" fillId="30" borderId="232" xfId="34" applyNumberFormat="1" applyFont="1" applyFill="1" applyBorder="1" applyAlignment="1" applyProtection="1">
      <alignment horizontal="center" vertical="center"/>
    </xf>
    <xf numFmtId="0" fontId="28" fillId="30" borderId="65" xfId="34" applyNumberFormat="1" applyFont="1" applyFill="1" applyBorder="1" applyAlignment="1" applyProtection="1">
      <alignment horizontal="left" vertical="center"/>
    </xf>
    <xf numFmtId="0" fontId="28" fillId="30" borderId="56" xfId="34" applyNumberFormat="1" applyFont="1" applyFill="1" applyBorder="1" applyAlignment="1" applyProtection="1">
      <alignment horizontal="left" vertical="center"/>
    </xf>
    <xf numFmtId="0" fontId="28" fillId="30" borderId="11" xfId="34" applyNumberFormat="1" applyFont="1" applyFill="1" applyBorder="1" applyAlignment="1" applyProtection="1">
      <alignment horizontal="center" vertical="center"/>
    </xf>
    <xf numFmtId="38" fontId="28" fillId="30" borderId="11" xfId="33" applyFont="1" applyFill="1" applyBorder="1" applyAlignment="1" applyProtection="1">
      <alignment horizontal="center" vertical="center"/>
    </xf>
    <xf numFmtId="40" fontId="28" fillId="30" borderId="11" xfId="33" applyNumberFormat="1" applyFont="1" applyFill="1" applyBorder="1" applyAlignment="1" applyProtection="1">
      <alignment horizontal="center" vertical="center"/>
    </xf>
    <xf numFmtId="0" fontId="28" fillId="30" borderId="11" xfId="34" applyFont="1" applyFill="1" applyBorder="1" applyAlignment="1">
      <alignment horizontal="center" vertical="center"/>
    </xf>
    <xf numFmtId="0" fontId="52" fillId="30" borderId="224" xfId="34" applyFont="1" applyFill="1" applyBorder="1" applyAlignment="1">
      <alignment horizontal="left" vertical="center" shrinkToFit="1"/>
    </xf>
    <xf numFmtId="38" fontId="34" fillId="30" borderId="31" xfId="33" applyFont="1" applyFill="1" applyBorder="1" applyAlignment="1">
      <alignment horizontal="center" vertical="center"/>
    </xf>
    <xf numFmtId="176" fontId="34" fillId="30" borderId="31" xfId="33" applyNumberFormat="1" applyFont="1" applyFill="1" applyBorder="1" applyAlignment="1">
      <alignment horizontal="right" vertical="center"/>
    </xf>
    <xf numFmtId="38" fontId="34" fillId="30" borderId="31" xfId="33" applyFont="1" applyFill="1" applyBorder="1" applyAlignment="1">
      <alignment horizontal="right" vertical="center"/>
    </xf>
    <xf numFmtId="38" fontId="34" fillId="30" borderId="56" xfId="33" applyFont="1" applyFill="1" applyBorder="1" applyAlignment="1">
      <alignment horizontal="right" vertical="center"/>
    </xf>
    <xf numFmtId="0" fontId="23" fillId="30" borderId="233" xfId="34" applyNumberFormat="1" applyFont="1" applyFill="1" applyBorder="1" applyAlignment="1" applyProtection="1">
      <alignment horizontal="center" vertical="center"/>
    </xf>
    <xf numFmtId="38" fontId="34" fillId="30" borderId="26" xfId="33" applyFont="1" applyFill="1" applyBorder="1" applyAlignment="1">
      <alignment horizontal="center" vertical="center"/>
    </xf>
    <xf numFmtId="0" fontId="23" fillId="30" borderId="234" xfId="34" applyNumberFormat="1" applyFont="1" applyFill="1" applyBorder="1" applyAlignment="1" applyProtection="1">
      <alignment horizontal="center" vertical="center"/>
    </xf>
    <xf numFmtId="0" fontId="28" fillId="30" borderId="22" xfId="34" applyNumberFormat="1" applyFont="1" applyFill="1" applyBorder="1" applyAlignment="1" applyProtection="1">
      <alignment horizontal="left" vertical="center"/>
    </xf>
    <xf numFmtId="38" fontId="34" fillId="30" borderId="61" xfId="33" applyFont="1" applyFill="1" applyBorder="1" applyAlignment="1">
      <alignment horizontal="center" vertical="center"/>
    </xf>
    <xf numFmtId="0" fontId="23" fillId="30" borderId="235" xfId="34" applyNumberFormat="1" applyFont="1" applyFill="1" applyBorder="1" applyAlignment="1" applyProtection="1">
      <alignment horizontal="center" vertical="center"/>
    </xf>
    <xf numFmtId="0" fontId="52" fillId="30" borderId="225" xfId="34" applyFont="1" applyFill="1" applyBorder="1" applyAlignment="1">
      <alignment horizontal="left" vertical="center" shrinkToFit="1"/>
    </xf>
    <xf numFmtId="38" fontId="34" fillId="30" borderId="153" xfId="33" applyFont="1" applyFill="1" applyBorder="1" applyAlignment="1">
      <alignment horizontal="center" vertical="center"/>
    </xf>
    <xf numFmtId="176" fontId="34" fillId="30" borderId="153" xfId="33" applyNumberFormat="1" applyFont="1" applyFill="1" applyBorder="1" applyAlignment="1">
      <alignment horizontal="right" vertical="center"/>
    </xf>
    <xf numFmtId="38" fontId="34" fillId="30" borderId="153" xfId="33" applyFont="1" applyFill="1" applyBorder="1" applyAlignment="1">
      <alignment horizontal="right" vertical="center"/>
    </xf>
    <xf numFmtId="0" fontId="23" fillId="30" borderId="236" xfId="34" applyNumberFormat="1" applyFont="1" applyFill="1" applyBorder="1" applyAlignment="1" applyProtection="1">
      <alignment horizontal="center" vertical="center"/>
    </xf>
    <xf numFmtId="0" fontId="28" fillId="30" borderId="55" xfId="34" applyNumberFormat="1" applyFont="1" applyFill="1" applyBorder="1" applyAlignment="1" applyProtection="1">
      <alignment vertical="center"/>
    </xf>
    <xf numFmtId="38" fontId="28" fillId="30" borderId="36" xfId="33" applyFont="1" applyFill="1" applyBorder="1" applyAlignment="1" applyProtection="1">
      <alignment vertical="center"/>
    </xf>
    <xf numFmtId="0" fontId="52" fillId="30" borderId="25" xfId="34" applyFont="1" applyFill="1" applyBorder="1" applyAlignment="1">
      <alignment horizontal="center" vertical="center" shrinkToFit="1"/>
    </xf>
    <xf numFmtId="0" fontId="23" fillId="30" borderId="227" xfId="34" applyNumberFormat="1" applyFont="1" applyFill="1" applyBorder="1" applyAlignment="1" applyProtection="1">
      <alignment horizontal="center" vertical="center"/>
    </xf>
    <xf numFmtId="0" fontId="28" fillId="30" borderId="15" xfId="34" applyNumberFormat="1" applyFont="1" applyFill="1" applyBorder="1" applyAlignment="1" applyProtection="1">
      <alignment horizontal="left" vertical="center"/>
    </xf>
    <xf numFmtId="0" fontId="28" fillId="30" borderId="21" xfId="34" applyNumberFormat="1" applyFont="1" applyFill="1" applyBorder="1" applyAlignment="1" applyProtection="1">
      <alignment vertical="center"/>
    </xf>
    <xf numFmtId="0" fontId="28" fillId="30" borderId="11" xfId="34" applyNumberFormat="1" applyFont="1" applyFill="1" applyBorder="1" applyAlignment="1" applyProtection="1">
      <alignment horizontal="left" vertical="center"/>
    </xf>
    <xf numFmtId="38" fontId="28" fillId="30" borderId="11" xfId="33" applyFont="1" applyFill="1" applyBorder="1" applyAlignment="1" applyProtection="1">
      <alignment vertical="center"/>
    </xf>
    <xf numFmtId="0" fontId="52" fillId="30" borderId="31" xfId="34" applyFont="1" applyFill="1" applyBorder="1" applyAlignment="1">
      <alignment horizontal="center" vertical="center" shrinkToFit="1"/>
    </xf>
    <xf numFmtId="0" fontId="23" fillId="30" borderId="95" xfId="34" applyNumberFormat="1" applyFont="1" applyFill="1" applyBorder="1" applyAlignment="1" applyProtection="1">
      <alignment horizontal="center" vertical="center"/>
    </xf>
    <xf numFmtId="38" fontId="34" fillId="30" borderId="55" xfId="33" applyFont="1" applyFill="1" applyBorder="1" applyAlignment="1">
      <alignment horizontal="right" vertical="center"/>
    </xf>
    <xf numFmtId="0" fontId="28" fillId="30" borderId="20" xfId="34" applyNumberFormat="1" applyFont="1" applyFill="1" applyBorder="1" applyAlignment="1" applyProtection="1">
      <alignment vertical="center"/>
    </xf>
    <xf numFmtId="38" fontId="28" fillId="30" borderId="15" xfId="33" applyFont="1" applyFill="1" applyBorder="1" applyAlignment="1" applyProtection="1">
      <alignment vertical="center"/>
    </xf>
    <xf numFmtId="0" fontId="28" fillId="30" borderId="10" xfId="34" applyNumberFormat="1" applyFont="1" applyFill="1" applyBorder="1" applyAlignment="1" applyProtection="1">
      <alignment horizontal="left" vertical="center"/>
    </xf>
    <xf numFmtId="0" fontId="28" fillId="30" borderId="0" xfId="34" applyNumberFormat="1" applyFont="1" applyFill="1" applyBorder="1" applyAlignment="1" applyProtection="1">
      <alignment horizontal="left" vertical="center"/>
    </xf>
    <xf numFmtId="0" fontId="28" fillId="30" borderId="61" xfId="34" applyNumberFormat="1" applyFont="1" applyFill="1" applyBorder="1" applyAlignment="1" applyProtection="1">
      <alignment horizontal="left" vertical="center"/>
    </xf>
    <xf numFmtId="0" fontId="28" fillId="30" borderId="61" xfId="34" applyNumberFormat="1" applyFont="1" applyFill="1" applyBorder="1" applyAlignment="1" applyProtection="1">
      <alignment vertical="center"/>
    </xf>
    <xf numFmtId="0" fontId="28" fillId="30" borderId="60" xfId="34" applyNumberFormat="1" applyFont="1" applyFill="1" applyBorder="1" applyAlignment="1" applyProtection="1">
      <alignment vertical="center"/>
    </xf>
    <xf numFmtId="0" fontId="28" fillId="30" borderId="31" xfId="34" applyNumberFormat="1" applyFont="1" applyFill="1" applyBorder="1" applyAlignment="1" applyProtection="1">
      <alignment vertical="center"/>
    </xf>
    <xf numFmtId="38" fontId="28" fillId="30" borderId="0" xfId="33" applyFont="1" applyFill="1" applyBorder="1" applyAlignment="1" applyProtection="1">
      <alignment horizontal="center" vertical="center"/>
    </xf>
    <xf numFmtId="40" fontId="28" fillId="30" borderId="0" xfId="33" applyNumberFormat="1" applyFont="1" applyFill="1" applyBorder="1" applyAlignment="1" applyProtection="1">
      <alignment horizontal="center" vertical="center"/>
    </xf>
    <xf numFmtId="0" fontId="28" fillId="30" borderId="58" xfId="34" applyNumberFormat="1" applyFont="1" applyFill="1" applyBorder="1" applyAlignment="1" applyProtection="1">
      <alignment horizontal="center" vertical="center"/>
    </xf>
    <xf numFmtId="38" fontId="28" fillId="30" borderId="58" xfId="33" applyFont="1" applyFill="1" applyBorder="1" applyAlignment="1" applyProtection="1">
      <alignment horizontal="center" vertical="center"/>
    </xf>
    <xf numFmtId="40" fontId="28" fillId="30" borderId="58" xfId="33" applyNumberFormat="1" applyFont="1" applyFill="1" applyBorder="1" applyAlignment="1" applyProtection="1">
      <alignment horizontal="center" vertical="center"/>
    </xf>
    <xf numFmtId="0" fontId="28" fillId="30" borderId="58" xfId="34" applyFont="1" applyFill="1" applyBorder="1" applyAlignment="1">
      <alignment horizontal="center" vertical="center"/>
    </xf>
    <xf numFmtId="38" fontId="28" fillId="30" borderId="58" xfId="33" applyFont="1" applyFill="1" applyBorder="1" applyAlignment="1" applyProtection="1">
      <alignment vertical="center"/>
    </xf>
    <xf numFmtId="0" fontId="28" fillId="30" borderId="62" xfId="34" applyNumberFormat="1" applyFont="1" applyFill="1" applyBorder="1" applyAlignment="1" applyProtection="1">
      <alignment horizontal="left" vertical="center"/>
    </xf>
    <xf numFmtId="0" fontId="23" fillId="30" borderId="97" xfId="34" applyNumberFormat="1" applyFont="1" applyFill="1" applyBorder="1" applyAlignment="1" applyProtection="1">
      <alignment horizontal="center" vertical="center"/>
    </xf>
    <xf numFmtId="0" fontId="28" fillId="30" borderId="49" xfId="34" applyNumberFormat="1" applyFont="1" applyFill="1" applyBorder="1" applyAlignment="1" applyProtection="1">
      <alignment vertical="center"/>
    </xf>
    <xf numFmtId="0" fontId="28" fillId="30" borderId="25" xfId="34" applyNumberFormat="1" applyFont="1" applyFill="1" applyBorder="1" applyAlignment="1" applyProtection="1">
      <alignment vertical="center"/>
    </xf>
    <xf numFmtId="0" fontId="28" fillId="30" borderId="111" xfId="34" applyNumberFormat="1" applyFont="1" applyFill="1" applyBorder="1" applyAlignment="1" applyProtection="1">
      <alignment horizontal="left" vertical="top"/>
    </xf>
    <xf numFmtId="0" fontId="28" fillId="30" borderId="118" xfId="34" applyNumberFormat="1" applyFont="1" applyFill="1" applyBorder="1" applyAlignment="1" applyProtection="1">
      <alignment horizontal="left" vertical="center"/>
    </xf>
    <xf numFmtId="0" fontId="28" fillId="30" borderId="81" xfId="34" applyNumberFormat="1" applyFont="1" applyFill="1" applyBorder="1" applyAlignment="1" applyProtection="1">
      <alignment horizontal="left" vertical="center"/>
    </xf>
    <xf numFmtId="0" fontId="28" fillId="30" borderId="111" xfId="34" applyNumberFormat="1" applyFont="1" applyFill="1" applyBorder="1" applyAlignment="1" applyProtection="1">
      <alignment vertical="center"/>
    </xf>
    <xf numFmtId="0" fontId="28" fillId="30" borderId="81" xfId="34" applyNumberFormat="1" applyFont="1" applyFill="1" applyBorder="1" applyAlignment="1" applyProtection="1">
      <alignment horizontal="center" vertical="center"/>
    </xf>
    <xf numFmtId="38" fontId="28" fillId="30" borderId="81" xfId="33" applyFont="1" applyFill="1" applyBorder="1" applyAlignment="1" applyProtection="1">
      <alignment horizontal="center" vertical="center"/>
    </xf>
    <xf numFmtId="40" fontId="28" fillId="30" borderId="81" xfId="33" applyNumberFormat="1" applyFont="1" applyFill="1" applyBorder="1" applyAlignment="1" applyProtection="1">
      <alignment horizontal="center" vertical="center"/>
    </xf>
    <xf numFmtId="0" fontId="28" fillId="30" borderId="81" xfId="34" applyFont="1" applyFill="1" applyBorder="1" applyAlignment="1">
      <alignment horizontal="center" vertical="center"/>
    </xf>
    <xf numFmtId="38" fontId="28" fillId="30" borderId="81" xfId="33" applyFont="1" applyFill="1" applyBorder="1" applyAlignment="1" applyProtection="1">
      <alignment vertical="center"/>
    </xf>
    <xf numFmtId="0" fontId="52" fillId="30" borderId="226" xfId="34" applyFont="1" applyFill="1" applyBorder="1" applyAlignment="1">
      <alignment horizontal="center" vertical="center" shrinkToFit="1"/>
    </xf>
    <xf numFmtId="38" fontId="34" fillId="30" borderId="226" xfId="33" applyFont="1" applyFill="1" applyBorder="1" applyAlignment="1">
      <alignment horizontal="right" vertical="center"/>
    </xf>
    <xf numFmtId="176" fontId="34" fillId="30" borderId="226" xfId="33" applyNumberFormat="1" applyFont="1" applyFill="1" applyBorder="1" applyAlignment="1">
      <alignment horizontal="right" vertical="center"/>
    </xf>
    <xf numFmtId="38" fontId="34" fillId="30" borderId="111" xfId="33" applyFont="1" applyFill="1" applyBorder="1" applyAlignment="1">
      <alignment horizontal="right" vertical="center"/>
    </xf>
    <xf numFmtId="0" fontId="23" fillId="30" borderId="237" xfId="34" applyNumberFormat="1" applyFont="1" applyFill="1" applyBorder="1" applyAlignment="1" applyProtection="1">
      <alignment horizontal="center" vertical="center"/>
    </xf>
    <xf numFmtId="0" fontId="28" fillId="30" borderId="0" xfId="34" applyNumberFormat="1" applyFont="1" applyFill="1" applyBorder="1" applyAlignment="1" applyProtection="1">
      <alignment horizontal="right" vertical="center"/>
    </xf>
    <xf numFmtId="0" fontId="25" fillId="30" borderId="0" xfId="34" applyNumberFormat="1" applyFont="1" applyFill="1" applyBorder="1" applyAlignment="1" applyProtection="1">
      <alignment horizontal="right" vertical="top" wrapText="1"/>
    </xf>
    <xf numFmtId="0" fontId="46" fillId="30" borderId="0" xfId="34" applyNumberFormat="1" applyFont="1" applyFill="1" applyBorder="1" applyAlignment="1" applyProtection="1">
      <alignment horizontal="right" vertical="center"/>
    </xf>
    <xf numFmtId="0" fontId="35" fillId="30" borderId="0" xfId="34" applyNumberFormat="1" applyFont="1" applyFill="1" applyBorder="1" applyAlignment="1" applyProtection="1">
      <alignment horizontal="right" vertical="center"/>
    </xf>
    <xf numFmtId="38" fontId="35" fillId="30" borderId="0" xfId="33" applyFont="1" applyFill="1" applyBorder="1" applyAlignment="1" applyProtection="1">
      <alignment horizontal="right" vertical="center"/>
    </xf>
    <xf numFmtId="40" fontId="35" fillId="30" borderId="0" xfId="33" applyNumberFormat="1" applyFont="1" applyFill="1" applyBorder="1" applyAlignment="1" applyProtection="1">
      <alignment horizontal="right" vertical="center"/>
    </xf>
    <xf numFmtId="38" fontId="28" fillId="30" borderId="0" xfId="33" applyFont="1" applyFill="1" applyBorder="1" applyAlignment="1" applyProtection="1">
      <alignment horizontal="right" vertical="center"/>
    </xf>
    <xf numFmtId="0" fontId="48" fillId="30" borderId="0" xfId="34" applyFont="1" applyFill="1" applyBorder="1" applyAlignment="1">
      <alignment horizontal="right" vertical="center" shrinkToFit="1"/>
    </xf>
    <xf numFmtId="0" fontId="25" fillId="30" borderId="0" xfId="34" applyFont="1" applyFill="1" applyBorder="1" applyAlignment="1">
      <alignment horizontal="right" vertical="center" wrapText="1"/>
    </xf>
    <xf numFmtId="176" fontId="25" fillId="30" borderId="0" xfId="34" applyNumberFormat="1" applyFont="1" applyFill="1" applyBorder="1" applyAlignment="1">
      <alignment horizontal="right" vertical="center" wrapText="1"/>
    </xf>
    <xf numFmtId="38" fontId="48" fillId="30" borderId="0" xfId="34" applyNumberFormat="1" applyFont="1" applyFill="1" applyBorder="1" applyAlignment="1">
      <alignment vertical="center" shrinkToFit="1"/>
    </xf>
    <xf numFmtId="38" fontId="25" fillId="30" borderId="0" xfId="34" applyNumberFormat="1" applyFont="1" applyFill="1" applyBorder="1" applyAlignment="1">
      <alignment vertical="center"/>
    </xf>
    <xf numFmtId="176" fontId="25" fillId="30" borderId="0" xfId="34" applyNumberFormat="1" applyFont="1" applyFill="1" applyBorder="1" applyAlignment="1">
      <alignment vertical="center"/>
    </xf>
    <xf numFmtId="0" fontId="48" fillId="30" borderId="0" xfId="34" applyFont="1" applyFill="1" applyBorder="1" applyAlignment="1">
      <alignment horizontal="center" vertical="center"/>
    </xf>
    <xf numFmtId="38" fontId="25" fillId="30" borderId="0" xfId="33" applyFont="1" applyFill="1" applyBorder="1" applyAlignment="1">
      <alignment horizontal="right" vertical="center" shrinkToFit="1"/>
    </xf>
    <xf numFmtId="0" fontId="25" fillId="30" borderId="0" xfId="0" applyFont="1" applyFill="1" applyBorder="1" applyAlignment="1">
      <alignment vertical="center"/>
    </xf>
    <xf numFmtId="0" fontId="25" fillId="30" borderId="0" xfId="0" applyFont="1" applyFill="1" applyBorder="1" applyAlignment="1">
      <alignment horizontal="right" vertical="center" wrapText="1"/>
    </xf>
    <xf numFmtId="38" fontId="25" fillId="30" borderId="0" xfId="0" applyNumberFormat="1" applyFont="1" applyFill="1" applyBorder="1" applyAlignment="1">
      <alignment vertical="center"/>
    </xf>
    <xf numFmtId="0" fontId="28" fillId="30" borderId="0" xfId="34" applyFont="1" applyFill="1" applyAlignment="1">
      <alignment vertical="center"/>
    </xf>
    <xf numFmtId="0" fontId="28" fillId="30" borderId="0" xfId="0" applyFont="1" applyFill="1" applyAlignment="1">
      <alignment vertical="center"/>
    </xf>
    <xf numFmtId="38" fontId="48" fillId="30" borderId="107" xfId="33" applyFont="1" applyFill="1" applyBorder="1" applyAlignment="1">
      <alignment horizontal="right" vertical="center" shrinkToFit="1"/>
    </xf>
    <xf numFmtId="38" fontId="48" fillId="30" borderId="125" xfId="33" applyFont="1" applyFill="1" applyBorder="1" applyAlignment="1">
      <alignment horizontal="right" vertical="center" shrinkToFit="1"/>
    </xf>
    <xf numFmtId="38" fontId="48" fillId="30" borderId="117" xfId="33" applyFont="1" applyFill="1" applyBorder="1" applyAlignment="1">
      <alignment horizontal="right" vertical="center" shrinkToFit="1"/>
    </xf>
    <xf numFmtId="38" fontId="48" fillId="30" borderId="110" xfId="33" applyFont="1" applyFill="1" applyBorder="1" applyAlignment="1">
      <alignment horizontal="right" vertical="center" shrinkToFit="1"/>
    </xf>
    <xf numFmtId="38" fontId="48" fillId="30" borderId="56" xfId="33" applyFont="1" applyFill="1" applyBorder="1" applyAlignment="1">
      <alignment horizontal="right" vertical="center" shrinkToFit="1"/>
    </xf>
    <xf numFmtId="38" fontId="48" fillId="30" borderId="121" xfId="33" applyFont="1" applyFill="1" applyBorder="1" applyAlignment="1">
      <alignment horizontal="right" vertical="center" shrinkToFit="1"/>
    </xf>
    <xf numFmtId="38" fontId="48" fillId="30" borderId="49" xfId="33" applyFont="1" applyFill="1" applyBorder="1" applyAlignment="1">
      <alignment horizontal="right" vertical="center" shrinkToFit="1"/>
    </xf>
    <xf numFmtId="38" fontId="48" fillId="30" borderId="55" xfId="33" applyFont="1" applyFill="1" applyBorder="1" applyAlignment="1">
      <alignment horizontal="right" vertical="center" shrinkToFit="1"/>
    </xf>
    <xf numFmtId="38" fontId="48" fillId="30" borderId="36" xfId="33" applyFont="1" applyFill="1" applyBorder="1" applyAlignment="1">
      <alignment horizontal="right" vertical="center" shrinkToFit="1"/>
    </xf>
    <xf numFmtId="38" fontId="25" fillId="26" borderId="55" xfId="33" applyFont="1" applyFill="1" applyBorder="1" applyAlignment="1">
      <alignment horizontal="right" vertical="center" shrinkToFit="1"/>
    </xf>
    <xf numFmtId="38" fontId="25" fillId="26" borderId="121" xfId="33" applyFont="1" applyFill="1" applyBorder="1" applyAlignment="1">
      <alignment horizontal="right" vertical="center" shrinkToFit="1"/>
    </xf>
    <xf numFmtId="38" fontId="25" fillId="26" borderId="49" xfId="33" applyFont="1" applyFill="1" applyBorder="1" applyAlignment="1">
      <alignment horizontal="right" vertical="center" shrinkToFit="1"/>
    </xf>
    <xf numFmtId="38" fontId="25" fillId="26" borderId="36" xfId="33" applyFont="1" applyFill="1" applyBorder="1" applyAlignment="1">
      <alignment horizontal="right" vertical="center" shrinkToFit="1"/>
    </xf>
    <xf numFmtId="38" fontId="25" fillId="26" borderId="131" xfId="33" applyFont="1" applyFill="1" applyBorder="1" applyAlignment="1">
      <alignment horizontal="right" vertical="center" shrinkToFit="1"/>
    </xf>
    <xf numFmtId="38" fontId="25" fillId="26" borderId="56" xfId="33" applyFont="1" applyFill="1" applyBorder="1" applyAlignment="1">
      <alignment horizontal="right" vertical="center" shrinkToFit="1"/>
    </xf>
    <xf numFmtId="38" fontId="25" fillId="26" borderId="124" xfId="33" applyFont="1" applyFill="1" applyBorder="1" applyAlignment="1">
      <alignment horizontal="right" vertical="center" shrinkToFit="1"/>
    </xf>
    <xf numFmtId="38" fontId="25" fillId="26" borderId="65" xfId="33" applyFont="1" applyFill="1" applyBorder="1" applyAlignment="1">
      <alignment horizontal="right" vertical="center" shrinkToFit="1"/>
    </xf>
    <xf numFmtId="38" fontId="25" fillId="26" borderId="11" xfId="33" applyFont="1" applyFill="1" applyBorder="1" applyAlignment="1">
      <alignment horizontal="right" vertical="center" shrinkToFit="1"/>
    </xf>
    <xf numFmtId="38" fontId="25" fillId="26" borderId="130" xfId="33" applyFont="1" applyFill="1" applyBorder="1" applyAlignment="1">
      <alignment horizontal="right" vertical="center" shrinkToFit="1"/>
    </xf>
    <xf numFmtId="38" fontId="25" fillId="25" borderId="129" xfId="33" applyFont="1" applyFill="1" applyBorder="1" applyAlignment="1">
      <alignment horizontal="right" vertical="center" shrinkToFit="1"/>
    </xf>
    <xf numFmtId="38" fontId="25" fillId="25" borderId="134" xfId="33" applyFont="1" applyFill="1" applyBorder="1" applyAlignment="1">
      <alignment horizontal="right" vertical="center" shrinkToFit="1"/>
    </xf>
    <xf numFmtId="38" fontId="25" fillId="25" borderId="130" xfId="33" applyFont="1" applyFill="1" applyBorder="1" applyAlignment="1">
      <alignment horizontal="right" vertical="center" shrinkToFit="1"/>
    </xf>
    <xf numFmtId="38" fontId="25" fillId="25" borderId="133" xfId="33" applyFont="1" applyFill="1" applyBorder="1" applyAlignment="1">
      <alignment horizontal="right" vertical="center" shrinkToFit="1"/>
    </xf>
    <xf numFmtId="38" fontId="25" fillId="25" borderId="131" xfId="33" applyFont="1" applyFill="1" applyBorder="1" applyAlignment="1">
      <alignment horizontal="right" vertical="center" shrinkToFit="1"/>
    </xf>
    <xf numFmtId="38" fontId="25" fillId="25" borderId="135" xfId="33" applyFont="1" applyFill="1" applyBorder="1" applyAlignment="1">
      <alignment horizontal="right" vertical="center" shrinkToFit="1"/>
    </xf>
    <xf numFmtId="38" fontId="25" fillId="25" borderId="136" xfId="33" applyFont="1" applyFill="1" applyBorder="1" applyAlignment="1">
      <alignment horizontal="right" vertical="center" shrinkToFit="1"/>
    </xf>
    <xf numFmtId="0" fontId="21" fillId="30" borderId="0" xfId="0" applyFont="1" applyFill="1" applyAlignment="1">
      <alignment horizontal="left" vertical="center"/>
    </xf>
    <xf numFmtId="49" fontId="21" fillId="30" borderId="10" xfId="0" applyNumberFormat="1" applyFont="1" applyFill="1" applyBorder="1" applyAlignment="1">
      <alignment horizontal="center" vertical="center" wrapText="1"/>
    </xf>
    <xf numFmtId="49" fontId="21" fillId="30" borderId="10" xfId="0" applyNumberFormat="1" applyFont="1" applyFill="1" applyBorder="1" applyAlignment="1">
      <alignment horizontal="center" vertical="center"/>
    </xf>
    <xf numFmtId="0" fontId="25" fillId="30" borderId="0" xfId="0" applyFont="1" applyFill="1" applyBorder="1" applyAlignment="1">
      <alignment horizontal="left" vertical="center"/>
    </xf>
    <xf numFmtId="0" fontId="21" fillId="30" borderId="0" xfId="0" applyFont="1" applyFill="1" applyBorder="1" applyAlignment="1">
      <alignment horizontal="left" vertical="center"/>
    </xf>
    <xf numFmtId="0" fontId="21" fillId="30" borderId="23" xfId="0" applyFont="1" applyFill="1" applyBorder="1" applyAlignment="1">
      <alignment horizontal="left" vertical="center"/>
    </xf>
    <xf numFmtId="0" fontId="21" fillId="30" borderId="42" xfId="0" applyFont="1" applyFill="1" applyBorder="1" applyAlignment="1">
      <alignment horizontal="left" vertical="center"/>
    </xf>
    <xf numFmtId="0" fontId="21" fillId="30" borderId="22" xfId="0" applyFont="1" applyFill="1" applyBorder="1" applyAlignment="1">
      <alignment horizontal="left" vertical="center"/>
    </xf>
    <xf numFmtId="0" fontId="21" fillId="30" borderId="44" xfId="0" applyFont="1" applyFill="1" applyBorder="1" applyAlignment="1">
      <alignment horizontal="left" vertical="center"/>
    </xf>
    <xf numFmtId="0" fontId="25" fillId="30" borderId="15" xfId="0" applyFont="1" applyFill="1" applyBorder="1" applyAlignment="1">
      <alignment horizontal="left" vertical="center" wrapText="1"/>
    </xf>
    <xf numFmtId="0" fontId="24" fillId="30" borderId="33" xfId="0" applyFont="1" applyFill="1" applyBorder="1" applyAlignment="1">
      <alignment horizontal="left" vertical="center" shrinkToFit="1"/>
    </xf>
    <xf numFmtId="0" fontId="24" fillId="30" borderId="46" xfId="0" applyFont="1" applyFill="1" applyBorder="1" applyAlignment="1">
      <alignment horizontal="left" vertical="center" shrinkToFit="1"/>
    </xf>
    <xf numFmtId="0" fontId="24" fillId="30" borderId="35" xfId="0" applyFont="1" applyFill="1" applyBorder="1" applyAlignment="1">
      <alignment horizontal="left" vertical="center" shrinkToFit="1"/>
    </xf>
    <xf numFmtId="0" fontId="24" fillId="30" borderId="48" xfId="0" applyFont="1" applyFill="1" applyBorder="1" applyAlignment="1">
      <alignment horizontal="left" vertical="center" shrinkToFit="1"/>
    </xf>
    <xf numFmtId="0" fontId="21" fillId="30" borderId="37" xfId="0" applyFont="1" applyFill="1" applyBorder="1" applyAlignment="1">
      <alignment horizontal="center" vertical="center"/>
    </xf>
    <xf numFmtId="0" fontId="21" fillId="30" borderId="49" xfId="0" applyFont="1" applyFill="1" applyBorder="1" applyAlignment="1">
      <alignment horizontal="center" vertical="center"/>
    </xf>
    <xf numFmtId="0" fontId="21" fillId="30" borderId="32" xfId="0" applyFont="1" applyFill="1" applyBorder="1" applyAlignment="1">
      <alignment horizontal="left" vertical="center"/>
    </xf>
    <xf numFmtId="0" fontId="21" fillId="30" borderId="45" xfId="0" applyFont="1" applyFill="1" applyBorder="1" applyAlignment="1">
      <alignment horizontal="left" vertical="center"/>
    </xf>
    <xf numFmtId="0" fontId="21" fillId="30" borderId="35" xfId="0" applyFont="1" applyFill="1" applyBorder="1" applyAlignment="1">
      <alignment horizontal="left" vertical="center"/>
    </xf>
    <xf numFmtId="0" fontId="21" fillId="30" borderId="48" xfId="0" applyFont="1" applyFill="1" applyBorder="1" applyAlignment="1">
      <alignment horizontal="left" vertical="center"/>
    </xf>
    <xf numFmtId="0" fontId="21" fillId="30" borderId="35" xfId="0" applyFont="1" applyFill="1" applyBorder="1" applyAlignment="1">
      <alignment horizontal="left" vertical="center" wrapText="1"/>
    </xf>
    <xf numFmtId="0" fontId="21" fillId="30" borderId="36" xfId="0" applyFont="1" applyFill="1" applyBorder="1" applyAlignment="1">
      <alignment horizontal="center" vertical="center"/>
    </xf>
    <xf numFmtId="0" fontId="24" fillId="30" borderId="32" xfId="0" applyFont="1" applyFill="1" applyBorder="1" applyAlignment="1">
      <alignment horizontal="left" vertical="center" shrinkToFit="1"/>
    </xf>
    <xf numFmtId="0" fontId="24" fillId="30" borderId="45" xfId="0" applyFont="1" applyFill="1" applyBorder="1" applyAlignment="1">
      <alignment horizontal="left" vertical="center" shrinkToFit="1"/>
    </xf>
    <xf numFmtId="0" fontId="25" fillId="30" borderId="15" xfId="0" applyFont="1" applyFill="1" applyBorder="1" applyAlignment="1">
      <alignment horizontal="left" vertical="center"/>
    </xf>
    <xf numFmtId="0" fontId="21" fillId="30" borderId="15" xfId="0" applyFont="1" applyFill="1" applyBorder="1" applyAlignment="1">
      <alignment horizontal="left" vertical="center"/>
    </xf>
    <xf numFmtId="0" fontId="26" fillId="30" borderId="33" xfId="0" applyFont="1" applyFill="1" applyBorder="1" applyAlignment="1">
      <alignment horizontal="left" vertical="center" shrinkToFit="1"/>
    </xf>
    <xf numFmtId="0" fontId="27" fillId="30" borderId="46" xfId="0" applyFont="1" applyFill="1" applyBorder="1" applyAlignment="1">
      <alignment horizontal="left" vertical="center" shrinkToFit="1"/>
    </xf>
    <xf numFmtId="0" fontId="27" fillId="30" borderId="33" xfId="0" applyFont="1" applyFill="1" applyBorder="1" applyAlignment="1">
      <alignment horizontal="left" vertical="center" shrinkToFit="1"/>
    </xf>
    <xf numFmtId="0" fontId="21" fillId="30" borderId="33" xfId="0" applyFont="1" applyFill="1" applyBorder="1" applyAlignment="1">
      <alignment horizontal="left" vertical="center" wrapText="1"/>
    </xf>
    <xf numFmtId="0" fontId="21" fillId="30" borderId="46" xfId="0" applyFont="1" applyFill="1" applyBorder="1" applyAlignment="1">
      <alignment horizontal="left" vertical="center" wrapText="1"/>
    </xf>
    <xf numFmtId="0" fontId="21" fillId="30" borderId="33" xfId="0" applyFont="1" applyFill="1" applyBorder="1" applyAlignment="1">
      <alignment horizontal="left" vertical="center"/>
    </xf>
    <xf numFmtId="0" fontId="21" fillId="30" borderId="46" xfId="0" applyFont="1" applyFill="1" applyBorder="1" applyAlignment="1">
      <alignment horizontal="left" vertical="center"/>
    </xf>
    <xf numFmtId="0" fontId="24" fillId="30" borderId="33" xfId="0" applyFont="1" applyFill="1" applyBorder="1" applyAlignment="1">
      <alignment horizontal="left" vertical="center"/>
    </xf>
    <xf numFmtId="0" fontId="21" fillId="30" borderId="34" xfId="0" applyFont="1" applyFill="1" applyBorder="1" applyAlignment="1">
      <alignment horizontal="left" vertical="center"/>
    </xf>
    <xf numFmtId="0" fontId="21" fillId="30" borderId="47" xfId="0" applyFont="1" applyFill="1" applyBorder="1" applyAlignment="1">
      <alignment horizontal="left" vertical="center"/>
    </xf>
    <xf numFmtId="0" fontId="24" fillId="30" borderId="46" xfId="0" applyFont="1" applyFill="1" applyBorder="1" applyAlignment="1">
      <alignment horizontal="left" vertical="center"/>
    </xf>
    <xf numFmtId="0" fontId="21" fillId="30" borderId="0" xfId="0" applyFont="1" applyFill="1" applyBorder="1" applyAlignment="1">
      <alignment horizontal="center" vertical="center" shrinkToFit="1"/>
    </xf>
    <xf numFmtId="0" fontId="21" fillId="30" borderId="11" xfId="0" applyFont="1" applyFill="1" applyBorder="1" applyAlignment="1">
      <alignment horizontal="left" vertical="center"/>
    </xf>
    <xf numFmtId="0" fontId="21" fillId="30" borderId="0" xfId="0" applyFont="1" applyFill="1" applyBorder="1" applyAlignment="1">
      <alignment horizontal="center" vertical="center"/>
    </xf>
    <xf numFmtId="0" fontId="21" fillId="0" borderId="55" xfId="0" applyFont="1" applyBorder="1" applyAlignment="1">
      <alignment horizontal="center" vertical="center"/>
    </xf>
    <xf numFmtId="0" fontId="21" fillId="0" borderId="36" xfId="0" applyFont="1" applyFill="1" applyBorder="1" applyAlignment="1">
      <alignment horizontal="center" vertical="center"/>
    </xf>
    <xf numFmtId="0" fontId="21" fillId="0" borderId="49" xfId="0" applyFont="1" applyFill="1" applyBorder="1" applyAlignment="1">
      <alignment horizontal="center" vertical="center"/>
    </xf>
    <xf numFmtId="0" fontId="28" fillId="30" borderId="36" xfId="0" applyNumberFormat="1" applyFont="1" applyFill="1" applyBorder="1" applyAlignment="1" applyProtection="1">
      <alignment horizontal="left" vertical="top"/>
    </xf>
    <xf numFmtId="0" fontId="28" fillId="30" borderId="49" xfId="0" applyNumberFormat="1" applyFont="1" applyFill="1" applyBorder="1" applyAlignment="1" applyProtection="1">
      <alignment horizontal="left" vertical="top"/>
    </xf>
    <xf numFmtId="0" fontId="28" fillId="0" borderId="26"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31" xfId="0" applyFont="1" applyFill="1" applyBorder="1" applyAlignment="1">
      <alignment horizontal="center" vertical="center" wrapText="1"/>
    </xf>
    <xf numFmtId="0" fontId="28" fillId="0" borderId="26" xfId="0" applyNumberFormat="1" applyFont="1" applyFill="1" applyBorder="1" applyAlignment="1" applyProtection="1">
      <alignment horizontal="center" vertical="center" wrapText="1"/>
    </xf>
    <xf numFmtId="0" fontId="28" fillId="0" borderId="30" xfId="0" applyNumberFormat="1" applyFont="1" applyFill="1" applyBorder="1" applyAlignment="1" applyProtection="1">
      <alignment horizontal="center" vertical="center"/>
    </xf>
    <xf numFmtId="0" fontId="28" fillId="0" borderId="31" xfId="0" applyNumberFormat="1" applyFont="1" applyFill="1" applyBorder="1" applyAlignment="1" applyProtection="1">
      <alignment horizontal="center" vertical="center"/>
    </xf>
    <xf numFmtId="0" fontId="28" fillId="30" borderId="26" xfId="0" applyFont="1" applyFill="1" applyBorder="1" applyAlignment="1">
      <alignment horizontal="left" vertical="center" wrapText="1"/>
    </xf>
    <xf numFmtId="0" fontId="28" fillId="30" borderId="31" xfId="0" applyFont="1" applyFill="1" applyBorder="1" applyAlignment="1">
      <alignment horizontal="left" vertical="center" wrapText="1"/>
    </xf>
    <xf numFmtId="0" fontId="21" fillId="30" borderId="20" xfId="0" applyFont="1" applyFill="1" applyBorder="1" applyAlignment="1">
      <alignment horizontal="center" vertical="center"/>
    </xf>
    <xf numFmtId="0" fontId="21" fillId="30" borderId="15" xfId="0" applyFont="1" applyFill="1" applyBorder="1" applyAlignment="1">
      <alignment horizontal="center" vertical="center"/>
    </xf>
    <xf numFmtId="0" fontId="21" fillId="30" borderId="64" xfId="0" applyFont="1" applyFill="1" applyBorder="1" applyAlignment="1">
      <alignment horizontal="center" vertical="center"/>
    </xf>
    <xf numFmtId="0" fontId="21" fillId="30" borderId="55" xfId="0" applyFont="1" applyFill="1" applyBorder="1" applyAlignment="1">
      <alignment horizontal="left" vertical="center"/>
    </xf>
    <xf numFmtId="0" fontId="21" fillId="30" borderId="36" xfId="0" applyFont="1" applyFill="1" applyBorder="1" applyAlignment="1">
      <alignment horizontal="left" vertical="center"/>
    </xf>
    <xf numFmtId="0" fontId="21" fillId="30" borderId="49" xfId="0" applyFont="1" applyFill="1" applyBorder="1" applyAlignment="1">
      <alignment horizontal="left" vertical="center"/>
    </xf>
    <xf numFmtId="0" fontId="28" fillId="30" borderId="55" xfId="0" applyFont="1" applyFill="1" applyBorder="1" applyAlignment="1">
      <alignment horizontal="left" vertical="center"/>
    </xf>
    <xf numFmtId="0" fontId="28" fillId="30" borderId="36" xfId="0" applyFont="1" applyFill="1" applyBorder="1" applyAlignment="1">
      <alignment horizontal="left" vertical="center"/>
    </xf>
    <xf numFmtId="0" fontId="28" fillId="30" borderId="49" xfId="0" applyFont="1" applyFill="1" applyBorder="1" applyAlignment="1">
      <alignment horizontal="left" vertical="center"/>
    </xf>
    <xf numFmtId="0" fontId="28" fillId="30" borderId="30" xfId="0" applyFont="1" applyFill="1" applyBorder="1" applyAlignment="1">
      <alignment horizontal="left" vertical="center" wrapText="1"/>
    </xf>
    <xf numFmtId="0" fontId="28" fillId="30" borderId="31" xfId="0" applyFont="1" applyFill="1" applyBorder="1" applyAlignment="1">
      <alignment vertical="center" wrapText="1"/>
    </xf>
    <xf numFmtId="0" fontId="28" fillId="30" borderId="29" xfId="0" applyFont="1" applyFill="1" applyBorder="1" applyAlignment="1">
      <alignment horizontal="left" vertical="center"/>
    </xf>
    <xf numFmtId="0" fontId="28" fillId="30" borderId="28" xfId="0" applyFont="1" applyFill="1" applyBorder="1" applyAlignment="1">
      <alignment horizontal="left" vertical="center" wrapText="1"/>
    </xf>
    <xf numFmtId="0" fontId="28" fillId="30" borderId="29" xfId="0" applyFont="1" applyFill="1" applyBorder="1" applyAlignment="1">
      <alignment horizontal="left" vertical="center" wrapText="1"/>
    </xf>
    <xf numFmtId="0" fontId="60" fillId="30" borderId="28" xfId="0" applyFont="1" applyFill="1" applyBorder="1" applyAlignment="1">
      <alignment horizontal="left" vertical="center" wrapText="1"/>
    </xf>
    <xf numFmtId="0" fontId="60" fillId="30" borderId="31" xfId="0" applyFont="1" applyFill="1" applyBorder="1" applyAlignment="1">
      <alignment horizontal="left" vertical="center" wrapText="1"/>
    </xf>
    <xf numFmtId="0" fontId="25" fillId="30" borderId="71" xfId="0" applyFont="1" applyFill="1" applyBorder="1" applyAlignment="1">
      <alignment horizontal="left" vertical="center" wrapText="1"/>
    </xf>
    <xf numFmtId="0" fontId="25" fillId="30" borderId="79" xfId="0" applyFont="1" applyFill="1" applyBorder="1" applyAlignment="1">
      <alignment horizontal="left" vertical="center" wrapText="1"/>
    </xf>
    <xf numFmtId="0" fontId="25" fillId="30" borderId="84" xfId="0" applyFont="1" applyFill="1" applyBorder="1" applyAlignment="1">
      <alignment horizontal="left" vertical="center" wrapText="1"/>
    </xf>
    <xf numFmtId="0" fontId="25" fillId="30" borderId="74" xfId="0" applyFont="1" applyFill="1" applyBorder="1" applyAlignment="1">
      <alignment horizontal="left" vertical="center" wrapText="1"/>
    </xf>
    <xf numFmtId="0" fontId="25" fillId="30" borderId="69" xfId="0" applyFont="1" applyFill="1" applyBorder="1" applyAlignment="1">
      <alignment horizontal="left" vertical="center" wrapText="1"/>
    </xf>
    <xf numFmtId="0" fontId="25" fillId="30" borderId="83" xfId="0" applyFont="1" applyFill="1" applyBorder="1" applyAlignment="1">
      <alignment horizontal="left" vertical="center" wrapText="1"/>
    </xf>
    <xf numFmtId="0" fontId="25" fillId="30" borderId="89" xfId="0" applyFont="1" applyFill="1" applyBorder="1" applyAlignment="1">
      <alignment horizontal="center" vertical="center"/>
    </xf>
    <xf numFmtId="0" fontId="25" fillId="30" borderId="86" xfId="0" applyFont="1" applyFill="1" applyBorder="1" applyAlignment="1">
      <alignment horizontal="center" vertical="center"/>
    </xf>
    <xf numFmtId="0" fontId="25" fillId="0" borderId="26" xfId="35" applyFont="1" applyFill="1" applyBorder="1" applyAlignment="1">
      <alignment horizontal="center" vertical="center"/>
    </xf>
    <xf numFmtId="0" fontId="25" fillId="0" borderId="30" xfId="35" applyFont="1" applyFill="1" applyBorder="1" applyAlignment="1">
      <alignment horizontal="center" vertical="center"/>
    </xf>
    <xf numFmtId="0" fontId="25" fillId="0" borderId="86" xfId="35" applyFont="1" applyFill="1" applyBorder="1" applyAlignment="1">
      <alignment horizontal="center" vertical="center"/>
    </xf>
    <xf numFmtId="0" fontId="34" fillId="0" borderId="26" xfId="35" applyFont="1" applyBorder="1" applyAlignment="1">
      <alignment horizontal="center" vertical="center"/>
    </xf>
    <xf numFmtId="0" fontId="34" fillId="0" borderId="30" xfId="35" applyFont="1" applyBorder="1" applyAlignment="1">
      <alignment horizontal="center" vertical="center"/>
    </xf>
    <xf numFmtId="0" fontId="34" fillId="0" borderId="86" xfId="35" applyFont="1" applyBorder="1" applyAlignment="1">
      <alignment horizontal="center" vertical="center"/>
    </xf>
    <xf numFmtId="0" fontId="28" fillId="0" borderId="71" xfId="35" applyFont="1" applyFill="1" applyBorder="1" applyAlignment="1">
      <alignment horizontal="left" vertical="center"/>
    </xf>
    <xf numFmtId="0" fontId="28" fillId="0" borderId="79" xfId="35" applyFont="1" applyFill="1" applyBorder="1" applyAlignment="1">
      <alignment horizontal="left" vertical="center"/>
    </xf>
    <xf numFmtId="0" fontId="28" fillId="0" borderId="84" xfId="35" applyFont="1" applyFill="1" applyBorder="1" applyAlignment="1">
      <alignment horizontal="left" vertical="center"/>
    </xf>
    <xf numFmtId="0" fontId="28" fillId="0" borderId="73" xfId="35" applyFont="1" applyFill="1" applyBorder="1" applyAlignment="1">
      <alignment horizontal="left" vertical="center"/>
    </xf>
    <xf numFmtId="0" fontId="28" fillId="0" borderId="11" xfId="35" applyFont="1" applyFill="1" applyBorder="1" applyAlignment="1">
      <alignment horizontal="left" vertical="center"/>
    </xf>
    <xf numFmtId="0" fontId="28" fillId="0" borderId="65" xfId="35" applyFont="1" applyFill="1" applyBorder="1" applyAlignment="1">
      <alignment horizontal="left" vertical="center"/>
    </xf>
    <xf numFmtId="0" fontId="25" fillId="0" borderId="89" xfId="35" applyFont="1" applyFill="1" applyBorder="1" applyAlignment="1">
      <alignment horizontal="left" vertical="center" shrinkToFit="1"/>
    </xf>
    <xf numFmtId="0" fontId="25" fillId="0" borderId="30" xfId="35" applyFont="1" applyFill="1" applyBorder="1" applyAlignment="1">
      <alignment horizontal="left" vertical="center" shrinkToFit="1"/>
    </xf>
    <xf numFmtId="0" fontId="25" fillId="0" borderId="89" xfId="35" applyFont="1" applyBorder="1" applyAlignment="1">
      <alignment horizontal="center" vertical="center"/>
    </xf>
    <xf numFmtId="0" fontId="34" fillId="0" borderId="89" xfId="35" applyFont="1" applyBorder="1" applyAlignment="1">
      <alignment horizontal="center" vertical="center"/>
    </xf>
    <xf numFmtId="0" fontId="34" fillId="0" borderId="102" xfId="35" applyFont="1" applyBorder="1" applyAlignment="1">
      <alignment horizontal="left" vertical="center" wrapText="1"/>
    </xf>
    <xf numFmtId="0" fontId="34" fillId="0" borderId="95" xfId="35" applyFont="1" applyFill="1" applyBorder="1" applyAlignment="1">
      <alignment horizontal="left" vertical="center" wrapText="1"/>
    </xf>
    <xf numFmtId="0" fontId="28" fillId="0" borderId="72" xfId="35" applyFont="1" applyFill="1" applyBorder="1" applyAlignment="1">
      <alignment horizontal="left" vertical="center"/>
    </xf>
    <xf numFmtId="0" fontId="28" fillId="0" borderId="15" xfId="35" applyFont="1" applyFill="1" applyBorder="1" applyAlignment="1">
      <alignment horizontal="left" vertical="center"/>
    </xf>
    <xf numFmtId="0" fontId="28" fillId="0" borderId="64" xfId="0" applyFont="1" applyFill="1" applyBorder="1" applyAlignment="1">
      <alignment horizontal="left" vertical="center"/>
    </xf>
    <xf numFmtId="0" fontId="28" fillId="0" borderId="75" xfId="35" applyFont="1" applyFill="1" applyBorder="1" applyAlignment="1">
      <alignment horizontal="left" vertical="center"/>
    </xf>
    <xf numFmtId="0" fontId="28" fillId="0" borderId="0" xfId="35" applyFont="1" applyFill="1" applyBorder="1" applyAlignment="1">
      <alignment horizontal="left" vertical="center"/>
    </xf>
    <xf numFmtId="0" fontId="28" fillId="0" borderId="10" xfId="35" applyFont="1" applyFill="1" applyBorder="1" applyAlignment="1">
      <alignment horizontal="left" vertical="center"/>
    </xf>
    <xf numFmtId="0" fontId="25" fillId="0" borderId="26" xfId="35" applyFont="1" applyBorder="1" applyAlignment="1">
      <alignment horizontal="left" vertical="center" wrapText="1"/>
    </xf>
    <xf numFmtId="0" fontId="25" fillId="0" borderId="31" xfId="35" applyFont="1" applyFill="1" applyBorder="1" applyAlignment="1">
      <alignment horizontal="left" vertical="center" wrapText="1"/>
    </xf>
    <xf numFmtId="0" fontId="25" fillId="0" borderId="31" xfId="35" applyFont="1" applyFill="1" applyBorder="1" applyAlignment="1">
      <alignment horizontal="center" vertical="center"/>
    </xf>
    <xf numFmtId="0" fontId="34" fillId="0" borderId="31" xfId="35" applyFont="1" applyBorder="1" applyAlignment="1">
      <alignment horizontal="center" vertical="center"/>
    </xf>
    <xf numFmtId="0" fontId="34" fillId="0" borderId="94" xfId="35" applyFont="1" applyBorder="1" applyAlignment="1">
      <alignment horizontal="left" vertical="center"/>
    </xf>
    <xf numFmtId="0" fontId="34" fillId="0" borderId="95" xfId="35" applyFont="1" applyBorder="1" applyAlignment="1">
      <alignment horizontal="left" vertical="center"/>
    </xf>
    <xf numFmtId="0" fontId="28" fillId="0" borderId="74" xfId="35" applyFont="1" applyBorder="1" applyAlignment="1">
      <alignment horizontal="left" vertical="center"/>
    </xf>
    <xf numFmtId="0" fontId="28" fillId="0" borderId="69" xfId="35" applyFont="1" applyBorder="1" applyAlignment="1">
      <alignment horizontal="left" vertical="center"/>
    </xf>
    <xf numFmtId="0" fontId="28" fillId="0" borderId="83" xfId="35" applyFont="1" applyBorder="1" applyAlignment="1">
      <alignment horizontal="left" vertical="center"/>
    </xf>
    <xf numFmtId="0" fontId="25" fillId="0" borderId="86" xfId="35" applyFont="1" applyFill="1" applyBorder="1" applyAlignment="1">
      <alignment horizontal="left" vertical="center"/>
    </xf>
    <xf numFmtId="0" fontId="34" fillId="0" borderId="94" xfId="35" applyFont="1" applyFill="1" applyBorder="1" applyAlignment="1">
      <alignment horizontal="left" vertical="center" wrapText="1"/>
    </xf>
    <xf numFmtId="0" fontId="34" fillId="0" borderId="98" xfId="35" applyFont="1" applyBorder="1" applyAlignment="1">
      <alignment horizontal="left" vertical="center" wrapText="1"/>
    </xf>
    <xf numFmtId="0" fontId="25" fillId="0" borderId="89" xfId="35" applyFont="1" applyFill="1" applyBorder="1" applyAlignment="1">
      <alignment horizontal="left" vertical="center" wrapText="1"/>
    </xf>
    <xf numFmtId="0" fontId="34" fillId="0" borderId="102" xfId="35" applyFont="1" applyBorder="1" applyAlignment="1">
      <alignment horizontal="left" vertical="center"/>
    </xf>
    <xf numFmtId="0" fontId="28" fillId="27" borderId="71" xfId="35" applyFont="1" applyFill="1" applyBorder="1" applyAlignment="1">
      <alignment horizontal="left" vertical="center"/>
    </xf>
    <xf numFmtId="0" fontId="28" fillId="27" borderId="79" xfId="35" applyFont="1" applyFill="1" applyBorder="1" applyAlignment="1">
      <alignment horizontal="left" vertical="center"/>
    </xf>
    <xf numFmtId="0" fontId="28" fillId="27" borderId="84" xfId="35" applyFont="1" applyFill="1" applyBorder="1" applyAlignment="1">
      <alignment horizontal="left" vertical="center"/>
    </xf>
    <xf numFmtId="0" fontId="28" fillId="0" borderId="72" xfId="35" applyFont="1" applyFill="1" applyBorder="1" applyAlignment="1">
      <alignment horizontal="left" vertical="center" wrapText="1"/>
    </xf>
    <xf numFmtId="0" fontId="28" fillId="0" borderId="15" xfId="35" applyFont="1" applyFill="1" applyBorder="1" applyAlignment="1">
      <alignment horizontal="left" vertical="center" wrapText="1"/>
    </xf>
    <xf numFmtId="0" fontId="28" fillId="0" borderId="64" xfId="35" applyFont="1" applyFill="1" applyBorder="1" applyAlignment="1">
      <alignment horizontal="left" vertical="center" wrapText="1"/>
    </xf>
    <xf numFmtId="0" fontId="28" fillId="0" borderId="75" xfId="35" applyFont="1" applyFill="1" applyBorder="1" applyAlignment="1">
      <alignment horizontal="left" vertical="center" wrapText="1"/>
    </xf>
    <xf numFmtId="0" fontId="28" fillId="0" borderId="0" xfId="35"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73" xfId="35" applyFont="1" applyFill="1" applyBorder="1" applyAlignment="1">
      <alignment horizontal="left" vertical="center" wrapText="1"/>
    </xf>
    <xf numFmtId="0" fontId="28" fillId="0" borderId="11" xfId="35" applyFont="1" applyFill="1" applyBorder="1" applyAlignment="1">
      <alignment horizontal="left" vertical="center" wrapText="1"/>
    </xf>
    <xf numFmtId="0" fontId="28" fillId="0" borderId="65" xfId="35" applyFont="1" applyFill="1" applyBorder="1" applyAlignment="1">
      <alignment horizontal="left" vertical="center" wrapText="1"/>
    </xf>
    <xf numFmtId="0" fontId="25" fillId="0" borderId="30" xfId="35" applyFont="1" applyFill="1" applyBorder="1" applyAlignment="1">
      <alignment horizontal="left" vertical="center" wrapText="1"/>
    </xf>
    <xf numFmtId="0" fontId="34" fillId="0" borderId="30" xfId="35" applyFont="1" applyBorder="1" applyAlignment="1">
      <alignment horizontal="center" vertical="center" wrapText="1"/>
    </xf>
    <xf numFmtId="0" fontId="34" fillId="0" borderId="31" xfId="35" applyFont="1" applyBorder="1" applyAlignment="1">
      <alignment horizontal="center" vertical="center" wrapText="1"/>
    </xf>
    <xf numFmtId="0" fontId="34" fillId="0" borderId="96" xfId="35" applyFont="1" applyBorder="1" applyAlignment="1">
      <alignment horizontal="left" vertical="center" wrapText="1"/>
    </xf>
    <xf numFmtId="0" fontId="25" fillId="0" borderId="26" xfId="35" applyFont="1" applyFill="1" applyBorder="1" applyAlignment="1">
      <alignment horizontal="left" vertical="center"/>
    </xf>
    <xf numFmtId="0" fontId="25" fillId="0" borderId="30" xfId="35" applyFont="1" applyFill="1" applyBorder="1" applyAlignment="1">
      <alignment horizontal="left" vertical="center"/>
    </xf>
    <xf numFmtId="0" fontId="25" fillId="0" borderId="86" xfId="35" applyFont="1" applyBorder="1" applyAlignment="1">
      <alignment horizontal="left" vertical="center" wrapText="1"/>
    </xf>
    <xf numFmtId="0" fontId="25" fillId="0" borderId="25" xfId="35" applyFont="1" applyBorder="1" applyAlignment="1">
      <alignment horizontal="left" vertical="center"/>
    </xf>
    <xf numFmtId="0" fontId="25" fillId="0" borderId="60" xfId="35" applyFont="1" applyBorder="1" applyAlignment="1">
      <alignment horizontal="left" vertical="center"/>
    </xf>
    <xf numFmtId="0" fontId="25" fillId="0" borderId="25" xfId="35" applyFont="1" applyBorder="1" applyAlignment="1">
      <alignment horizontal="center" vertical="center"/>
    </xf>
    <xf numFmtId="0" fontId="25" fillId="0" borderId="60" xfId="35" applyFont="1" applyBorder="1" applyAlignment="1">
      <alignment horizontal="center" vertical="center"/>
    </xf>
    <xf numFmtId="0" fontId="34" fillId="0" borderId="29" xfId="35" applyFont="1" applyBorder="1" applyAlignment="1">
      <alignment horizontal="center" vertical="center"/>
    </xf>
    <xf numFmtId="0" fontId="34" fillId="0" borderId="97" xfId="35" applyFont="1" applyFill="1" applyBorder="1" applyAlignment="1">
      <alignment horizontal="left" vertical="center" wrapText="1"/>
    </xf>
    <xf numFmtId="0" fontId="34" fillId="0" borderId="101" xfId="35" applyFont="1" applyBorder="1" applyAlignment="1">
      <alignment horizontal="left" vertical="center" wrapText="1"/>
    </xf>
    <xf numFmtId="0" fontId="25" fillId="0" borderId="28" xfId="35" applyFont="1" applyFill="1" applyBorder="1" applyAlignment="1">
      <alignment horizontal="left" vertical="center" wrapText="1"/>
    </xf>
    <xf numFmtId="0" fontId="25" fillId="0" borderId="29" xfId="35" applyFont="1" applyFill="1" applyBorder="1" applyAlignment="1">
      <alignment horizontal="left" vertical="center" wrapText="1"/>
    </xf>
    <xf numFmtId="0" fontId="25" fillId="0" borderId="28" xfId="35" applyFont="1" applyFill="1" applyBorder="1" applyAlignment="1">
      <alignment horizontal="center" vertical="center"/>
    </xf>
    <xf numFmtId="0" fontId="25" fillId="0" borderId="29" xfId="35" applyFont="1" applyFill="1" applyBorder="1" applyAlignment="1">
      <alignment horizontal="center" vertical="center"/>
    </xf>
    <xf numFmtId="0" fontId="34" fillId="0" borderId="28" xfId="35" applyFont="1" applyBorder="1" applyAlignment="1">
      <alignment horizontal="center" vertical="center"/>
    </xf>
    <xf numFmtId="0" fontId="25" fillId="0" borderId="31" xfId="35" applyFont="1" applyFill="1" applyBorder="1" applyAlignment="1">
      <alignment vertical="center" wrapText="1"/>
    </xf>
    <xf numFmtId="0" fontId="25" fillId="0" borderId="26" xfId="35" applyFont="1" applyFill="1" applyBorder="1" applyAlignment="1">
      <alignment vertical="center" wrapText="1"/>
    </xf>
    <xf numFmtId="0" fontId="25" fillId="0" borderId="31" xfId="35" applyFont="1" applyFill="1" applyBorder="1" applyAlignment="1">
      <alignment horizontal="left" vertical="center"/>
    </xf>
    <xf numFmtId="0" fontId="34" fillId="0" borderId="26" xfId="35" applyFont="1" applyBorder="1" applyAlignment="1">
      <alignment horizontal="center" vertical="center" wrapText="1"/>
    </xf>
    <xf numFmtId="0" fontId="34" fillId="0" borderId="29" xfId="35" applyFont="1" applyBorder="1" applyAlignment="1">
      <alignment horizontal="center" vertical="center" wrapText="1"/>
    </xf>
    <xf numFmtId="0" fontId="25" fillId="0" borderId="26" xfId="35" applyFont="1" applyBorder="1" applyAlignment="1">
      <alignment horizontal="left" vertical="center" wrapText="1" shrinkToFit="1"/>
    </xf>
    <xf numFmtId="0" fontId="25" fillId="0" borderId="30" xfId="35" applyFont="1" applyBorder="1" applyAlignment="1">
      <alignment horizontal="left" vertical="center" wrapText="1" shrinkToFit="1"/>
    </xf>
    <xf numFmtId="0" fontId="25" fillId="0" borderId="86" xfId="35" applyFont="1" applyBorder="1" applyAlignment="1">
      <alignment horizontal="left" vertical="center" wrapText="1" shrinkToFit="1"/>
    </xf>
    <xf numFmtId="0" fontId="25" fillId="0" borderId="28" xfId="35" applyFont="1" applyFill="1" applyBorder="1" applyAlignment="1">
      <alignment horizontal="left" vertical="center"/>
    </xf>
    <xf numFmtId="0" fontId="28" fillId="0" borderId="74" xfId="35" applyFont="1" applyFill="1" applyBorder="1" applyAlignment="1">
      <alignment horizontal="left" vertical="center" wrapText="1"/>
    </xf>
    <xf numFmtId="0" fontId="28" fillId="0" borderId="69" xfId="35" applyFont="1" applyFill="1" applyBorder="1" applyAlignment="1">
      <alignment horizontal="left" vertical="center" wrapText="1"/>
    </xf>
    <xf numFmtId="0" fontId="28" fillId="0" borderId="83" xfId="35" applyFont="1" applyFill="1" applyBorder="1" applyAlignment="1">
      <alignment horizontal="left" vertical="center" wrapText="1"/>
    </xf>
    <xf numFmtId="0" fontId="25" fillId="0" borderId="20" xfId="35" applyFont="1" applyBorder="1" applyAlignment="1">
      <alignment horizontal="left" vertical="center" wrapText="1"/>
    </xf>
    <xf numFmtId="0" fontId="25" fillId="0" borderId="88" xfId="35" applyFont="1" applyBorder="1" applyAlignment="1">
      <alignment horizontal="left" vertical="center" wrapText="1"/>
    </xf>
    <xf numFmtId="0" fontId="28" fillId="0" borderId="72" xfId="35" applyFont="1" applyBorder="1" applyAlignment="1">
      <alignment horizontal="left" vertical="center" shrinkToFit="1"/>
    </xf>
    <xf numFmtId="0" fontId="28" fillId="0" borderId="15" xfId="35" applyFont="1" applyBorder="1" applyAlignment="1">
      <alignment horizontal="left" vertical="center" shrinkToFit="1"/>
    </xf>
    <xf numFmtId="0" fontId="28" fillId="0" borderId="64" xfId="35" applyFont="1" applyBorder="1" applyAlignment="1">
      <alignment horizontal="left" vertical="center" shrinkToFit="1"/>
    </xf>
    <xf numFmtId="0" fontId="28" fillId="0" borderId="73" xfId="35" applyFont="1" applyBorder="1" applyAlignment="1">
      <alignment horizontal="left" vertical="center" shrinkToFit="1"/>
    </xf>
    <xf numFmtId="0" fontId="28" fillId="0" borderId="11" xfId="35" applyFont="1" applyBorder="1" applyAlignment="1">
      <alignment horizontal="left" vertical="center" shrinkToFit="1"/>
    </xf>
    <xf numFmtId="0" fontId="28" fillId="0" borderId="65" xfId="35" applyFont="1" applyBorder="1" applyAlignment="1">
      <alignment horizontal="left" vertical="center" shrinkToFit="1"/>
    </xf>
    <xf numFmtId="0" fontId="34" fillId="0" borderId="94" xfId="35" applyFont="1" applyBorder="1" applyAlignment="1">
      <alignment horizontal="left" vertical="center" shrinkToFit="1"/>
    </xf>
    <xf numFmtId="0" fontId="34" fillId="0" borderId="95" xfId="35" applyFont="1" applyBorder="1" applyAlignment="1">
      <alignment horizontal="left" vertical="center" shrinkToFit="1"/>
    </xf>
    <xf numFmtId="0" fontId="34" fillId="0" borderId="98" xfId="35" applyFont="1" applyBorder="1" applyAlignment="1">
      <alignment horizontal="left" vertical="center" shrinkToFit="1"/>
    </xf>
    <xf numFmtId="0" fontId="25" fillId="30" borderId="26" xfId="0" applyFont="1" applyFill="1" applyBorder="1" applyAlignment="1">
      <alignment horizontal="left" vertical="center"/>
    </xf>
    <xf numFmtId="0" fontId="25" fillId="30" borderId="30" xfId="0" applyFont="1" applyFill="1" applyBorder="1" applyAlignment="1">
      <alignment horizontal="left" vertical="center"/>
    </xf>
    <xf numFmtId="0" fontId="25" fillId="30" borderId="86" xfId="0" applyFont="1" applyFill="1" applyBorder="1" applyAlignment="1">
      <alignment horizontal="left" vertical="center"/>
    </xf>
    <xf numFmtId="0" fontId="34" fillId="0" borderId="97" xfId="35" applyFont="1" applyBorder="1" applyAlignment="1">
      <alignment horizontal="left" vertical="center" shrinkToFit="1"/>
    </xf>
    <xf numFmtId="0" fontId="34" fillId="0" borderId="101" xfId="35" applyFont="1" applyBorder="1" applyAlignment="1">
      <alignment horizontal="left" vertical="center" shrinkToFit="1"/>
    </xf>
    <xf numFmtId="0" fontId="25" fillId="0" borderId="29" xfId="35" applyFont="1" applyFill="1" applyBorder="1" applyAlignment="1">
      <alignment horizontal="left" vertical="center"/>
    </xf>
    <xf numFmtId="0" fontId="25" fillId="0" borderId="26" xfId="35" applyFont="1" applyBorder="1" applyAlignment="1">
      <alignment horizontal="center" vertical="center" wrapText="1"/>
    </xf>
    <xf numFmtId="0" fontId="28" fillId="0" borderId="72" xfId="35" applyFont="1" applyBorder="1" applyAlignment="1">
      <alignment wrapText="1"/>
    </xf>
    <xf numFmtId="0" fontId="28" fillId="0" borderId="15" xfId="35" applyFont="1" applyBorder="1" applyAlignment="1"/>
    <xf numFmtId="0" fontId="28" fillId="0" borderId="64" xfId="35" applyFont="1" applyBorder="1" applyAlignment="1"/>
    <xf numFmtId="0" fontId="28" fillId="0" borderId="74" xfId="35" applyFont="1" applyBorder="1" applyAlignment="1"/>
    <xf numFmtId="0" fontId="28" fillId="0" borderId="69" xfId="35" applyFont="1" applyBorder="1" applyAlignment="1"/>
    <xf numFmtId="0" fontId="28" fillId="0" borderId="83" xfId="35" applyFont="1" applyBorder="1" applyAlignment="1"/>
    <xf numFmtId="0" fontId="25" fillId="0" borderId="57" xfId="35" applyFont="1" applyBorder="1" applyAlignment="1">
      <alignment horizontal="left" vertical="center" wrapText="1"/>
    </xf>
    <xf numFmtId="0" fontId="25" fillId="0" borderId="62" xfId="35" applyFont="1" applyBorder="1" applyAlignment="1">
      <alignment horizontal="left" vertical="center" wrapText="1"/>
    </xf>
    <xf numFmtId="0" fontId="21" fillId="0" borderId="15" xfId="35" applyFont="1" applyBorder="1" applyAlignment="1"/>
    <xf numFmtId="0" fontId="21" fillId="0" borderId="64" xfId="35" applyFont="1" applyBorder="1" applyAlignment="1"/>
    <xf numFmtId="0" fontId="21" fillId="0" borderId="75" xfId="35" applyFont="1" applyBorder="1" applyAlignment="1"/>
    <xf numFmtId="0" fontId="21" fillId="0" borderId="0" xfId="35" applyFont="1" applyAlignment="1"/>
    <xf numFmtId="0" fontId="21" fillId="0" borderId="10" xfId="35" applyFont="1" applyBorder="1" applyAlignment="1"/>
    <xf numFmtId="0" fontId="25" fillId="0" borderId="87" xfId="35" applyFont="1" applyFill="1" applyBorder="1" applyAlignment="1">
      <alignment horizontal="left" vertical="center"/>
    </xf>
    <xf numFmtId="0" fontId="25" fillId="0" borderId="87" xfId="35" applyFont="1" applyBorder="1" applyAlignment="1">
      <alignment horizontal="center" vertical="center"/>
    </xf>
    <xf numFmtId="0" fontId="34" fillId="0" borderId="87" xfId="35" applyFont="1" applyBorder="1" applyAlignment="1">
      <alignment horizontal="center" vertical="center"/>
    </xf>
    <xf numFmtId="0" fontId="25" fillId="0" borderId="29" xfId="35" applyFont="1" applyBorder="1" applyAlignment="1">
      <alignment wrapText="1"/>
    </xf>
    <xf numFmtId="0" fontId="25" fillId="0" borderId="86" xfId="35" applyFont="1" applyBorder="1"/>
    <xf numFmtId="0" fontId="25" fillId="0" borderId="30" xfId="35" applyFont="1" applyBorder="1" applyAlignment="1">
      <alignment horizontal="center" vertical="center" wrapText="1"/>
    </xf>
    <xf numFmtId="0" fontId="25" fillId="0" borderId="31" xfId="35" applyFont="1" applyFill="1" applyBorder="1" applyAlignment="1">
      <alignment horizontal="center" vertical="center" wrapText="1"/>
    </xf>
    <xf numFmtId="0" fontId="34" fillId="0" borderId="27" xfId="35" applyFont="1" applyBorder="1" applyAlignment="1">
      <alignment horizontal="center" vertical="center"/>
    </xf>
    <xf numFmtId="0" fontId="34" fillId="0" borderId="61" xfId="35" applyFont="1" applyBorder="1" applyAlignment="1">
      <alignment horizontal="center" vertical="center"/>
    </xf>
    <xf numFmtId="0" fontId="25" fillId="0" borderId="86" xfId="35" applyFont="1" applyBorder="1" applyAlignment="1">
      <alignment horizontal="center" vertical="center" wrapText="1"/>
    </xf>
    <xf numFmtId="0" fontId="34" fillId="0" borderId="60" xfId="35" applyFont="1" applyBorder="1" applyAlignment="1">
      <alignment horizontal="center" vertical="center"/>
    </xf>
    <xf numFmtId="0" fontId="28" fillId="27" borderId="72" xfId="35" applyFont="1" applyFill="1" applyBorder="1" applyAlignment="1">
      <alignment horizontal="left" vertical="center"/>
    </xf>
    <xf numFmtId="0" fontId="28" fillId="27" borderId="15" xfId="35" applyFont="1" applyFill="1" applyBorder="1" applyAlignment="1">
      <alignment horizontal="left" vertical="center"/>
    </xf>
    <xf numFmtId="0" fontId="28" fillId="27" borderId="64" xfId="35" applyFont="1" applyFill="1" applyBorder="1" applyAlignment="1">
      <alignment horizontal="left" vertical="center"/>
    </xf>
    <xf numFmtId="0" fontId="28" fillId="27" borderId="73" xfId="35" applyFont="1" applyFill="1" applyBorder="1" applyAlignment="1">
      <alignment vertical="center"/>
    </xf>
    <xf numFmtId="0" fontId="28" fillId="27" borderId="11" xfId="35" applyFont="1" applyFill="1" applyBorder="1" applyAlignment="1">
      <alignment vertical="center"/>
    </xf>
    <xf numFmtId="0" fontId="25" fillId="0" borderId="77" xfId="35" applyFont="1" applyFill="1" applyBorder="1" applyAlignment="1">
      <alignment horizontal="left" vertical="center"/>
    </xf>
    <xf numFmtId="0" fontId="25" fillId="0" borderId="81" xfId="35" applyFont="1" applyFill="1" applyBorder="1" applyAlignment="1">
      <alignment horizontal="left" vertical="center"/>
    </xf>
    <xf numFmtId="0" fontId="25" fillId="0" borderId="104" xfId="35" applyFont="1" applyFill="1" applyBorder="1" applyAlignment="1">
      <alignment horizontal="left" vertical="center"/>
    </xf>
    <xf numFmtId="0" fontId="28" fillId="0" borderId="26" xfId="35" applyFont="1" applyFill="1" applyBorder="1" applyAlignment="1">
      <alignment horizontal="center" vertical="center"/>
    </xf>
    <xf numFmtId="0" fontId="28" fillId="0" borderId="31" xfId="35" applyFont="1" applyFill="1" applyBorder="1" applyAlignment="1">
      <alignment horizontal="center" vertical="center"/>
    </xf>
    <xf numFmtId="0" fontId="28" fillId="0" borderId="2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2" fillId="30" borderId="0" xfId="35" applyFont="1" applyFill="1" applyBorder="1" applyAlignment="1">
      <alignment horizontal="left" vertical="center"/>
    </xf>
    <xf numFmtId="0" fontId="31" fillId="30" borderId="0" xfId="35" applyFont="1" applyFill="1" applyBorder="1" applyAlignment="1">
      <alignment horizontal="left" vertical="center"/>
    </xf>
    <xf numFmtId="0" fontId="25" fillId="30" borderId="70" xfId="35" applyFont="1" applyFill="1" applyBorder="1" applyAlignment="1">
      <alignment horizontal="center" vertical="center"/>
    </xf>
    <xf numFmtId="0" fontId="25" fillId="30" borderId="78" xfId="35" applyFont="1" applyFill="1" applyBorder="1" applyAlignment="1">
      <alignment horizontal="center" vertical="center"/>
    </xf>
    <xf numFmtId="0" fontId="25" fillId="30" borderId="82" xfId="35" applyFont="1" applyFill="1" applyBorder="1" applyAlignment="1">
      <alignment horizontal="center" vertical="center"/>
    </xf>
    <xf numFmtId="3" fontId="25" fillId="0" borderId="0" xfId="35" applyNumberFormat="1" applyFont="1" applyFill="1" applyBorder="1" applyAlignment="1">
      <alignment horizontal="center" vertical="center"/>
    </xf>
    <xf numFmtId="0" fontId="21" fillId="0" borderId="0" xfId="35" applyFont="1" applyBorder="1" applyAlignment="1">
      <alignment vertical="center"/>
    </xf>
    <xf numFmtId="0" fontId="30" fillId="30" borderId="70" xfId="35" applyFont="1" applyFill="1" applyBorder="1" applyAlignment="1">
      <alignment horizontal="center" vertical="center"/>
    </xf>
    <xf numFmtId="0" fontId="21" fillId="25" borderId="71" xfId="35" applyFont="1" applyFill="1" applyBorder="1" applyAlignment="1">
      <alignment vertical="center"/>
    </xf>
    <xf numFmtId="0" fontId="25" fillId="25" borderId="79" xfId="35" applyFont="1" applyFill="1" applyBorder="1" applyAlignment="1">
      <alignment vertical="center"/>
    </xf>
    <xf numFmtId="0" fontId="25" fillId="25" borderId="93" xfId="35" applyFont="1" applyFill="1" applyBorder="1" applyAlignment="1">
      <alignment vertical="center"/>
    </xf>
    <xf numFmtId="0" fontId="30" fillId="30" borderId="78" xfId="35" applyFont="1" applyFill="1" applyBorder="1" applyAlignment="1">
      <alignment horizontal="center" vertical="center"/>
    </xf>
    <xf numFmtId="0" fontId="25" fillId="0" borderId="26" xfId="35" applyFont="1" applyFill="1" applyBorder="1" applyAlignment="1">
      <alignment vertical="center"/>
    </xf>
    <xf numFmtId="0" fontId="25" fillId="0" borderId="30" xfId="35" applyFont="1" applyFill="1" applyBorder="1" applyAlignment="1">
      <alignment vertical="center"/>
    </xf>
    <xf numFmtId="0" fontId="25" fillId="0" borderId="31" xfId="35" applyFont="1" applyFill="1" applyBorder="1" applyAlignment="1">
      <alignment vertical="center"/>
    </xf>
    <xf numFmtId="0" fontId="42" fillId="0" borderId="0" xfId="34" applyFont="1" applyFill="1" applyBorder="1" applyAlignment="1">
      <alignment horizontal="center" vertical="center"/>
    </xf>
    <xf numFmtId="0" fontId="11" fillId="0" borderId="0" xfId="34" applyAlignment="1">
      <alignment horizontal="center" vertical="center"/>
    </xf>
    <xf numFmtId="0" fontId="28" fillId="25" borderId="111" xfId="34" applyFont="1" applyFill="1" applyBorder="1" applyAlignment="1">
      <alignment horizontal="left" vertical="center" wrapText="1"/>
    </xf>
    <xf numFmtId="0" fontId="28" fillId="25" borderId="81" xfId="34" applyFont="1" applyFill="1" applyBorder="1" applyAlignment="1">
      <alignment horizontal="left" vertical="center" wrapText="1"/>
    </xf>
    <xf numFmtId="0" fontId="28" fillId="25" borderId="118" xfId="34" applyFont="1" applyFill="1" applyBorder="1" applyAlignment="1">
      <alignment horizontal="left" vertical="center" wrapText="1"/>
    </xf>
    <xf numFmtId="0" fontId="25" fillId="30" borderId="107" xfId="34" applyNumberFormat="1" applyFont="1" applyFill="1" applyBorder="1" applyAlignment="1" applyProtection="1">
      <alignment horizontal="center" vertical="center" wrapText="1"/>
    </xf>
    <xf numFmtId="0" fontId="25" fillId="30" borderId="110" xfId="34" applyNumberFormat="1" applyFont="1" applyFill="1" applyBorder="1" applyAlignment="1" applyProtection="1">
      <alignment horizontal="center" vertical="center" wrapText="1"/>
    </xf>
    <xf numFmtId="0" fontId="25" fillId="30" borderId="117" xfId="34" applyNumberFormat="1" applyFont="1" applyFill="1" applyBorder="1" applyAlignment="1" applyProtection="1">
      <alignment horizontal="center" vertical="center" wrapText="1"/>
    </xf>
    <xf numFmtId="0" fontId="25" fillId="30" borderId="55" xfId="34" applyNumberFormat="1" applyFont="1" applyFill="1" applyBorder="1" applyAlignment="1" applyProtection="1">
      <alignment horizontal="center" vertical="center" wrapText="1"/>
    </xf>
    <xf numFmtId="0" fontId="25" fillId="30" borderId="36" xfId="34" applyNumberFormat="1" applyFont="1" applyFill="1" applyBorder="1" applyAlignment="1" applyProtection="1">
      <alignment horizontal="center" vertical="center" wrapText="1"/>
    </xf>
    <xf numFmtId="0" fontId="25" fillId="30" borderId="49" xfId="34" applyNumberFormat="1" applyFont="1" applyFill="1" applyBorder="1" applyAlignment="1" applyProtection="1">
      <alignment horizontal="center" vertical="center" wrapText="1"/>
    </xf>
    <xf numFmtId="0" fontId="28" fillId="24" borderId="26" xfId="34" applyNumberFormat="1" applyFont="1" applyFill="1" applyBorder="1" applyAlignment="1" applyProtection="1">
      <alignment horizontal="center" vertical="center"/>
    </xf>
    <xf numFmtId="0" fontId="28" fillId="24" borderId="31" xfId="34" applyNumberFormat="1" applyFont="1" applyFill="1" applyBorder="1" applyAlignment="1" applyProtection="1">
      <alignment horizontal="center" vertical="center"/>
    </xf>
    <xf numFmtId="0" fontId="28" fillId="24" borderId="20" xfId="34" applyNumberFormat="1" applyFont="1" applyFill="1" applyBorder="1" applyAlignment="1" applyProtection="1">
      <alignment horizontal="center" vertical="center" wrapText="1"/>
    </xf>
    <xf numFmtId="0" fontId="21" fillId="24" borderId="56" xfId="34" applyFont="1" applyFill="1" applyBorder="1" applyAlignment="1">
      <alignment horizontal="center" vertical="center" wrapText="1"/>
    </xf>
    <xf numFmtId="0" fontId="28" fillId="26" borderId="26" xfId="34" applyFont="1" applyFill="1" applyBorder="1" applyAlignment="1">
      <alignment horizontal="center" vertical="center" wrapText="1"/>
    </xf>
    <xf numFmtId="0" fontId="28" fillId="26" borderId="30" xfId="34" applyFont="1" applyFill="1" applyBorder="1" applyAlignment="1">
      <alignment horizontal="center" vertical="center"/>
    </xf>
    <xf numFmtId="0" fontId="28" fillId="25" borderId="105" xfId="34" applyFont="1" applyFill="1" applyBorder="1" applyAlignment="1">
      <alignment horizontal="center" vertical="center"/>
    </xf>
    <xf numFmtId="0" fontId="21" fillId="0" borderId="30" xfId="0" applyFont="1" applyFill="1" applyBorder="1" applyAlignment="1">
      <alignment horizontal="center" vertical="center"/>
    </xf>
    <xf numFmtId="0" fontId="21" fillId="0" borderId="106" xfId="34" applyFont="1" applyBorder="1" applyAlignment="1">
      <alignment horizontal="center" vertical="center"/>
    </xf>
    <xf numFmtId="0" fontId="28" fillId="25" borderId="30" xfId="34" applyFont="1" applyFill="1" applyBorder="1" applyAlignment="1">
      <alignment horizontal="center" vertical="center"/>
    </xf>
    <xf numFmtId="0" fontId="37" fillId="30" borderId="15" xfId="0" applyFont="1" applyFill="1" applyBorder="1" applyAlignment="1">
      <alignment horizontal="left" vertical="center" wrapText="1"/>
    </xf>
    <xf numFmtId="0" fontId="49" fillId="28" borderId="25" xfId="34" applyFont="1" applyFill="1" applyBorder="1" applyAlignment="1">
      <alignment horizontal="center" vertical="center" wrapText="1"/>
    </xf>
    <xf numFmtId="0" fontId="28" fillId="26" borderId="36" xfId="34" applyNumberFormat="1" applyFont="1" applyFill="1" applyBorder="1" applyAlignment="1" applyProtection="1">
      <alignment horizontal="left" vertical="top" wrapText="1"/>
    </xf>
    <xf numFmtId="0" fontId="28" fillId="26" borderId="49" xfId="34" applyNumberFormat="1" applyFont="1" applyFill="1" applyBorder="1" applyAlignment="1" applyProtection="1">
      <alignment horizontal="left" vertical="top" wrapText="1"/>
    </xf>
    <xf numFmtId="0" fontId="28" fillId="26" borderId="55" xfId="0" applyFont="1" applyFill="1" applyBorder="1" applyAlignment="1">
      <alignment horizontal="center" vertical="center"/>
    </xf>
    <xf numFmtId="0" fontId="28" fillId="26" borderId="36" xfId="0" applyFont="1" applyFill="1" applyBorder="1" applyAlignment="1">
      <alignment horizontal="center" vertical="center"/>
    </xf>
    <xf numFmtId="0" fontId="28" fillId="26" borderId="49" xfId="0" applyFont="1" applyFill="1" applyBorder="1" applyAlignment="1">
      <alignment horizontal="center" vertical="center"/>
    </xf>
    <xf numFmtId="0" fontId="28" fillId="25" borderId="55" xfId="34" applyFont="1" applyFill="1" applyBorder="1" applyAlignment="1">
      <alignment horizontal="left" vertical="center" wrapText="1"/>
    </xf>
    <xf numFmtId="0" fontId="28" fillId="25" borderId="36" xfId="34" applyFont="1" applyFill="1" applyBorder="1" applyAlignment="1">
      <alignment horizontal="left" vertical="center" wrapText="1"/>
    </xf>
    <xf numFmtId="0" fontId="28" fillId="25" borderId="49" xfId="34" applyFont="1" applyFill="1" applyBorder="1" applyAlignment="1">
      <alignment horizontal="left" vertical="center" wrapText="1"/>
    </xf>
    <xf numFmtId="0" fontId="25" fillId="24" borderId="129" xfId="34" applyFont="1" applyFill="1" applyBorder="1" applyAlignment="1">
      <alignment horizontal="center" vertical="center"/>
    </xf>
    <xf numFmtId="0" fontId="25" fillId="24" borderId="130" xfId="34" applyFont="1" applyFill="1" applyBorder="1" applyAlignment="1">
      <alignment horizontal="center" vertical="center"/>
    </xf>
    <xf numFmtId="38" fontId="49" fillId="30" borderId="25" xfId="33" applyFont="1" applyFill="1" applyBorder="1" applyAlignment="1">
      <alignment horizontal="center" vertical="center" shrinkToFit="1"/>
    </xf>
    <xf numFmtId="0" fontId="37" fillId="30" borderId="0" xfId="0" applyFont="1" applyFill="1" applyAlignment="1">
      <alignment horizontal="left" vertical="center" wrapText="1"/>
    </xf>
    <xf numFmtId="0" fontId="35" fillId="28" borderId="25" xfId="34" applyFont="1" applyFill="1" applyBorder="1" applyAlignment="1">
      <alignment horizontal="center" vertical="center" wrapText="1"/>
    </xf>
    <xf numFmtId="0" fontId="25" fillId="28" borderId="25" xfId="34" applyFont="1" applyFill="1" applyBorder="1" applyAlignment="1">
      <alignment horizontal="center" vertical="center" wrapText="1"/>
    </xf>
    <xf numFmtId="0" fontId="28" fillId="24" borderId="55" xfId="34" applyNumberFormat="1" applyFont="1" applyFill="1" applyBorder="1" applyAlignment="1" applyProtection="1">
      <alignment horizontal="left" vertical="center"/>
    </xf>
    <xf numFmtId="0" fontId="28" fillId="24" borderId="36" xfId="34" applyNumberFormat="1" applyFont="1" applyFill="1" applyBorder="1" applyAlignment="1" applyProtection="1">
      <alignment horizontal="left" vertical="center"/>
    </xf>
    <xf numFmtId="0" fontId="28" fillId="0" borderId="139" xfId="34" applyNumberFormat="1" applyFont="1" applyFill="1" applyBorder="1" applyAlignment="1" applyProtection="1">
      <alignment horizontal="center" vertical="center"/>
    </xf>
    <xf numFmtId="0" fontId="28" fillId="0" borderId="36" xfId="34" applyNumberFormat="1" applyFont="1" applyFill="1" applyBorder="1" applyAlignment="1" applyProtection="1">
      <alignment horizontal="center" vertical="center"/>
    </xf>
    <xf numFmtId="0" fontId="28" fillId="0" borderId="49" xfId="34" applyNumberFormat="1" applyFont="1" applyFill="1" applyBorder="1" applyAlignment="1" applyProtection="1">
      <alignment horizontal="center" vertical="center"/>
    </xf>
    <xf numFmtId="0" fontId="28" fillId="25" borderId="140" xfId="34" applyFont="1" applyFill="1" applyBorder="1" applyAlignment="1">
      <alignment horizontal="left" vertical="center"/>
    </xf>
    <xf numFmtId="0" fontId="28" fillId="25" borderId="110" xfId="34" applyFont="1" applyFill="1" applyBorder="1" applyAlignment="1">
      <alignment horizontal="left" vertical="center"/>
    </xf>
    <xf numFmtId="0" fontId="28" fillId="25" borderId="117" xfId="34" applyFont="1" applyFill="1" applyBorder="1" applyAlignment="1">
      <alignment horizontal="left" vertical="center"/>
    </xf>
    <xf numFmtId="0" fontId="28" fillId="25" borderId="77" xfId="34" applyFont="1" applyFill="1" applyBorder="1" applyAlignment="1">
      <alignment horizontal="left" vertical="center"/>
    </xf>
    <xf numFmtId="0" fontId="28" fillId="25" borderId="81" xfId="34" applyFont="1" applyFill="1" applyBorder="1" applyAlignment="1">
      <alignment horizontal="left" vertical="center"/>
    </xf>
    <xf numFmtId="0" fontId="28" fillId="25" borderId="118" xfId="34" applyFont="1" applyFill="1" applyBorder="1" applyAlignment="1">
      <alignment horizontal="left" vertical="center"/>
    </xf>
    <xf numFmtId="0" fontId="28" fillId="26" borderId="71" xfId="34" applyNumberFormat="1" applyFont="1" applyFill="1" applyBorder="1" applyAlignment="1" applyProtection="1">
      <alignment horizontal="center" vertical="center"/>
    </xf>
    <xf numFmtId="0" fontId="28" fillId="26" borderId="79" xfId="34" applyNumberFormat="1" applyFont="1" applyFill="1" applyBorder="1" applyAlignment="1" applyProtection="1">
      <alignment horizontal="center" vertical="center"/>
    </xf>
    <xf numFmtId="0" fontId="28" fillId="26" borderId="84" xfId="34" applyNumberFormat="1" applyFont="1" applyFill="1" applyBorder="1" applyAlignment="1" applyProtection="1">
      <alignment horizontal="center" vertical="center"/>
    </xf>
    <xf numFmtId="0" fontId="28" fillId="26" borderId="73" xfId="34" applyNumberFormat="1" applyFont="1" applyFill="1" applyBorder="1" applyAlignment="1" applyProtection="1">
      <alignment horizontal="center" vertical="center"/>
    </xf>
    <xf numFmtId="0" fontId="28" fillId="26" borderId="11" xfId="34" applyNumberFormat="1" applyFont="1" applyFill="1" applyBorder="1" applyAlignment="1" applyProtection="1">
      <alignment horizontal="center" vertical="center"/>
    </xf>
    <xf numFmtId="0" fontId="28" fillId="26" borderId="65" xfId="34" applyNumberFormat="1" applyFont="1" applyFill="1" applyBorder="1" applyAlignment="1" applyProtection="1">
      <alignment horizontal="center" vertical="center"/>
    </xf>
    <xf numFmtId="0" fontId="28" fillId="26" borderId="114" xfId="34" applyNumberFormat="1" applyFont="1" applyFill="1" applyBorder="1" applyAlignment="1" applyProtection="1">
      <alignment horizontal="center" vertical="center"/>
    </xf>
    <xf numFmtId="0" fontId="28" fillId="26" borderId="56" xfId="34" applyNumberFormat="1" applyFont="1" applyFill="1" applyBorder="1" applyAlignment="1" applyProtection="1">
      <alignment horizontal="center" vertical="center"/>
    </xf>
    <xf numFmtId="0" fontId="25" fillId="26" borderId="89" xfId="34" applyFont="1" applyFill="1" applyBorder="1" applyAlignment="1">
      <alignment horizontal="center" vertical="center"/>
    </xf>
    <xf numFmtId="0" fontId="25" fillId="26" borderId="31" xfId="34" applyFont="1" applyFill="1" applyBorder="1" applyAlignment="1">
      <alignment horizontal="center" vertical="center"/>
    </xf>
    <xf numFmtId="0" fontId="25" fillId="26" borderId="89" xfId="34" applyFont="1" applyFill="1" applyBorder="1" applyAlignment="1">
      <alignment horizontal="center" vertical="center" shrinkToFit="1"/>
    </xf>
    <xf numFmtId="0" fontId="25" fillId="26" borderId="31" xfId="34" applyFont="1" applyFill="1" applyBorder="1" applyAlignment="1">
      <alignment horizontal="center" vertical="center" shrinkToFit="1"/>
    </xf>
    <xf numFmtId="0" fontId="25" fillId="26" borderId="93" xfId="34" applyFont="1" applyFill="1" applyBorder="1" applyAlignment="1">
      <alignment horizontal="center" vertical="center"/>
    </xf>
    <xf numFmtId="0" fontId="25" fillId="26" borderId="196" xfId="34" applyFont="1" applyFill="1" applyBorder="1" applyAlignment="1">
      <alignment horizontal="center" vertical="center"/>
    </xf>
    <xf numFmtId="38" fontId="35" fillId="28" borderId="212" xfId="33" applyFont="1" applyFill="1" applyBorder="1" applyAlignment="1">
      <alignment horizontal="center" vertical="center" shrinkToFit="1"/>
    </xf>
    <xf numFmtId="38" fontId="35" fillId="28" borderId="50" xfId="33" applyFont="1" applyFill="1" applyBorder="1" applyAlignment="1">
      <alignment horizontal="center" vertical="center" shrinkToFit="1"/>
    </xf>
    <xf numFmtId="0" fontId="28" fillId="30" borderId="79" xfId="0" applyFont="1" applyFill="1" applyBorder="1" applyAlignment="1">
      <alignment horizontal="left" vertical="center" wrapText="1"/>
    </xf>
    <xf numFmtId="0" fontId="28" fillId="30" borderId="239" xfId="0" applyFont="1" applyFill="1" applyBorder="1" applyAlignment="1">
      <alignment horizontal="center" vertical="center" textRotation="255"/>
    </xf>
    <xf numFmtId="0" fontId="28" fillId="30" borderId="241" xfId="0" applyFont="1" applyFill="1" applyBorder="1" applyAlignment="1">
      <alignment horizontal="center" vertical="center" textRotation="255"/>
    </xf>
    <xf numFmtId="0" fontId="28" fillId="30" borderId="242" xfId="0" applyFont="1" applyFill="1" applyBorder="1" applyAlignment="1">
      <alignment horizontal="center" vertical="center" textRotation="255"/>
    </xf>
    <xf numFmtId="0" fontId="28" fillId="26" borderId="151" xfId="34" applyNumberFormat="1" applyFont="1" applyFill="1" applyBorder="1" applyAlignment="1" applyProtection="1">
      <alignment horizontal="center" vertical="center"/>
    </xf>
    <xf numFmtId="0" fontId="28" fillId="26" borderId="226" xfId="34" applyNumberFormat="1" applyFont="1" applyFill="1" applyBorder="1" applyAlignment="1" applyProtection="1">
      <alignment horizontal="center" vertical="center"/>
    </xf>
    <xf numFmtId="176" fontId="28" fillId="26" borderId="151" xfId="33" applyNumberFormat="1" applyFont="1" applyFill="1" applyBorder="1" applyAlignment="1" applyProtection="1">
      <alignment horizontal="center" vertical="center"/>
    </xf>
    <xf numFmtId="176" fontId="28" fillId="26" borderId="226" xfId="33" applyNumberFormat="1" applyFont="1" applyFill="1" applyBorder="1" applyAlignment="1" applyProtection="1">
      <alignment horizontal="center" vertical="center"/>
    </xf>
    <xf numFmtId="40" fontId="28" fillId="26" borderId="151" xfId="33" applyNumberFormat="1" applyFont="1" applyFill="1" applyBorder="1" applyAlignment="1" applyProtection="1">
      <alignment horizontal="center" vertical="center"/>
    </xf>
    <xf numFmtId="40" fontId="28" fillId="26" borderId="226" xfId="33" applyNumberFormat="1" applyFont="1" applyFill="1" applyBorder="1" applyAlignment="1" applyProtection="1">
      <alignment horizontal="center" vertical="center"/>
    </xf>
    <xf numFmtId="38" fontId="28" fillId="26" borderId="112" xfId="33" applyFont="1" applyFill="1" applyBorder="1" applyAlignment="1" applyProtection="1">
      <alignment horizontal="center" vertical="center"/>
    </xf>
    <xf numFmtId="38" fontId="28" fillId="26" borderId="111" xfId="33" applyFont="1" applyFill="1" applyBorder="1" applyAlignment="1" applyProtection="1">
      <alignment horizontal="center" vertical="center"/>
    </xf>
    <xf numFmtId="0" fontId="25" fillId="0" borderId="0" xfId="35" applyFont="1" applyFill="1" applyBorder="1" applyAlignment="1">
      <alignment horizontal="center" vertical="center"/>
    </xf>
    <xf numFmtId="0" fontId="28" fillId="24" borderId="56" xfId="34" applyNumberFormat="1" applyFont="1" applyFill="1" applyBorder="1" applyAlignment="1" applyProtection="1">
      <alignment horizontal="left" vertical="center"/>
    </xf>
    <xf numFmtId="0" fontId="28" fillId="24" borderId="11" xfId="34" applyNumberFormat="1" applyFont="1" applyFill="1" applyBorder="1" applyAlignment="1" applyProtection="1">
      <alignment horizontal="left" vertical="center"/>
    </xf>
    <xf numFmtId="0" fontId="28" fillId="26" borderId="74" xfId="34" applyNumberFormat="1" applyFont="1" applyFill="1" applyBorder="1" applyAlignment="1" applyProtection="1">
      <alignment horizontal="center" vertical="center"/>
    </xf>
    <xf numFmtId="0" fontId="28" fillId="26" borderId="69" xfId="34" applyNumberFormat="1" applyFont="1" applyFill="1" applyBorder="1" applyAlignment="1" applyProtection="1">
      <alignment horizontal="center" vertical="center"/>
    </xf>
    <xf numFmtId="0" fontId="28" fillId="26" borderId="83" xfId="34" applyNumberFormat="1" applyFont="1" applyFill="1" applyBorder="1" applyAlignment="1" applyProtection="1">
      <alignment horizontal="center" vertical="center"/>
    </xf>
    <xf numFmtId="0" fontId="48" fillId="26" borderId="89" xfId="34" applyFont="1" applyFill="1" applyBorder="1" applyAlignment="1">
      <alignment horizontal="center" vertical="center"/>
    </xf>
    <xf numFmtId="0" fontId="48" fillId="26" borderId="86" xfId="34" applyFont="1" applyFill="1" applyBorder="1" applyAlignment="1">
      <alignment horizontal="center" vertical="center"/>
    </xf>
    <xf numFmtId="0" fontId="28" fillId="26" borderId="88" xfId="34" applyNumberFormat="1" applyFont="1" applyFill="1" applyBorder="1" applyAlignment="1" applyProtection="1">
      <alignment horizontal="center" vertical="center"/>
    </xf>
    <xf numFmtId="0" fontId="48" fillId="26" borderId="89" xfId="34" applyFont="1" applyFill="1" applyBorder="1" applyAlignment="1">
      <alignment horizontal="center" vertical="center" shrinkToFit="1"/>
    </xf>
    <xf numFmtId="0" fontId="48" fillId="26" borderId="86" xfId="34" applyFont="1" applyFill="1" applyBorder="1" applyAlignment="1">
      <alignment horizontal="center" vertical="center" shrinkToFit="1"/>
    </xf>
    <xf numFmtId="0" fontId="21" fillId="30" borderId="174" xfId="37" applyFont="1" applyFill="1" applyBorder="1" applyAlignment="1">
      <alignment horizontal="center" vertical="center"/>
    </xf>
    <xf numFmtId="0" fontId="21" fillId="30" borderId="68" xfId="37" applyFont="1" applyFill="1" applyBorder="1" applyAlignment="1">
      <alignment horizontal="center" vertical="center"/>
    </xf>
    <xf numFmtId="0" fontId="21" fillId="0" borderId="0" xfId="37" applyFont="1" applyAlignment="1">
      <alignment horizontal="center" vertical="center"/>
    </xf>
    <xf numFmtId="0" fontId="21" fillId="29" borderId="20" xfId="37" applyFont="1" applyFill="1" applyBorder="1" applyAlignment="1">
      <alignment horizontal="center" vertical="center"/>
    </xf>
    <xf numFmtId="0" fontId="21" fillId="29" borderId="15" xfId="37" applyFont="1" applyFill="1" applyBorder="1" applyAlignment="1">
      <alignment horizontal="center" vertical="center"/>
    </xf>
    <xf numFmtId="0" fontId="21" fillId="29" borderId="64" xfId="37" applyFont="1" applyFill="1" applyBorder="1" applyAlignment="1">
      <alignment horizontal="center" vertical="center"/>
    </xf>
    <xf numFmtId="0" fontId="21" fillId="29" borderId="56" xfId="37" applyFont="1" applyFill="1" applyBorder="1" applyAlignment="1">
      <alignment horizontal="center" vertical="center"/>
    </xf>
    <xf numFmtId="0" fontId="21" fillId="29" borderId="11" xfId="37" applyFont="1" applyFill="1" applyBorder="1" applyAlignment="1">
      <alignment horizontal="center" vertical="center"/>
    </xf>
    <xf numFmtId="0" fontId="21" fillId="29" borderId="65" xfId="37" applyFont="1" applyFill="1" applyBorder="1" applyAlignment="1">
      <alignment horizontal="center" vertical="center"/>
    </xf>
    <xf numFmtId="0" fontId="21" fillId="29" borderId="26" xfId="37" applyFont="1" applyFill="1" applyBorder="1" applyAlignment="1">
      <alignment horizontal="center" vertical="center"/>
    </xf>
    <xf numFmtId="0" fontId="21" fillId="29" borderId="30" xfId="37" applyFont="1" applyFill="1" applyBorder="1" applyAlignment="1">
      <alignment horizontal="center" vertical="center"/>
    </xf>
    <xf numFmtId="0" fontId="21" fillId="29" borderId="31" xfId="37" applyFont="1" applyFill="1" applyBorder="1" applyAlignment="1">
      <alignment horizontal="center" vertical="center"/>
    </xf>
    <xf numFmtId="0" fontId="21" fillId="29" borderId="26" xfId="37" applyFont="1" applyFill="1" applyBorder="1" applyAlignment="1">
      <alignment horizontal="left" vertical="center" wrapText="1"/>
    </xf>
    <xf numFmtId="0" fontId="21" fillId="29" borderId="30" xfId="37" applyFont="1" applyFill="1" applyBorder="1" applyAlignment="1">
      <alignment horizontal="left" vertical="center" wrapText="1"/>
    </xf>
    <xf numFmtId="0" fontId="21" fillId="29" borderId="31" xfId="37" applyFont="1" applyFill="1" applyBorder="1" applyAlignment="1">
      <alignment horizontal="left" vertical="center" wrapText="1"/>
    </xf>
    <xf numFmtId="181" fontId="55" fillId="29" borderId="26" xfId="37" applyNumberFormat="1" applyFont="1" applyFill="1" applyBorder="1" applyAlignment="1">
      <alignment horizontal="right" vertical="center" wrapText="1"/>
    </xf>
    <xf numFmtId="181" fontId="55" fillId="29" borderId="30" xfId="37" applyNumberFormat="1" applyFont="1" applyFill="1" applyBorder="1" applyAlignment="1">
      <alignment horizontal="right" vertical="center" wrapText="1"/>
    </xf>
    <xf numFmtId="181" fontId="55" fillId="29" borderId="31" xfId="37" applyNumberFormat="1" applyFont="1" applyFill="1" applyBorder="1" applyAlignment="1">
      <alignment horizontal="right" vertical="center" wrapText="1"/>
    </xf>
    <xf numFmtId="0" fontId="56" fillId="30" borderId="62" xfId="37" applyFont="1" applyFill="1" applyBorder="1" applyAlignment="1">
      <alignment horizontal="center" vertical="center" shrinkToFit="1"/>
    </xf>
    <xf numFmtId="0" fontId="56" fillId="30" borderId="0" xfId="37" applyFont="1" applyFill="1" applyBorder="1" applyAlignment="1">
      <alignment horizontal="center" vertical="center" shrinkToFit="1"/>
    </xf>
    <xf numFmtId="0" fontId="21" fillId="30" borderId="13" xfId="37" applyFont="1" applyFill="1" applyBorder="1" applyAlignment="1">
      <alignment horizontal="center" vertical="center"/>
    </xf>
    <xf numFmtId="0" fontId="21" fillId="30" borderId="52" xfId="37" applyFont="1" applyFill="1" applyBorder="1" applyAlignment="1">
      <alignment horizontal="center" vertical="center"/>
    </xf>
    <xf numFmtId="0" fontId="21" fillId="30" borderId="173" xfId="37" applyFont="1" applyFill="1" applyBorder="1" applyAlignment="1">
      <alignment horizontal="center" vertical="center"/>
    </xf>
    <xf numFmtId="0" fontId="21" fillId="30" borderId="67" xfId="37" applyFont="1" applyFill="1" applyBorder="1" applyAlignment="1">
      <alignment horizontal="center" vertical="center"/>
    </xf>
    <xf numFmtId="0" fontId="21" fillId="30" borderId="22" xfId="37" applyFont="1" applyFill="1" applyBorder="1" applyAlignment="1">
      <alignment horizontal="left" vertical="center" wrapText="1"/>
    </xf>
    <xf numFmtId="0" fontId="21" fillId="30" borderId="48" xfId="37" applyFont="1" applyFill="1" applyBorder="1" applyAlignment="1">
      <alignment horizontal="left" vertical="center" wrapText="1"/>
    </xf>
    <xf numFmtId="0" fontId="21" fillId="29" borderId="22" xfId="37" applyFont="1" applyFill="1" applyBorder="1" applyAlignment="1">
      <alignment horizontal="left" vertical="center" wrapText="1"/>
    </xf>
    <xf numFmtId="0" fontId="21" fillId="29" borderId="48" xfId="37" applyFont="1" applyFill="1" applyBorder="1" applyAlignment="1">
      <alignment horizontal="left" vertical="center" wrapText="1"/>
    </xf>
    <xf numFmtId="0" fontId="21" fillId="0" borderId="0" xfId="37" applyFont="1" applyAlignment="1">
      <alignment horizontal="left" vertical="center" wrapText="1"/>
    </xf>
    <xf numFmtId="0" fontId="21" fillId="0" borderId="0" xfId="37" applyFont="1" applyAlignment="1">
      <alignment horizontal="center" vertical="center" wrapText="1"/>
    </xf>
    <xf numFmtId="0" fontId="21" fillId="30" borderId="18" xfId="0" applyFont="1" applyFill="1" applyBorder="1" applyAlignment="1">
      <alignment horizontal="center" vertical="center"/>
    </xf>
    <xf numFmtId="0" fontId="21" fillId="30" borderId="50" xfId="0" applyFont="1" applyFill="1" applyBorder="1" applyAlignment="1">
      <alignment horizontal="center" vertical="center"/>
    </xf>
    <xf numFmtId="0" fontId="21" fillId="30" borderId="61" xfId="37" applyFont="1" applyFill="1" applyBorder="1" applyAlignment="1">
      <alignment horizontal="left" vertical="center" wrapText="1"/>
    </xf>
    <xf numFmtId="0" fontId="21" fillId="29" borderId="61" xfId="37" applyFont="1" applyFill="1" applyBorder="1" applyAlignment="1">
      <alignment horizontal="left" vertical="center" wrapText="1"/>
    </xf>
    <xf numFmtId="0" fontId="21" fillId="30" borderId="57" xfId="37" applyFont="1" applyFill="1" applyBorder="1" applyAlignment="1">
      <alignment horizontal="left" vertical="center" wrapText="1"/>
    </xf>
    <xf numFmtId="0" fontId="21" fillId="30" borderId="194" xfId="37" applyFont="1" applyFill="1" applyBorder="1" applyAlignment="1">
      <alignment horizontal="left" vertical="center" wrapText="1"/>
    </xf>
    <xf numFmtId="0" fontId="21" fillId="29" borderId="57" xfId="37" applyFont="1" applyFill="1" applyBorder="1" applyAlignment="1">
      <alignment horizontal="left" vertical="center" wrapText="1"/>
    </xf>
    <xf numFmtId="0" fontId="21" fillId="29" borderId="194" xfId="37" applyFont="1" applyFill="1" applyBorder="1" applyAlignment="1">
      <alignment horizontal="left" vertical="center" wrapText="1"/>
    </xf>
    <xf numFmtId="0" fontId="21" fillId="30" borderId="60" xfId="37" applyFont="1" applyFill="1" applyBorder="1" applyAlignment="1">
      <alignment horizontal="left" vertical="center" wrapText="1"/>
    </xf>
    <xf numFmtId="0" fontId="21" fillId="29" borderId="60" xfId="37" applyFont="1" applyFill="1" applyBorder="1" applyAlignment="1">
      <alignment horizontal="left" vertical="center" wrapText="1"/>
    </xf>
    <xf numFmtId="0" fontId="21" fillId="0" borderId="0" xfId="0" applyFont="1" applyFill="1" applyAlignment="1">
      <alignment horizontal="left" vertical="center"/>
    </xf>
    <xf numFmtId="0" fontId="21" fillId="29" borderId="23" xfId="37" applyFont="1" applyFill="1" applyBorder="1" applyAlignment="1">
      <alignment horizontal="left" vertical="center"/>
    </xf>
    <xf numFmtId="0" fontId="21" fillId="29" borderId="46" xfId="37" applyFont="1" applyFill="1" applyBorder="1" applyAlignment="1">
      <alignment horizontal="left" vertical="center"/>
    </xf>
    <xf numFmtId="0" fontId="21" fillId="30" borderId="28" xfId="37" applyFont="1" applyFill="1" applyBorder="1" applyAlignment="1">
      <alignment horizontal="left" vertical="center" wrapText="1"/>
    </xf>
    <xf numFmtId="0" fontId="21" fillId="29" borderId="28" xfId="37" applyFont="1" applyFill="1" applyBorder="1" applyAlignment="1">
      <alignment horizontal="left" vertical="center" wrapText="1"/>
    </xf>
    <xf numFmtId="0" fontId="21" fillId="30" borderId="29" xfId="37" applyFont="1" applyFill="1" applyBorder="1" applyAlignment="1">
      <alignment horizontal="left" vertical="center"/>
    </xf>
    <xf numFmtId="0" fontId="21" fillId="30" borderId="60" xfId="37" applyFont="1" applyFill="1" applyBorder="1" applyAlignment="1">
      <alignment horizontal="left" vertical="center"/>
    </xf>
    <xf numFmtId="0" fontId="21" fillId="29" borderId="60" xfId="37" applyFont="1" applyFill="1" applyBorder="1" applyAlignment="1">
      <alignment horizontal="left" vertical="center"/>
    </xf>
    <xf numFmtId="0" fontId="21" fillId="30" borderId="108" xfId="37" applyFont="1" applyFill="1" applyBorder="1" applyAlignment="1">
      <alignment horizontal="center" vertical="center" wrapText="1"/>
    </xf>
    <xf numFmtId="0" fontId="21" fillId="30" borderId="120" xfId="37" applyFont="1" applyFill="1" applyBorder="1" applyAlignment="1">
      <alignment horizontal="center" vertical="center"/>
    </xf>
    <xf numFmtId="0" fontId="21" fillId="30" borderId="107" xfId="37" applyFont="1" applyFill="1" applyBorder="1" applyAlignment="1">
      <alignment horizontal="center" vertical="center" wrapText="1"/>
    </xf>
    <xf numFmtId="0" fontId="21" fillId="30" borderId="117" xfId="37" applyFont="1" applyFill="1" applyBorder="1" applyAlignment="1">
      <alignment horizontal="center" vertical="center" wrapText="1"/>
    </xf>
    <xf numFmtId="0" fontId="21" fillId="30" borderId="27" xfId="37" applyFont="1" applyFill="1" applyBorder="1" applyAlignment="1">
      <alignment horizontal="left" vertical="center" wrapText="1"/>
    </xf>
    <xf numFmtId="0" fontId="21" fillId="29" borderId="25" xfId="37" applyFont="1" applyFill="1" applyBorder="1" applyAlignment="1">
      <alignment horizontal="left" vertical="center" wrapText="1"/>
    </xf>
    <xf numFmtId="0" fontId="21" fillId="29" borderId="25" xfId="37" applyFont="1" applyFill="1" applyBorder="1" applyAlignment="1">
      <alignment horizontal="left" vertical="center"/>
    </xf>
    <xf numFmtId="0" fontId="21" fillId="30" borderId="55" xfId="37" applyFont="1" applyFill="1" applyBorder="1" applyAlignment="1">
      <alignment horizontal="center" vertical="center" wrapText="1"/>
    </xf>
    <xf numFmtId="0" fontId="21" fillId="30" borderId="49" xfId="37" applyFont="1" applyFill="1" applyBorder="1" applyAlignment="1">
      <alignment horizontal="center" vertical="center" wrapText="1"/>
    </xf>
    <xf numFmtId="0" fontId="21" fillId="30" borderId="29" xfId="37" applyFont="1" applyFill="1" applyBorder="1" applyAlignment="1">
      <alignment horizontal="left" vertical="center" wrapText="1"/>
    </xf>
    <xf numFmtId="0" fontId="21" fillId="30" borderId="55" xfId="0" applyFont="1" applyFill="1" applyBorder="1" applyAlignment="1">
      <alignment horizontal="center" vertical="center"/>
    </xf>
    <xf numFmtId="0" fontId="21" fillId="30" borderId="30" xfId="37"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3" builtinId="22" customBuiltin="1"/>
    <cellStyle name="警告文" xfId="45" builtinId="11" customBuiltin="1"/>
    <cellStyle name="桁区切り" xfId="47" builtinId="6"/>
    <cellStyle name="桁区切り 2" xfId="33" xr:uid="{00000000-0005-0000-0000-000021000000}"/>
    <cellStyle name="見出し 1" xfId="39" builtinId="16" customBuiltin="1"/>
    <cellStyle name="見出し 2" xfId="40" builtinId="17" customBuiltin="1"/>
    <cellStyle name="見出し 3" xfId="41" builtinId="18" customBuiltin="1"/>
    <cellStyle name="見出し 4" xfId="42" builtinId="19" customBuiltin="1"/>
    <cellStyle name="集計" xfId="46" builtinId="25" customBuiltin="1"/>
    <cellStyle name="出力" xfId="31" builtinId="21" customBuiltin="1"/>
    <cellStyle name="説明文" xfId="44" builtinId="53" customBuiltin="1"/>
    <cellStyle name="入力" xfId="30" builtinId="20" customBuiltin="1"/>
    <cellStyle name="標準" xfId="0" builtinId="0"/>
    <cellStyle name="標準 2" xfId="34" xr:uid="{00000000-0005-0000-0000-00002B000000}"/>
    <cellStyle name="標準 3" xfId="35" xr:uid="{00000000-0005-0000-0000-00002C000000}"/>
    <cellStyle name="標準 4" xfId="36" xr:uid="{00000000-0005-0000-0000-00002D000000}"/>
    <cellStyle name="標準 5" xfId="37" xr:uid="{00000000-0005-0000-0000-00002E000000}"/>
    <cellStyle name="良い" xfId="38" builtinId="26" customBuiltin="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200">
                <a:solidFill>
                  <a:srgbClr val="000000"/>
                </a:solidFill>
              </a:defRPr>
            </a:pPr>
            <a:r>
              <a:rPr lang="ja-JP" altLang="en-US" sz="1200" b="0" i="0" u="none" strike="noStrike" baseline="0">
                <a:solidFill>
                  <a:srgbClr val="000000"/>
                </a:solidFill>
                <a:latin typeface="Meiryo UI"/>
                <a:ea typeface="Meiryo UI"/>
              </a:rPr>
              <a:t>（様式4-2）収支計画グラフ</a:t>
            </a:r>
          </a:p>
        </c:rich>
      </c:tx>
      <c:layout>
        <c:manualLayout>
          <c:xMode val="edge"/>
          <c:yMode val="edge"/>
          <c:x val="0.44807593792202888"/>
          <c:y val="5.4982817869415812E-3"/>
        </c:manualLayout>
      </c:layout>
      <c:overlay val="0"/>
      <c:spPr>
        <a:noFill/>
        <a:ln>
          <a:noFill/>
        </a:ln>
      </c:spPr>
    </c:title>
    <c:autoTitleDeleted val="0"/>
    <c:plotArea>
      <c:layout>
        <c:manualLayout>
          <c:layoutTarget val="inner"/>
          <c:xMode val="edge"/>
          <c:yMode val="edge"/>
          <c:x val="0.15039793708404958"/>
          <c:y val="6.566236436940226E-2"/>
          <c:w val="0.85722469009092805"/>
          <c:h val="0.44788808615417913"/>
        </c:manualLayout>
      </c:layout>
      <c:barChart>
        <c:barDir val="col"/>
        <c:grouping val="stacked"/>
        <c:varyColors val="0"/>
        <c:ser>
          <c:idx val="0"/>
          <c:order val="0"/>
          <c:tx>
            <c:strRef>
              <c:f>'様式第4-1号 長期修繕計画総括表'!$B$68:$P$68</c:f>
              <c:strCache>
                <c:ptCount val="15"/>
                <c:pt idx="0">
                  <c:v>消費税</c:v>
                </c:pt>
              </c:strCache>
            </c:strRef>
          </c:tx>
          <c:spPr>
            <a:solidFill>
              <a:srgbClr val="9999FF"/>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長期修繕計画総括表'!$Q$68:$AV$68</c:f>
              <c:numCache>
                <c:formatCode>#,##0_);[Red]\(#,##0\)</c:formatCode>
                <c:ptCount val="32"/>
                <c:pt idx="1">
                  <c:v>312.54300000000006</c:v>
                </c:pt>
                <c:pt idx="2">
                  <c:v>420.25500000000005</c:v>
                </c:pt>
                <c:pt idx="3">
                  <c:v>16.830000000000002</c:v>
                </c:pt>
                <c:pt idx="4">
                  <c:v>188.10000000000002</c:v>
                </c:pt>
                <c:pt idx="5">
                  <c:v>38.214000000000006</c:v>
                </c:pt>
                <c:pt idx="6">
                  <c:v>387.09000000000003</c:v>
                </c:pt>
                <c:pt idx="7">
                  <c:v>20198.578950000006</c:v>
                </c:pt>
                <c:pt idx="8">
                  <c:v>5.5440000000000005</c:v>
                </c:pt>
                <c:pt idx="9">
                  <c:v>53.460000000000008</c:v>
                </c:pt>
                <c:pt idx="10">
                  <c:v>1169.7840000000001</c:v>
                </c:pt>
                <c:pt idx="11">
                  <c:v>0</c:v>
                </c:pt>
                <c:pt idx="12">
                  <c:v>490.64400000000001</c:v>
                </c:pt>
                <c:pt idx="13">
                  <c:v>3471.4349999999999</c:v>
                </c:pt>
                <c:pt idx="14">
                  <c:v>4462.4250000000002</c:v>
                </c:pt>
                <c:pt idx="15">
                  <c:v>1915.6500000000005</c:v>
                </c:pt>
                <c:pt idx="16">
                  <c:v>7.9200000000000008</c:v>
                </c:pt>
                <c:pt idx="17">
                  <c:v>4953.366</c:v>
                </c:pt>
                <c:pt idx="18">
                  <c:v>1473.7139999999999</c:v>
                </c:pt>
                <c:pt idx="19">
                  <c:v>15945.321150000002</c:v>
                </c:pt>
                <c:pt idx="20">
                  <c:v>31.284000000000006</c:v>
                </c:pt>
                <c:pt idx="21">
                  <c:v>71.335000000000008</c:v>
                </c:pt>
                <c:pt idx="22">
                  <c:v>2733.3900000000003</c:v>
                </c:pt>
                <c:pt idx="23">
                  <c:v>467.18100000000004</c:v>
                </c:pt>
                <c:pt idx="24">
                  <c:v>199.98000000000002</c:v>
                </c:pt>
                <c:pt idx="25">
                  <c:v>2531.1330000000003</c:v>
                </c:pt>
                <c:pt idx="26">
                  <c:v>17.82</c:v>
                </c:pt>
                <c:pt idx="27">
                  <c:v>7128.8910000000005</c:v>
                </c:pt>
                <c:pt idx="28">
                  <c:v>5.5440000000000005</c:v>
                </c:pt>
                <c:pt idx="29">
                  <c:v>170.28</c:v>
                </c:pt>
                <c:pt idx="30">
                  <c:v>43.164000000000009</c:v>
                </c:pt>
                <c:pt idx="31">
                  <c:v>68910.876100000009</c:v>
                </c:pt>
              </c:numCache>
            </c:numRef>
          </c:val>
          <c:extLst>
            <c:ext xmlns:c16="http://schemas.microsoft.com/office/drawing/2014/chart" uri="{C3380CC4-5D6E-409C-BE32-E72D297353CC}">
              <c16:uniqueId val="{00000000-ACD4-4024-9C75-07AE248A5CDE}"/>
            </c:ext>
          </c:extLst>
        </c:ser>
        <c:ser>
          <c:idx val="23"/>
          <c:order val="1"/>
          <c:tx>
            <c:strRef>
              <c:f>'様式第4-1号 長期修繕計画総括表'!$B$67</c:f>
              <c:strCache>
                <c:ptCount val="1"/>
                <c:pt idx="0">
                  <c:v>諸経費（現場管理費・一般管理費、及び法定福利費等（注））</c:v>
                </c:pt>
              </c:strCache>
            </c:strRef>
          </c:tx>
          <c:spPr>
            <a:ln w="6350">
              <a:solidFill>
                <a:sysClr val="windowText" lastClr="000000"/>
              </a:solidFill>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長期修繕計画総括表'!$Q$67:$AV$67</c:f>
              <c:numCache>
                <c:formatCode>#,##0_);[Red]\(#,##0\)</c:formatCode>
                <c:ptCount val="32"/>
                <c:pt idx="1">
                  <c:v>284.13000000000005</c:v>
                </c:pt>
                <c:pt idx="2">
                  <c:v>382.05</c:v>
                </c:pt>
                <c:pt idx="3">
                  <c:v>15.3</c:v>
                </c:pt>
                <c:pt idx="4">
                  <c:v>171</c:v>
                </c:pt>
                <c:pt idx="5">
                  <c:v>34.74</c:v>
                </c:pt>
                <c:pt idx="6">
                  <c:v>351.90000000000003</c:v>
                </c:pt>
                <c:pt idx="7">
                  <c:v>18362.344500000003</c:v>
                </c:pt>
                <c:pt idx="8">
                  <c:v>5.04</c:v>
                </c:pt>
                <c:pt idx="9">
                  <c:v>48.6</c:v>
                </c:pt>
                <c:pt idx="10">
                  <c:v>1063.44</c:v>
                </c:pt>
                <c:pt idx="11">
                  <c:v>0</c:v>
                </c:pt>
                <c:pt idx="12">
                  <c:v>446.03999999999996</c:v>
                </c:pt>
                <c:pt idx="13">
                  <c:v>3155.8500000000004</c:v>
                </c:pt>
                <c:pt idx="14">
                  <c:v>4056.75</c:v>
                </c:pt>
                <c:pt idx="15">
                  <c:v>1741.5000000000005</c:v>
                </c:pt>
                <c:pt idx="16">
                  <c:v>7.2</c:v>
                </c:pt>
                <c:pt idx="17">
                  <c:v>4503.0600000000004</c:v>
                </c:pt>
                <c:pt idx="18">
                  <c:v>1339.74</c:v>
                </c:pt>
                <c:pt idx="19">
                  <c:v>14495.746500000001</c:v>
                </c:pt>
                <c:pt idx="20">
                  <c:v>28.440000000000005</c:v>
                </c:pt>
                <c:pt idx="21">
                  <c:v>64.850000000000009</c:v>
                </c:pt>
                <c:pt idx="22">
                  <c:v>2484.9</c:v>
                </c:pt>
                <c:pt idx="23">
                  <c:v>424.71000000000004</c:v>
                </c:pt>
                <c:pt idx="24">
                  <c:v>181.8</c:v>
                </c:pt>
                <c:pt idx="25">
                  <c:v>2301.0300000000002</c:v>
                </c:pt>
                <c:pt idx="26">
                  <c:v>16.2</c:v>
                </c:pt>
                <c:pt idx="27">
                  <c:v>6480.81</c:v>
                </c:pt>
                <c:pt idx="28">
                  <c:v>5.04</c:v>
                </c:pt>
                <c:pt idx="29">
                  <c:v>154.80000000000001</c:v>
                </c:pt>
                <c:pt idx="30">
                  <c:v>39.240000000000009</c:v>
                </c:pt>
                <c:pt idx="31">
                  <c:v>62646.251000000004</c:v>
                </c:pt>
              </c:numCache>
            </c:numRef>
          </c:val>
          <c:extLst>
            <c:ext xmlns:c16="http://schemas.microsoft.com/office/drawing/2014/chart" uri="{C3380CC4-5D6E-409C-BE32-E72D297353CC}">
              <c16:uniqueId val="{00000001-ACD4-4024-9C75-07AE248A5CDE}"/>
            </c:ext>
          </c:extLst>
        </c:ser>
        <c:ser>
          <c:idx val="19"/>
          <c:order val="2"/>
          <c:tx>
            <c:strRef>
              <c:f>'様式第4-1号 長期修繕計画総括表'!$B$66:$P$66</c:f>
              <c:strCache>
                <c:ptCount val="15"/>
                <c:pt idx="0">
                  <c:v>19　長期修繕計画作成費用</c:v>
                </c:pt>
              </c:strCache>
            </c:strRef>
          </c:tx>
          <c:spPr>
            <a:solidFill>
              <a:srgbClr val="FFFF99"/>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長期修繕計画総括表'!$Q$66:$AV$66</c:f>
              <c:numCache>
                <c:formatCode>#,##0_);[Red]\(#,##0\)</c:formatCode>
                <c:ptCount val="32"/>
                <c:pt idx="1">
                  <c:v>0</c:v>
                </c:pt>
                <c:pt idx="2">
                  <c:v>0</c:v>
                </c:pt>
                <c:pt idx="3">
                  <c:v>0</c:v>
                </c:pt>
                <c:pt idx="4">
                  <c:v>0</c:v>
                </c:pt>
                <c:pt idx="5">
                  <c:v>284.40000000000003</c:v>
                </c:pt>
                <c:pt idx="6">
                  <c:v>0</c:v>
                </c:pt>
                <c:pt idx="7">
                  <c:v>0</c:v>
                </c:pt>
                <c:pt idx="8">
                  <c:v>0</c:v>
                </c:pt>
                <c:pt idx="9">
                  <c:v>0</c:v>
                </c:pt>
                <c:pt idx="10">
                  <c:v>284.40000000000003</c:v>
                </c:pt>
                <c:pt idx="11">
                  <c:v>0</c:v>
                </c:pt>
                <c:pt idx="12">
                  <c:v>0</c:v>
                </c:pt>
                <c:pt idx="13">
                  <c:v>0</c:v>
                </c:pt>
                <c:pt idx="14">
                  <c:v>0</c:v>
                </c:pt>
                <c:pt idx="15">
                  <c:v>284.40000000000003</c:v>
                </c:pt>
                <c:pt idx="16">
                  <c:v>0</c:v>
                </c:pt>
                <c:pt idx="17">
                  <c:v>0</c:v>
                </c:pt>
                <c:pt idx="18">
                  <c:v>0</c:v>
                </c:pt>
                <c:pt idx="19">
                  <c:v>0</c:v>
                </c:pt>
                <c:pt idx="20">
                  <c:v>284.40000000000003</c:v>
                </c:pt>
                <c:pt idx="21">
                  <c:v>0</c:v>
                </c:pt>
                <c:pt idx="22">
                  <c:v>0</c:v>
                </c:pt>
                <c:pt idx="23">
                  <c:v>0</c:v>
                </c:pt>
                <c:pt idx="24">
                  <c:v>0</c:v>
                </c:pt>
                <c:pt idx="25">
                  <c:v>284.40000000000003</c:v>
                </c:pt>
                <c:pt idx="26">
                  <c:v>0</c:v>
                </c:pt>
                <c:pt idx="27">
                  <c:v>0</c:v>
                </c:pt>
                <c:pt idx="28">
                  <c:v>0</c:v>
                </c:pt>
                <c:pt idx="29">
                  <c:v>0</c:v>
                </c:pt>
                <c:pt idx="30">
                  <c:v>284.40000000000003</c:v>
                </c:pt>
                <c:pt idx="31">
                  <c:v>1706.4000000000003</c:v>
                </c:pt>
              </c:numCache>
            </c:numRef>
          </c:val>
          <c:extLst>
            <c:ext xmlns:c16="http://schemas.microsoft.com/office/drawing/2014/chart" uri="{C3380CC4-5D6E-409C-BE32-E72D297353CC}">
              <c16:uniqueId val="{00000002-ACD4-4024-9C75-07AE248A5CDE}"/>
            </c:ext>
          </c:extLst>
        </c:ser>
        <c:ser>
          <c:idx val="18"/>
          <c:order val="3"/>
          <c:tx>
            <c:strRef>
              <c:f>'様式第4-1号 長期修繕計画総括表'!$B$65:$P$65</c:f>
              <c:strCache>
                <c:ptCount val="15"/>
                <c:pt idx="0">
                  <c:v>18　調査・診断、 設計、工事監理等費用</c:v>
                </c:pt>
              </c:strCache>
            </c:strRef>
          </c:tx>
          <c:spPr>
            <a:solidFill>
              <a:srgbClr val="CCFFCC"/>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長期修繕計画総括表'!$Q$65:$AV$65</c:f>
              <c:numCache>
                <c:formatCode>#,##0_);[Red]\(#,##0\)</c:formatCode>
                <c:ptCount val="32"/>
                <c:pt idx="1">
                  <c:v>0</c:v>
                </c:pt>
                <c:pt idx="2">
                  <c:v>0</c:v>
                </c:pt>
                <c:pt idx="3">
                  <c:v>108</c:v>
                </c:pt>
                <c:pt idx="4">
                  <c:v>0</c:v>
                </c:pt>
                <c:pt idx="5">
                  <c:v>0</c:v>
                </c:pt>
                <c:pt idx="6">
                  <c:v>3447</c:v>
                </c:pt>
                <c:pt idx="7">
                  <c:v>4144.5450000000001</c:v>
                </c:pt>
                <c:pt idx="8">
                  <c:v>0</c:v>
                </c:pt>
                <c:pt idx="9">
                  <c:v>108</c:v>
                </c:pt>
                <c:pt idx="10">
                  <c:v>0</c:v>
                </c:pt>
                <c:pt idx="11">
                  <c:v>0</c:v>
                </c:pt>
                <c:pt idx="12">
                  <c:v>108</c:v>
                </c:pt>
                <c:pt idx="13">
                  <c:v>270</c:v>
                </c:pt>
                <c:pt idx="14">
                  <c:v>0</c:v>
                </c:pt>
                <c:pt idx="15">
                  <c:v>108</c:v>
                </c:pt>
                <c:pt idx="16">
                  <c:v>0</c:v>
                </c:pt>
                <c:pt idx="17">
                  <c:v>0</c:v>
                </c:pt>
                <c:pt idx="18">
                  <c:v>3447</c:v>
                </c:pt>
                <c:pt idx="19">
                  <c:v>6650.8650000000007</c:v>
                </c:pt>
                <c:pt idx="20">
                  <c:v>0</c:v>
                </c:pt>
                <c:pt idx="21">
                  <c:v>648.5</c:v>
                </c:pt>
                <c:pt idx="22">
                  <c:v>90</c:v>
                </c:pt>
                <c:pt idx="23">
                  <c:v>0</c:v>
                </c:pt>
                <c:pt idx="24">
                  <c:v>108</c:v>
                </c:pt>
                <c:pt idx="25">
                  <c:v>0</c:v>
                </c:pt>
                <c:pt idx="26">
                  <c:v>90</c:v>
                </c:pt>
                <c:pt idx="27">
                  <c:v>108</c:v>
                </c:pt>
                <c:pt idx="28">
                  <c:v>0</c:v>
                </c:pt>
                <c:pt idx="29">
                  <c:v>0</c:v>
                </c:pt>
                <c:pt idx="30">
                  <c:v>108</c:v>
                </c:pt>
                <c:pt idx="31">
                  <c:v>19543.91</c:v>
                </c:pt>
              </c:numCache>
            </c:numRef>
          </c:val>
          <c:extLst>
            <c:ext xmlns:c16="http://schemas.microsoft.com/office/drawing/2014/chart" uri="{C3380CC4-5D6E-409C-BE32-E72D297353CC}">
              <c16:uniqueId val="{00000003-ACD4-4024-9C75-07AE248A5CDE}"/>
            </c:ext>
          </c:extLst>
        </c:ser>
        <c:ser>
          <c:idx val="17"/>
          <c:order val="4"/>
          <c:tx>
            <c:strRef>
              <c:f>'様式第4-1号 長期修繕計画総括表'!$B$64:$P$64</c:f>
              <c:strCache>
                <c:ptCount val="15"/>
                <c:pt idx="0">
                  <c:v>17　外構・附属施設</c:v>
                </c:pt>
              </c:strCache>
            </c:strRef>
          </c:tx>
          <c:spPr>
            <a:solidFill>
              <a:srgbClr val="CCFFFF"/>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長期修繕計画総括表'!$Q$64:$AV$64</c:f>
              <c:numCache>
                <c:formatCode>#,##0_);[Red]\(#,##0\)</c:formatCode>
                <c:ptCount val="32"/>
                <c:pt idx="1">
                  <c:v>1021.5</c:v>
                </c:pt>
                <c:pt idx="2">
                  <c:v>0</c:v>
                </c:pt>
                <c:pt idx="3">
                  <c:v>0</c:v>
                </c:pt>
                <c:pt idx="4">
                  <c:v>0</c:v>
                </c:pt>
                <c:pt idx="5">
                  <c:v>0</c:v>
                </c:pt>
                <c:pt idx="6">
                  <c:v>0</c:v>
                </c:pt>
                <c:pt idx="7">
                  <c:v>6415.2000000000007</c:v>
                </c:pt>
                <c:pt idx="8">
                  <c:v>0</c:v>
                </c:pt>
                <c:pt idx="9">
                  <c:v>0</c:v>
                </c:pt>
                <c:pt idx="10">
                  <c:v>0</c:v>
                </c:pt>
                <c:pt idx="11">
                  <c:v>0</c:v>
                </c:pt>
                <c:pt idx="12">
                  <c:v>0</c:v>
                </c:pt>
                <c:pt idx="13">
                  <c:v>1021.5</c:v>
                </c:pt>
                <c:pt idx="14">
                  <c:v>4770</c:v>
                </c:pt>
                <c:pt idx="15">
                  <c:v>0</c:v>
                </c:pt>
                <c:pt idx="16">
                  <c:v>0</c:v>
                </c:pt>
                <c:pt idx="17">
                  <c:v>0</c:v>
                </c:pt>
                <c:pt idx="18">
                  <c:v>0</c:v>
                </c:pt>
                <c:pt idx="19">
                  <c:v>5631.2999999999993</c:v>
                </c:pt>
                <c:pt idx="20">
                  <c:v>0</c:v>
                </c:pt>
                <c:pt idx="21">
                  <c:v>0</c:v>
                </c:pt>
                <c:pt idx="22">
                  <c:v>0</c:v>
                </c:pt>
                <c:pt idx="23">
                  <c:v>0</c:v>
                </c:pt>
                <c:pt idx="24">
                  <c:v>0</c:v>
                </c:pt>
                <c:pt idx="25">
                  <c:v>1021.5</c:v>
                </c:pt>
                <c:pt idx="26">
                  <c:v>0</c:v>
                </c:pt>
                <c:pt idx="27">
                  <c:v>0</c:v>
                </c:pt>
                <c:pt idx="28">
                  <c:v>0</c:v>
                </c:pt>
                <c:pt idx="29">
                  <c:v>0</c:v>
                </c:pt>
                <c:pt idx="30">
                  <c:v>0</c:v>
                </c:pt>
                <c:pt idx="31">
                  <c:v>19881</c:v>
                </c:pt>
              </c:numCache>
            </c:numRef>
          </c:val>
          <c:extLst>
            <c:ext xmlns:c16="http://schemas.microsoft.com/office/drawing/2014/chart" uri="{C3380CC4-5D6E-409C-BE32-E72D297353CC}">
              <c16:uniqueId val="{00000004-ACD4-4024-9C75-07AE248A5CDE}"/>
            </c:ext>
          </c:extLst>
        </c:ser>
        <c:ser>
          <c:idx val="16"/>
          <c:order val="5"/>
          <c:tx>
            <c:strRef>
              <c:f>'様式第4-1号 長期修繕計画総括表'!$B$63:$P$63</c:f>
              <c:strCache>
                <c:ptCount val="15"/>
                <c:pt idx="0">
                  <c:v>16　立体駐車場設備</c:v>
                </c:pt>
              </c:strCache>
            </c:strRef>
          </c:tx>
          <c:spPr>
            <a:solidFill>
              <a:srgbClr val="00CCFF"/>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長期修繕計画総括表'!$Q$63:$AV$63</c:f>
              <c:numCache>
                <c:formatCode>#,##0_);[Red]\(#,##0\)</c:formatCode>
                <c:ptCount val="32"/>
                <c:pt idx="1">
                  <c:v>0</c:v>
                </c:pt>
                <c:pt idx="2">
                  <c:v>0</c:v>
                </c:pt>
                <c:pt idx="3">
                  <c:v>0</c:v>
                </c:pt>
                <c:pt idx="4">
                  <c:v>0</c:v>
                </c:pt>
                <c:pt idx="5">
                  <c:v>0</c:v>
                </c:pt>
                <c:pt idx="6">
                  <c:v>0</c:v>
                </c:pt>
                <c:pt idx="7">
                  <c:v>84510</c:v>
                </c:pt>
                <c:pt idx="8">
                  <c:v>0</c:v>
                </c:pt>
                <c:pt idx="9">
                  <c:v>0</c:v>
                </c:pt>
                <c:pt idx="10">
                  <c:v>0</c:v>
                </c:pt>
                <c:pt idx="11">
                  <c:v>0</c:v>
                </c:pt>
                <c:pt idx="12">
                  <c:v>1215.9000000000001</c:v>
                </c:pt>
                <c:pt idx="13">
                  <c:v>0</c:v>
                </c:pt>
                <c:pt idx="14">
                  <c:v>0</c:v>
                </c:pt>
                <c:pt idx="15">
                  <c:v>16959.600000000002</c:v>
                </c:pt>
                <c:pt idx="16">
                  <c:v>0</c:v>
                </c:pt>
                <c:pt idx="17">
                  <c:v>37844.1</c:v>
                </c:pt>
                <c:pt idx="18">
                  <c:v>0</c:v>
                </c:pt>
                <c:pt idx="19">
                  <c:v>4500</c:v>
                </c:pt>
                <c:pt idx="20">
                  <c:v>0</c:v>
                </c:pt>
                <c:pt idx="21">
                  <c:v>0</c:v>
                </c:pt>
                <c:pt idx="22">
                  <c:v>967.5</c:v>
                </c:pt>
                <c:pt idx="23">
                  <c:v>4202.1000000000004</c:v>
                </c:pt>
                <c:pt idx="24">
                  <c:v>0</c:v>
                </c:pt>
                <c:pt idx="25">
                  <c:v>0</c:v>
                </c:pt>
                <c:pt idx="26">
                  <c:v>0</c:v>
                </c:pt>
                <c:pt idx="27">
                  <c:v>37844.1</c:v>
                </c:pt>
                <c:pt idx="28">
                  <c:v>0</c:v>
                </c:pt>
                <c:pt idx="29">
                  <c:v>0</c:v>
                </c:pt>
                <c:pt idx="30">
                  <c:v>0</c:v>
                </c:pt>
                <c:pt idx="31">
                  <c:v>188043.30000000002</c:v>
                </c:pt>
              </c:numCache>
            </c:numRef>
          </c:val>
          <c:extLst>
            <c:ext xmlns:c16="http://schemas.microsoft.com/office/drawing/2014/chart" uri="{C3380CC4-5D6E-409C-BE32-E72D297353CC}">
              <c16:uniqueId val="{00000005-ACD4-4024-9C75-07AE248A5CDE}"/>
            </c:ext>
          </c:extLst>
        </c:ser>
        <c:ser>
          <c:idx val="15"/>
          <c:order val="6"/>
          <c:tx>
            <c:strRef>
              <c:f>'様式第4-1号 長期修繕計画総括表'!$B$62:$P$62</c:f>
              <c:strCache>
                <c:ptCount val="15"/>
                <c:pt idx="0">
                  <c:v>15　昇降機設備</c:v>
                </c:pt>
              </c:strCache>
            </c:strRef>
          </c:tx>
          <c:spPr>
            <a:solidFill>
              <a:srgbClr val="0000FF"/>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長期修繕計画総括表'!$Q$62:$AV$62</c:f>
              <c:numCache>
                <c:formatCode>#,##0_);[Red]\(#,##0\)</c:formatCode>
                <c:ptCount val="32"/>
                <c:pt idx="1">
                  <c:v>0</c:v>
                </c:pt>
                <c:pt idx="2">
                  <c:v>0</c:v>
                </c:pt>
                <c:pt idx="3">
                  <c:v>0</c:v>
                </c:pt>
                <c:pt idx="4">
                  <c:v>0</c:v>
                </c:pt>
                <c:pt idx="5">
                  <c:v>0</c:v>
                </c:pt>
                <c:pt idx="6">
                  <c:v>0</c:v>
                </c:pt>
                <c:pt idx="7">
                  <c:v>0</c:v>
                </c:pt>
                <c:pt idx="8">
                  <c:v>0</c:v>
                </c:pt>
                <c:pt idx="9">
                  <c:v>0</c:v>
                </c:pt>
                <c:pt idx="10">
                  <c:v>10350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10350</c:v>
                </c:pt>
              </c:numCache>
            </c:numRef>
          </c:val>
          <c:extLst>
            <c:ext xmlns:c16="http://schemas.microsoft.com/office/drawing/2014/chart" uri="{C3380CC4-5D6E-409C-BE32-E72D297353CC}">
              <c16:uniqueId val="{00000006-ACD4-4024-9C75-07AE248A5CDE}"/>
            </c:ext>
          </c:extLst>
        </c:ser>
        <c:ser>
          <c:idx val="14"/>
          <c:order val="7"/>
          <c:tx>
            <c:strRef>
              <c:f>'様式第4-1号 長期修繕計画総括表'!$B$61:$P$61</c:f>
              <c:strCache>
                <c:ptCount val="15"/>
                <c:pt idx="0">
                  <c:v>14　消防用設備</c:v>
                </c:pt>
              </c:strCache>
            </c:strRef>
          </c:tx>
          <c:spPr>
            <a:solidFill>
              <a:srgbClr val="008080"/>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長期修繕計画総括表'!$Q$61:$AV$61</c:f>
              <c:numCache>
                <c:formatCode>#,##0_);[Red]\(#,##0\)</c:formatCode>
                <c:ptCount val="32"/>
                <c:pt idx="1">
                  <c:v>0</c:v>
                </c:pt>
                <c:pt idx="2">
                  <c:v>1017</c:v>
                </c:pt>
                <c:pt idx="3">
                  <c:v>45</c:v>
                </c:pt>
                <c:pt idx="4">
                  <c:v>45</c:v>
                </c:pt>
                <c:pt idx="5">
                  <c:v>63</c:v>
                </c:pt>
                <c:pt idx="6">
                  <c:v>72</c:v>
                </c:pt>
                <c:pt idx="7">
                  <c:v>5485.5</c:v>
                </c:pt>
                <c:pt idx="8">
                  <c:v>36</c:v>
                </c:pt>
                <c:pt idx="9">
                  <c:v>18</c:v>
                </c:pt>
                <c:pt idx="10">
                  <c:v>0</c:v>
                </c:pt>
                <c:pt idx="11">
                  <c:v>0</c:v>
                </c:pt>
                <c:pt idx="12">
                  <c:v>549</c:v>
                </c:pt>
                <c:pt idx="13">
                  <c:v>45</c:v>
                </c:pt>
                <c:pt idx="14">
                  <c:v>45</c:v>
                </c:pt>
                <c:pt idx="15">
                  <c:v>63</c:v>
                </c:pt>
                <c:pt idx="16">
                  <c:v>72</c:v>
                </c:pt>
                <c:pt idx="17">
                  <c:v>3834</c:v>
                </c:pt>
                <c:pt idx="18">
                  <c:v>36</c:v>
                </c:pt>
                <c:pt idx="19">
                  <c:v>18</c:v>
                </c:pt>
                <c:pt idx="20">
                  <c:v>0</c:v>
                </c:pt>
                <c:pt idx="21">
                  <c:v>0</c:v>
                </c:pt>
                <c:pt idx="22">
                  <c:v>3888</c:v>
                </c:pt>
                <c:pt idx="23">
                  <c:v>45</c:v>
                </c:pt>
                <c:pt idx="24">
                  <c:v>45</c:v>
                </c:pt>
                <c:pt idx="25">
                  <c:v>63</c:v>
                </c:pt>
                <c:pt idx="26">
                  <c:v>72</c:v>
                </c:pt>
                <c:pt idx="27">
                  <c:v>1606.5</c:v>
                </c:pt>
                <c:pt idx="28">
                  <c:v>36</c:v>
                </c:pt>
                <c:pt idx="29">
                  <c:v>18</c:v>
                </c:pt>
                <c:pt idx="30">
                  <c:v>0</c:v>
                </c:pt>
                <c:pt idx="31">
                  <c:v>17217</c:v>
                </c:pt>
              </c:numCache>
            </c:numRef>
          </c:val>
          <c:extLst>
            <c:ext xmlns:c16="http://schemas.microsoft.com/office/drawing/2014/chart" uri="{C3380CC4-5D6E-409C-BE32-E72D297353CC}">
              <c16:uniqueId val="{00000007-ACD4-4024-9C75-07AE248A5CDE}"/>
            </c:ext>
          </c:extLst>
        </c:ser>
        <c:ser>
          <c:idx val="13"/>
          <c:order val="8"/>
          <c:tx>
            <c:strRef>
              <c:f>'様式第4-1号 長期修繕計画総括表'!$B$60:$P$60</c:f>
              <c:strCache>
                <c:ptCount val="15"/>
                <c:pt idx="0">
                  <c:v>13　情報・通信設備</c:v>
                </c:pt>
              </c:strCache>
            </c:strRef>
          </c:tx>
          <c:spPr>
            <a:solidFill>
              <a:srgbClr val="800000"/>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長期修繕計画総括表'!$Q$60:$AV$60</c:f>
              <c:numCache>
                <c:formatCode>#,##0_);[Red]\(#,##0\)</c:formatCode>
                <c:ptCount val="32"/>
                <c:pt idx="1">
                  <c:v>0</c:v>
                </c:pt>
                <c:pt idx="2">
                  <c:v>0</c:v>
                </c:pt>
                <c:pt idx="3">
                  <c:v>0</c:v>
                </c:pt>
                <c:pt idx="4">
                  <c:v>0</c:v>
                </c:pt>
                <c:pt idx="5">
                  <c:v>0</c:v>
                </c:pt>
                <c:pt idx="6">
                  <c:v>0</c:v>
                </c:pt>
                <c:pt idx="7">
                  <c:v>2160</c:v>
                </c:pt>
                <c:pt idx="8">
                  <c:v>0</c:v>
                </c:pt>
                <c:pt idx="9">
                  <c:v>0</c:v>
                </c:pt>
                <c:pt idx="10">
                  <c:v>0</c:v>
                </c:pt>
                <c:pt idx="11">
                  <c:v>0</c:v>
                </c:pt>
                <c:pt idx="12">
                  <c:v>0</c:v>
                </c:pt>
                <c:pt idx="13">
                  <c:v>0</c:v>
                </c:pt>
                <c:pt idx="14">
                  <c:v>0</c:v>
                </c:pt>
                <c:pt idx="15">
                  <c:v>0</c:v>
                </c:pt>
                <c:pt idx="16">
                  <c:v>0</c:v>
                </c:pt>
                <c:pt idx="17">
                  <c:v>0</c:v>
                </c:pt>
                <c:pt idx="18">
                  <c:v>9900</c:v>
                </c:pt>
                <c:pt idx="19">
                  <c:v>0</c:v>
                </c:pt>
                <c:pt idx="20">
                  <c:v>0</c:v>
                </c:pt>
                <c:pt idx="21">
                  <c:v>0</c:v>
                </c:pt>
                <c:pt idx="22">
                  <c:v>0</c:v>
                </c:pt>
                <c:pt idx="23">
                  <c:v>0</c:v>
                </c:pt>
                <c:pt idx="24">
                  <c:v>0</c:v>
                </c:pt>
                <c:pt idx="25">
                  <c:v>0</c:v>
                </c:pt>
                <c:pt idx="26">
                  <c:v>0</c:v>
                </c:pt>
                <c:pt idx="27">
                  <c:v>2322</c:v>
                </c:pt>
                <c:pt idx="28">
                  <c:v>0</c:v>
                </c:pt>
                <c:pt idx="29">
                  <c:v>0</c:v>
                </c:pt>
                <c:pt idx="30">
                  <c:v>0</c:v>
                </c:pt>
                <c:pt idx="31">
                  <c:v>14382</c:v>
                </c:pt>
              </c:numCache>
            </c:numRef>
          </c:val>
          <c:extLst>
            <c:ext xmlns:c16="http://schemas.microsoft.com/office/drawing/2014/chart" uri="{C3380CC4-5D6E-409C-BE32-E72D297353CC}">
              <c16:uniqueId val="{00000008-ACD4-4024-9C75-07AE248A5CDE}"/>
            </c:ext>
          </c:extLst>
        </c:ser>
        <c:ser>
          <c:idx val="12"/>
          <c:order val="9"/>
          <c:tx>
            <c:strRef>
              <c:f>'様式第4-1号 長期修繕計画総括表'!$B$59:$P$59</c:f>
              <c:strCache>
                <c:ptCount val="15"/>
                <c:pt idx="0">
                  <c:v>12　電灯設備等</c:v>
                </c:pt>
              </c:strCache>
            </c:strRef>
          </c:tx>
          <c:spPr>
            <a:solidFill>
              <a:srgbClr val="800080"/>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長期修繕計画総括表'!$Q$59:$AV$59</c:f>
              <c:numCache>
                <c:formatCode>#,##0_);[Red]\(#,##0\)</c:formatCode>
                <c:ptCount val="32"/>
                <c:pt idx="1">
                  <c:v>0</c:v>
                </c:pt>
                <c:pt idx="2">
                  <c:v>315</c:v>
                </c:pt>
                <c:pt idx="3">
                  <c:v>0</c:v>
                </c:pt>
                <c:pt idx="4">
                  <c:v>0</c:v>
                </c:pt>
                <c:pt idx="5">
                  <c:v>0</c:v>
                </c:pt>
                <c:pt idx="6">
                  <c:v>0</c:v>
                </c:pt>
                <c:pt idx="7">
                  <c:v>3645</c:v>
                </c:pt>
                <c:pt idx="8">
                  <c:v>0</c:v>
                </c:pt>
                <c:pt idx="9">
                  <c:v>0</c:v>
                </c:pt>
                <c:pt idx="10">
                  <c:v>0</c:v>
                </c:pt>
                <c:pt idx="11">
                  <c:v>0</c:v>
                </c:pt>
                <c:pt idx="12">
                  <c:v>315</c:v>
                </c:pt>
                <c:pt idx="13">
                  <c:v>0</c:v>
                </c:pt>
                <c:pt idx="14">
                  <c:v>0</c:v>
                </c:pt>
                <c:pt idx="15">
                  <c:v>0</c:v>
                </c:pt>
                <c:pt idx="16">
                  <c:v>0</c:v>
                </c:pt>
                <c:pt idx="17">
                  <c:v>2565</c:v>
                </c:pt>
                <c:pt idx="18">
                  <c:v>0</c:v>
                </c:pt>
                <c:pt idx="19">
                  <c:v>0</c:v>
                </c:pt>
                <c:pt idx="20">
                  <c:v>0</c:v>
                </c:pt>
                <c:pt idx="21">
                  <c:v>0</c:v>
                </c:pt>
                <c:pt idx="22">
                  <c:v>315</c:v>
                </c:pt>
                <c:pt idx="23">
                  <c:v>0</c:v>
                </c:pt>
                <c:pt idx="24">
                  <c:v>0</c:v>
                </c:pt>
                <c:pt idx="25">
                  <c:v>0</c:v>
                </c:pt>
                <c:pt idx="26">
                  <c:v>0</c:v>
                </c:pt>
                <c:pt idx="27">
                  <c:v>21465</c:v>
                </c:pt>
                <c:pt idx="28">
                  <c:v>0</c:v>
                </c:pt>
                <c:pt idx="29">
                  <c:v>0</c:v>
                </c:pt>
                <c:pt idx="30">
                  <c:v>0</c:v>
                </c:pt>
                <c:pt idx="31">
                  <c:v>28620</c:v>
                </c:pt>
              </c:numCache>
            </c:numRef>
          </c:val>
          <c:extLst>
            <c:ext xmlns:c16="http://schemas.microsoft.com/office/drawing/2014/chart" uri="{C3380CC4-5D6E-409C-BE32-E72D297353CC}">
              <c16:uniqueId val="{00000009-ACD4-4024-9C75-07AE248A5CDE}"/>
            </c:ext>
          </c:extLst>
        </c:ser>
        <c:ser>
          <c:idx val="11"/>
          <c:order val="10"/>
          <c:tx>
            <c:strRef>
              <c:f>'様式第4-1号 長期修繕計画総括表'!$B$58:$P$58</c:f>
              <c:strCache>
                <c:ptCount val="15"/>
                <c:pt idx="0">
                  <c:v>11　空調・換気設備</c:v>
                </c:pt>
              </c:strCache>
            </c:strRef>
          </c:tx>
          <c:spPr>
            <a:solidFill>
              <a:srgbClr val="00FFFF"/>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長期修繕計画総括表'!$Q$58:$AV$58</c:f>
              <c:numCache>
                <c:formatCode>#,##0_);[Red]\(#,##0\)</c:formatCode>
                <c:ptCount val="32"/>
                <c:pt idx="1">
                  <c:v>0</c:v>
                </c:pt>
                <c:pt idx="2">
                  <c:v>666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666</c:v>
                </c:pt>
                <c:pt idx="23">
                  <c:v>0</c:v>
                </c:pt>
                <c:pt idx="24">
                  <c:v>0</c:v>
                </c:pt>
                <c:pt idx="25">
                  <c:v>0</c:v>
                </c:pt>
                <c:pt idx="26">
                  <c:v>0</c:v>
                </c:pt>
                <c:pt idx="27">
                  <c:v>0</c:v>
                </c:pt>
                <c:pt idx="28">
                  <c:v>0</c:v>
                </c:pt>
                <c:pt idx="29">
                  <c:v>0</c:v>
                </c:pt>
                <c:pt idx="30">
                  <c:v>0</c:v>
                </c:pt>
                <c:pt idx="31">
                  <c:v>1332</c:v>
                </c:pt>
              </c:numCache>
            </c:numRef>
          </c:val>
          <c:extLst>
            <c:ext xmlns:c16="http://schemas.microsoft.com/office/drawing/2014/chart" uri="{C3380CC4-5D6E-409C-BE32-E72D297353CC}">
              <c16:uniqueId val="{0000000A-ACD4-4024-9C75-07AE248A5CDE}"/>
            </c:ext>
          </c:extLst>
        </c:ser>
        <c:ser>
          <c:idx val="10"/>
          <c:order val="11"/>
          <c:tx>
            <c:strRef>
              <c:f>'様式第4-1号 長期修繕計画総括表'!$B$57:$P$57</c:f>
              <c:strCache>
                <c:ptCount val="15"/>
                <c:pt idx="0">
                  <c:v>10　ガス設備</c:v>
                </c:pt>
              </c:strCache>
            </c:strRef>
          </c:tx>
          <c:spPr>
            <a:solidFill>
              <a:srgbClr val="FFFF00"/>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長期修繕計画総括表'!$Q$57:$AV$57</c:f>
              <c:numCache>
                <c:formatCode>#,##0_);[Red]\(#,##0\)</c:formatCode>
                <c:ptCount val="32"/>
                <c:pt idx="1">
                  <c:v>0</c:v>
                </c:pt>
                <c:pt idx="2">
                  <c:v>0</c:v>
                </c:pt>
                <c:pt idx="3">
                  <c:v>0</c:v>
                </c:pt>
                <c:pt idx="4">
                  <c:v>0</c:v>
                </c:pt>
                <c:pt idx="5">
                  <c:v>0</c:v>
                </c:pt>
                <c:pt idx="6">
                  <c:v>0</c:v>
                </c:pt>
                <c:pt idx="7">
                  <c:v>0</c:v>
                </c:pt>
                <c:pt idx="8">
                  <c:v>0</c:v>
                </c:pt>
                <c:pt idx="9">
                  <c:v>0</c:v>
                </c:pt>
                <c:pt idx="10">
                  <c:v>0</c:v>
                </c:pt>
                <c:pt idx="11">
                  <c:v>0</c:v>
                </c:pt>
                <c:pt idx="12">
                  <c:v>450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450</c:v>
                </c:pt>
              </c:numCache>
            </c:numRef>
          </c:val>
          <c:extLst>
            <c:ext xmlns:c16="http://schemas.microsoft.com/office/drawing/2014/chart" uri="{C3380CC4-5D6E-409C-BE32-E72D297353CC}">
              <c16:uniqueId val="{0000000B-ACD4-4024-9C75-07AE248A5CDE}"/>
            </c:ext>
          </c:extLst>
        </c:ser>
        <c:ser>
          <c:idx val="9"/>
          <c:order val="12"/>
          <c:tx>
            <c:strRef>
              <c:f>'様式第4-1号 長期修繕計画総括表'!$B$56:$P$56</c:f>
              <c:strCache>
                <c:ptCount val="15"/>
                <c:pt idx="0">
                  <c:v>９　排水設備</c:v>
                </c:pt>
              </c:strCache>
            </c:strRef>
          </c:tx>
          <c:spPr>
            <a:solidFill>
              <a:srgbClr val="FF00FF"/>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長期修繕計画総括表'!$Q$56:$AV$56</c:f>
              <c:numCache>
                <c:formatCode>#,##0_);[Red]\(#,##0\)</c:formatCode>
                <c:ptCount val="32"/>
                <c:pt idx="1">
                  <c:v>0</c:v>
                </c:pt>
                <c:pt idx="2">
                  <c:v>1822.5</c:v>
                </c:pt>
                <c:pt idx="3">
                  <c:v>0</c:v>
                </c:pt>
                <c:pt idx="4">
                  <c:v>0</c:v>
                </c:pt>
                <c:pt idx="5">
                  <c:v>0</c:v>
                </c:pt>
                <c:pt idx="6">
                  <c:v>0</c:v>
                </c:pt>
                <c:pt idx="7">
                  <c:v>787.5</c:v>
                </c:pt>
                <c:pt idx="8">
                  <c:v>14.4</c:v>
                </c:pt>
                <c:pt idx="9">
                  <c:v>0</c:v>
                </c:pt>
                <c:pt idx="10">
                  <c:v>0</c:v>
                </c:pt>
                <c:pt idx="11">
                  <c:v>0</c:v>
                </c:pt>
                <c:pt idx="12">
                  <c:v>1822.5</c:v>
                </c:pt>
                <c:pt idx="13">
                  <c:v>0</c:v>
                </c:pt>
                <c:pt idx="14">
                  <c:v>0</c:v>
                </c:pt>
                <c:pt idx="15">
                  <c:v>0</c:v>
                </c:pt>
                <c:pt idx="16">
                  <c:v>0</c:v>
                </c:pt>
                <c:pt idx="17">
                  <c:v>787.5</c:v>
                </c:pt>
                <c:pt idx="18">
                  <c:v>14.4</c:v>
                </c:pt>
                <c:pt idx="19">
                  <c:v>0</c:v>
                </c:pt>
                <c:pt idx="20">
                  <c:v>0</c:v>
                </c:pt>
                <c:pt idx="21">
                  <c:v>0</c:v>
                </c:pt>
                <c:pt idx="22">
                  <c:v>18922.5</c:v>
                </c:pt>
                <c:pt idx="23">
                  <c:v>0</c:v>
                </c:pt>
                <c:pt idx="24">
                  <c:v>0</c:v>
                </c:pt>
                <c:pt idx="25">
                  <c:v>0</c:v>
                </c:pt>
                <c:pt idx="26">
                  <c:v>0</c:v>
                </c:pt>
                <c:pt idx="27">
                  <c:v>787.5</c:v>
                </c:pt>
                <c:pt idx="28">
                  <c:v>14.4</c:v>
                </c:pt>
                <c:pt idx="29">
                  <c:v>0</c:v>
                </c:pt>
                <c:pt idx="30">
                  <c:v>0</c:v>
                </c:pt>
                <c:pt idx="31">
                  <c:v>24973.200000000001</c:v>
                </c:pt>
              </c:numCache>
            </c:numRef>
          </c:val>
          <c:extLst>
            <c:ext xmlns:c16="http://schemas.microsoft.com/office/drawing/2014/chart" uri="{C3380CC4-5D6E-409C-BE32-E72D297353CC}">
              <c16:uniqueId val="{0000000C-ACD4-4024-9C75-07AE248A5CDE}"/>
            </c:ext>
          </c:extLst>
        </c:ser>
        <c:ser>
          <c:idx val="8"/>
          <c:order val="13"/>
          <c:tx>
            <c:strRef>
              <c:f>'様式第4-1号 長期修繕計画総括表'!$B$55:$P$55</c:f>
              <c:strCache>
                <c:ptCount val="15"/>
                <c:pt idx="0">
                  <c:v>８　給水設備</c:v>
                </c:pt>
              </c:strCache>
            </c:strRef>
          </c:tx>
          <c:spPr>
            <a:solidFill>
              <a:srgbClr val="000080"/>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長期修繕計画総括表'!$Q$55:$AV$55</c:f>
              <c:numCache>
                <c:formatCode>#,##0_);[Red]\(#,##0\)</c:formatCode>
                <c:ptCount val="32"/>
                <c:pt idx="1">
                  <c:v>0</c:v>
                </c:pt>
                <c:pt idx="2">
                  <c:v>0</c:v>
                </c:pt>
                <c:pt idx="3">
                  <c:v>0</c:v>
                </c:pt>
                <c:pt idx="4">
                  <c:v>1665</c:v>
                </c:pt>
                <c:pt idx="5">
                  <c:v>0</c:v>
                </c:pt>
                <c:pt idx="6">
                  <c:v>0</c:v>
                </c:pt>
                <c:pt idx="7">
                  <c:v>0</c:v>
                </c:pt>
                <c:pt idx="8">
                  <c:v>0</c:v>
                </c:pt>
                <c:pt idx="9">
                  <c:v>360</c:v>
                </c:pt>
                <c:pt idx="10">
                  <c:v>0</c:v>
                </c:pt>
                <c:pt idx="11">
                  <c:v>0</c:v>
                </c:pt>
                <c:pt idx="12">
                  <c:v>0</c:v>
                </c:pt>
                <c:pt idx="13">
                  <c:v>0</c:v>
                </c:pt>
                <c:pt idx="14">
                  <c:v>35302.5</c:v>
                </c:pt>
                <c:pt idx="15">
                  <c:v>0</c:v>
                </c:pt>
                <c:pt idx="16">
                  <c:v>0</c:v>
                </c:pt>
                <c:pt idx="17">
                  <c:v>0</c:v>
                </c:pt>
                <c:pt idx="18">
                  <c:v>0</c:v>
                </c:pt>
                <c:pt idx="19">
                  <c:v>360</c:v>
                </c:pt>
                <c:pt idx="20">
                  <c:v>0</c:v>
                </c:pt>
                <c:pt idx="21">
                  <c:v>0</c:v>
                </c:pt>
                <c:pt idx="22">
                  <c:v>0</c:v>
                </c:pt>
                <c:pt idx="23">
                  <c:v>0</c:v>
                </c:pt>
                <c:pt idx="24">
                  <c:v>1665</c:v>
                </c:pt>
                <c:pt idx="25">
                  <c:v>0</c:v>
                </c:pt>
                <c:pt idx="26">
                  <c:v>0</c:v>
                </c:pt>
                <c:pt idx="27">
                  <c:v>0</c:v>
                </c:pt>
                <c:pt idx="28">
                  <c:v>0</c:v>
                </c:pt>
                <c:pt idx="29">
                  <c:v>1530</c:v>
                </c:pt>
                <c:pt idx="30">
                  <c:v>0</c:v>
                </c:pt>
                <c:pt idx="31">
                  <c:v>40882.5</c:v>
                </c:pt>
              </c:numCache>
            </c:numRef>
          </c:val>
          <c:extLst>
            <c:ext xmlns:c16="http://schemas.microsoft.com/office/drawing/2014/chart" uri="{C3380CC4-5D6E-409C-BE32-E72D297353CC}">
              <c16:uniqueId val="{0000000D-ACD4-4024-9C75-07AE248A5CDE}"/>
            </c:ext>
          </c:extLst>
        </c:ser>
        <c:ser>
          <c:idx val="7"/>
          <c:order val="14"/>
          <c:tx>
            <c:strRef>
              <c:f>'様式第4-1号 長期修繕計画総括表'!$B$54:$P$54</c:f>
              <c:strCache>
                <c:ptCount val="15"/>
                <c:pt idx="0">
                  <c:v>７　共用内部</c:v>
                </c:pt>
              </c:strCache>
            </c:strRef>
          </c:tx>
          <c:spPr>
            <a:solidFill>
              <a:srgbClr val="CCCCFF"/>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長期修繕計画総括表'!$Q$54:$AV$54</c:f>
              <c:numCache>
                <c:formatCode>#,##0_);[Red]\(#,##0\)</c:formatCode>
                <c:ptCount val="32"/>
                <c:pt idx="1">
                  <c:v>0</c:v>
                </c:pt>
                <c:pt idx="2">
                  <c:v>0</c:v>
                </c:pt>
                <c:pt idx="3">
                  <c:v>0</c:v>
                </c:pt>
                <c:pt idx="4">
                  <c:v>0</c:v>
                </c:pt>
                <c:pt idx="5">
                  <c:v>0</c:v>
                </c:pt>
                <c:pt idx="6">
                  <c:v>0</c:v>
                </c:pt>
                <c:pt idx="7">
                  <c:v>802.8</c:v>
                </c:pt>
                <c:pt idx="8">
                  <c:v>0</c:v>
                </c:pt>
                <c:pt idx="9">
                  <c:v>0</c:v>
                </c:pt>
                <c:pt idx="10">
                  <c:v>0</c:v>
                </c:pt>
                <c:pt idx="11">
                  <c:v>0</c:v>
                </c:pt>
                <c:pt idx="12">
                  <c:v>0</c:v>
                </c:pt>
                <c:pt idx="13">
                  <c:v>0</c:v>
                </c:pt>
                <c:pt idx="14">
                  <c:v>0</c:v>
                </c:pt>
                <c:pt idx="15">
                  <c:v>0</c:v>
                </c:pt>
                <c:pt idx="16">
                  <c:v>0</c:v>
                </c:pt>
                <c:pt idx="17">
                  <c:v>0</c:v>
                </c:pt>
                <c:pt idx="18">
                  <c:v>0</c:v>
                </c:pt>
                <c:pt idx="19">
                  <c:v>712.8</c:v>
                </c:pt>
                <c:pt idx="20">
                  <c:v>0</c:v>
                </c:pt>
                <c:pt idx="21">
                  <c:v>0</c:v>
                </c:pt>
                <c:pt idx="22">
                  <c:v>0</c:v>
                </c:pt>
                <c:pt idx="23">
                  <c:v>0</c:v>
                </c:pt>
                <c:pt idx="24">
                  <c:v>0</c:v>
                </c:pt>
                <c:pt idx="25">
                  <c:v>225</c:v>
                </c:pt>
                <c:pt idx="26">
                  <c:v>0</c:v>
                </c:pt>
                <c:pt idx="27">
                  <c:v>0</c:v>
                </c:pt>
                <c:pt idx="28">
                  <c:v>0</c:v>
                </c:pt>
                <c:pt idx="29">
                  <c:v>0</c:v>
                </c:pt>
                <c:pt idx="30">
                  <c:v>0</c:v>
                </c:pt>
                <c:pt idx="31">
                  <c:v>1740.6</c:v>
                </c:pt>
              </c:numCache>
            </c:numRef>
          </c:val>
          <c:extLst>
            <c:ext xmlns:c16="http://schemas.microsoft.com/office/drawing/2014/chart" uri="{C3380CC4-5D6E-409C-BE32-E72D297353CC}">
              <c16:uniqueId val="{0000000E-ACD4-4024-9C75-07AE248A5CDE}"/>
            </c:ext>
          </c:extLst>
        </c:ser>
        <c:ser>
          <c:idx val="6"/>
          <c:order val="15"/>
          <c:tx>
            <c:strRef>
              <c:f>'様式第4-1号 長期修繕計画総括表'!$B$53:$P$53</c:f>
              <c:strCache>
                <c:ptCount val="15"/>
                <c:pt idx="0">
                  <c:v>６　建具・金物等</c:v>
                </c:pt>
              </c:strCache>
            </c:strRef>
          </c:tx>
          <c:spPr>
            <a:solidFill>
              <a:srgbClr val="0066CC"/>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長期修繕計画総括表'!$Q$53:$AV$53</c:f>
              <c:numCache>
                <c:formatCode>#,##0_);[Red]\(#,##0\)</c:formatCode>
                <c:ptCount val="32"/>
                <c:pt idx="1">
                  <c:v>0</c:v>
                </c:pt>
                <c:pt idx="2">
                  <c:v>0</c:v>
                </c:pt>
                <c:pt idx="3">
                  <c:v>0</c:v>
                </c:pt>
                <c:pt idx="4">
                  <c:v>0</c:v>
                </c:pt>
                <c:pt idx="5">
                  <c:v>0</c:v>
                </c:pt>
                <c:pt idx="6">
                  <c:v>0</c:v>
                </c:pt>
                <c:pt idx="7">
                  <c:v>9117.9</c:v>
                </c:pt>
                <c:pt idx="8">
                  <c:v>0</c:v>
                </c:pt>
                <c:pt idx="9">
                  <c:v>0</c:v>
                </c:pt>
                <c:pt idx="10">
                  <c:v>0</c:v>
                </c:pt>
                <c:pt idx="11">
                  <c:v>0</c:v>
                </c:pt>
                <c:pt idx="12">
                  <c:v>0</c:v>
                </c:pt>
                <c:pt idx="13">
                  <c:v>18450</c:v>
                </c:pt>
                <c:pt idx="14">
                  <c:v>0</c:v>
                </c:pt>
                <c:pt idx="15">
                  <c:v>0</c:v>
                </c:pt>
                <c:pt idx="16">
                  <c:v>0</c:v>
                </c:pt>
                <c:pt idx="17">
                  <c:v>0</c:v>
                </c:pt>
                <c:pt idx="18">
                  <c:v>0</c:v>
                </c:pt>
                <c:pt idx="19">
                  <c:v>60732.900000000009</c:v>
                </c:pt>
                <c:pt idx="20">
                  <c:v>0</c:v>
                </c:pt>
                <c:pt idx="21">
                  <c:v>0</c:v>
                </c:pt>
                <c:pt idx="22">
                  <c:v>0</c:v>
                </c:pt>
                <c:pt idx="23">
                  <c:v>0</c:v>
                </c:pt>
                <c:pt idx="24">
                  <c:v>0</c:v>
                </c:pt>
                <c:pt idx="25">
                  <c:v>2295</c:v>
                </c:pt>
                <c:pt idx="26">
                  <c:v>0</c:v>
                </c:pt>
                <c:pt idx="27">
                  <c:v>0</c:v>
                </c:pt>
                <c:pt idx="28">
                  <c:v>0</c:v>
                </c:pt>
                <c:pt idx="29">
                  <c:v>0</c:v>
                </c:pt>
                <c:pt idx="30">
                  <c:v>0</c:v>
                </c:pt>
                <c:pt idx="31">
                  <c:v>90595.800000000017</c:v>
                </c:pt>
              </c:numCache>
            </c:numRef>
          </c:val>
          <c:extLst>
            <c:ext xmlns:c16="http://schemas.microsoft.com/office/drawing/2014/chart" uri="{C3380CC4-5D6E-409C-BE32-E72D297353CC}">
              <c16:uniqueId val="{0000000F-ACD4-4024-9C75-07AE248A5CDE}"/>
            </c:ext>
          </c:extLst>
        </c:ser>
        <c:ser>
          <c:idx val="5"/>
          <c:order val="16"/>
          <c:tx>
            <c:strRef>
              <c:f>'様式第4-1号 長期修繕計画総括表'!$B$52:$P$52</c:f>
              <c:strCache>
                <c:ptCount val="15"/>
                <c:pt idx="0">
                  <c:v>５　鉄部塗装等</c:v>
                </c:pt>
              </c:strCache>
            </c:strRef>
          </c:tx>
          <c:spPr>
            <a:solidFill>
              <a:srgbClr val="FF8080"/>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長期修繕計画総括表'!$Q$52:$AV$52</c:f>
              <c:numCache>
                <c:formatCode>#,##0_);[Red]\(#,##0\)</c:formatCode>
                <c:ptCount val="32"/>
                <c:pt idx="1">
                  <c:v>1549.8</c:v>
                </c:pt>
                <c:pt idx="2">
                  <c:v>0</c:v>
                </c:pt>
                <c:pt idx="3">
                  <c:v>0</c:v>
                </c:pt>
                <c:pt idx="4">
                  <c:v>0</c:v>
                </c:pt>
                <c:pt idx="5">
                  <c:v>0</c:v>
                </c:pt>
                <c:pt idx="6">
                  <c:v>0</c:v>
                </c:pt>
                <c:pt idx="7">
                  <c:v>3286.8</c:v>
                </c:pt>
                <c:pt idx="8">
                  <c:v>0</c:v>
                </c:pt>
                <c:pt idx="9">
                  <c:v>0</c:v>
                </c:pt>
                <c:pt idx="10">
                  <c:v>0</c:v>
                </c:pt>
                <c:pt idx="11">
                  <c:v>0</c:v>
                </c:pt>
                <c:pt idx="12">
                  <c:v>0</c:v>
                </c:pt>
                <c:pt idx="13">
                  <c:v>1210.5</c:v>
                </c:pt>
                <c:pt idx="14">
                  <c:v>0</c:v>
                </c:pt>
                <c:pt idx="15">
                  <c:v>0</c:v>
                </c:pt>
                <c:pt idx="16">
                  <c:v>0</c:v>
                </c:pt>
                <c:pt idx="17">
                  <c:v>0</c:v>
                </c:pt>
                <c:pt idx="18">
                  <c:v>0</c:v>
                </c:pt>
                <c:pt idx="19">
                  <c:v>3364.2</c:v>
                </c:pt>
                <c:pt idx="20">
                  <c:v>0</c:v>
                </c:pt>
                <c:pt idx="21">
                  <c:v>0</c:v>
                </c:pt>
                <c:pt idx="22">
                  <c:v>0</c:v>
                </c:pt>
                <c:pt idx="23">
                  <c:v>0</c:v>
                </c:pt>
                <c:pt idx="24">
                  <c:v>0</c:v>
                </c:pt>
                <c:pt idx="25">
                  <c:v>1549.8</c:v>
                </c:pt>
                <c:pt idx="26">
                  <c:v>0</c:v>
                </c:pt>
                <c:pt idx="27">
                  <c:v>0</c:v>
                </c:pt>
                <c:pt idx="28">
                  <c:v>0</c:v>
                </c:pt>
                <c:pt idx="29">
                  <c:v>0</c:v>
                </c:pt>
                <c:pt idx="30">
                  <c:v>0</c:v>
                </c:pt>
                <c:pt idx="31">
                  <c:v>10961.099999999999</c:v>
                </c:pt>
              </c:numCache>
            </c:numRef>
          </c:val>
          <c:extLst>
            <c:ext xmlns:c16="http://schemas.microsoft.com/office/drawing/2014/chart" uri="{C3380CC4-5D6E-409C-BE32-E72D297353CC}">
              <c16:uniqueId val="{00000010-ACD4-4024-9C75-07AE248A5CDE}"/>
            </c:ext>
          </c:extLst>
        </c:ser>
        <c:ser>
          <c:idx val="4"/>
          <c:order val="17"/>
          <c:tx>
            <c:strRef>
              <c:f>'様式第4-1号 長期修繕計画総括表'!$B$51:$P$51</c:f>
              <c:strCache>
                <c:ptCount val="15"/>
                <c:pt idx="0">
                  <c:v>４　外壁塗装等</c:v>
                </c:pt>
              </c:strCache>
            </c:strRef>
          </c:tx>
          <c:spPr>
            <a:solidFill>
              <a:srgbClr val="660066"/>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長期修繕計画総括表'!$Q$51:$AV$51</c:f>
              <c:numCache>
                <c:formatCode>#,##0_);[Red]\(#,##0\)</c:formatCode>
                <c:ptCount val="32"/>
                <c:pt idx="1">
                  <c:v>0</c:v>
                </c:pt>
                <c:pt idx="2">
                  <c:v>0</c:v>
                </c:pt>
                <c:pt idx="3">
                  <c:v>0</c:v>
                </c:pt>
                <c:pt idx="4">
                  <c:v>0</c:v>
                </c:pt>
                <c:pt idx="5">
                  <c:v>0</c:v>
                </c:pt>
                <c:pt idx="6">
                  <c:v>0</c:v>
                </c:pt>
                <c:pt idx="7">
                  <c:v>25886.699999999997</c:v>
                </c:pt>
                <c:pt idx="8">
                  <c:v>0</c:v>
                </c:pt>
                <c:pt idx="9">
                  <c:v>0</c:v>
                </c:pt>
                <c:pt idx="10">
                  <c:v>0</c:v>
                </c:pt>
                <c:pt idx="11">
                  <c:v>0</c:v>
                </c:pt>
                <c:pt idx="12">
                  <c:v>0</c:v>
                </c:pt>
                <c:pt idx="13">
                  <c:v>0</c:v>
                </c:pt>
                <c:pt idx="14">
                  <c:v>0</c:v>
                </c:pt>
                <c:pt idx="15">
                  <c:v>0</c:v>
                </c:pt>
                <c:pt idx="16">
                  <c:v>0</c:v>
                </c:pt>
                <c:pt idx="17">
                  <c:v>0</c:v>
                </c:pt>
                <c:pt idx="18">
                  <c:v>0</c:v>
                </c:pt>
                <c:pt idx="19">
                  <c:v>25886.699999999997</c:v>
                </c:pt>
                <c:pt idx="20">
                  <c:v>0</c:v>
                </c:pt>
                <c:pt idx="21">
                  <c:v>0</c:v>
                </c:pt>
                <c:pt idx="22">
                  <c:v>0</c:v>
                </c:pt>
                <c:pt idx="23">
                  <c:v>0</c:v>
                </c:pt>
                <c:pt idx="24">
                  <c:v>0</c:v>
                </c:pt>
                <c:pt idx="25">
                  <c:v>0</c:v>
                </c:pt>
                <c:pt idx="26">
                  <c:v>0</c:v>
                </c:pt>
                <c:pt idx="27">
                  <c:v>0</c:v>
                </c:pt>
                <c:pt idx="28">
                  <c:v>0</c:v>
                </c:pt>
                <c:pt idx="29">
                  <c:v>0</c:v>
                </c:pt>
                <c:pt idx="30">
                  <c:v>0</c:v>
                </c:pt>
                <c:pt idx="31">
                  <c:v>51773.399999999994</c:v>
                </c:pt>
              </c:numCache>
            </c:numRef>
          </c:val>
          <c:extLst>
            <c:ext xmlns:c16="http://schemas.microsoft.com/office/drawing/2014/chart" uri="{C3380CC4-5D6E-409C-BE32-E72D297353CC}">
              <c16:uniqueId val="{00000011-ACD4-4024-9C75-07AE248A5CDE}"/>
            </c:ext>
          </c:extLst>
        </c:ser>
        <c:ser>
          <c:idx val="3"/>
          <c:order val="18"/>
          <c:tx>
            <c:strRef>
              <c:f>'様式第4-1号 長期修繕計画総括表'!$B$50:$P$50</c:f>
              <c:strCache>
                <c:ptCount val="15"/>
                <c:pt idx="0">
                  <c:v>３　床防水</c:v>
                </c:pt>
              </c:strCache>
            </c:strRef>
          </c:tx>
          <c:spPr>
            <a:solidFill>
              <a:srgbClr val="CCFFFF"/>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長期修繕計画総括表'!$Q$50:$AV$50</c:f>
              <c:numCache>
                <c:formatCode>#,##0_);[Red]\(#,##0\)</c:formatCode>
                <c:ptCount val="32"/>
                <c:pt idx="1">
                  <c:v>0</c:v>
                </c:pt>
                <c:pt idx="2">
                  <c:v>0</c:v>
                </c:pt>
                <c:pt idx="3">
                  <c:v>0</c:v>
                </c:pt>
                <c:pt idx="4">
                  <c:v>0</c:v>
                </c:pt>
                <c:pt idx="5">
                  <c:v>0</c:v>
                </c:pt>
                <c:pt idx="6">
                  <c:v>0</c:v>
                </c:pt>
                <c:pt idx="7">
                  <c:v>14640.3</c:v>
                </c:pt>
                <c:pt idx="8">
                  <c:v>0</c:v>
                </c:pt>
                <c:pt idx="9">
                  <c:v>0</c:v>
                </c:pt>
                <c:pt idx="10">
                  <c:v>0</c:v>
                </c:pt>
                <c:pt idx="11">
                  <c:v>0</c:v>
                </c:pt>
                <c:pt idx="12">
                  <c:v>0</c:v>
                </c:pt>
                <c:pt idx="13">
                  <c:v>0</c:v>
                </c:pt>
                <c:pt idx="14">
                  <c:v>0</c:v>
                </c:pt>
                <c:pt idx="15">
                  <c:v>0</c:v>
                </c:pt>
                <c:pt idx="16">
                  <c:v>0</c:v>
                </c:pt>
                <c:pt idx="17">
                  <c:v>0</c:v>
                </c:pt>
                <c:pt idx="18">
                  <c:v>0</c:v>
                </c:pt>
                <c:pt idx="19">
                  <c:v>14640.300000000001</c:v>
                </c:pt>
                <c:pt idx="20">
                  <c:v>0</c:v>
                </c:pt>
                <c:pt idx="21">
                  <c:v>0</c:v>
                </c:pt>
                <c:pt idx="22">
                  <c:v>0</c:v>
                </c:pt>
                <c:pt idx="23">
                  <c:v>0</c:v>
                </c:pt>
                <c:pt idx="24">
                  <c:v>0</c:v>
                </c:pt>
                <c:pt idx="25">
                  <c:v>0</c:v>
                </c:pt>
                <c:pt idx="26">
                  <c:v>0</c:v>
                </c:pt>
                <c:pt idx="27">
                  <c:v>0</c:v>
                </c:pt>
                <c:pt idx="28">
                  <c:v>0</c:v>
                </c:pt>
                <c:pt idx="29">
                  <c:v>0</c:v>
                </c:pt>
                <c:pt idx="30">
                  <c:v>0</c:v>
                </c:pt>
                <c:pt idx="31">
                  <c:v>29280.6</c:v>
                </c:pt>
              </c:numCache>
            </c:numRef>
          </c:val>
          <c:extLst>
            <c:ext xmlns:c16="http://schemas.microsoft.com/office/drawing/2014/chart" uri="{C3380CC4-5D6E-409C-BE32-E72D297353CC}">
              <c16:uniqueId val="{00000012-ACD4-4024-9C75-07AE248A5CDE}"/>
            </c:ext>
          </c:extLst>
        </c:ser>
        <c:ser>
          <c:idx val="2"/>
          <c:order val="19"/>
          <c:tx>
            <c:strRef>
              <c:f>'様式第4-1号 長期修繕計画総括表'!$B$49:$P$49</c:f>
              <c:strCache>
                <c:ptCount val="15"/>
                <c:pt idx="0">
                  <c:v>２　屋根防水</c:v>
                </c:pt>
              </c:strCache>
            </c:strRef>
          </c:tx>
          <c:spPr>
            <a:solidFill>
              <a:srgbClr val="FFFFCC"/>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長期修繕計画総括表'!$Q$49:$AV$49</c:f>
              <c:numCache>
                <c:formatCode>#,##0_);[Red]\(#,##0\)</c:formatCode>
                <c:ptCount val="32"/>
                <c:pt idx="1">
                  <c:v>0</c:v>
                </c:pt>
                <c:pt idx="2">
                  <c:v>0</c:v>
                </c:pt>
                <c:pt idx="3">
                  <c:v>0</c:v>
                </c:pt>
                <c:pt idx="4">
                  <c:v>0</c:v>
                </c:pt>
                <c:pt idx="5">
                  <c:v>0</c:v>
                </c:pt>
                <c:pt idx="6">
                  <c:v>0</c:v>
                </c:pt>
                <c:pt idx="7">
                  <c:v>4317.2999999999993</c:v>
                </c:pt>
                <c:pt idx="8">
                  <c:v>0</c:v>
                </c:pt>
                <c:pt idx="9">
                  <c:v>0</c:v>
                </c:pt>
                <c:pt idx="10">
                  <c:v>0</c:v>
                </c:pt>
                <c:pt idx="11">
                  <c:v>0</c:v>
                </c:pt>
                <c:pt idx="12">
                  <c:v>0</c:v>
                </c:pt>
                <c:pt idx="13">
                  <c:v>9074.7000000000007</c:v>
                </c:pt>
                <c:pt idx="14">
                  <c:v>0</c:v>
                </c:pt>
                <c:pt idx="15">
                  <c:v>0</c:v>
                </c:pt>
                <c:pt idx="16">
                  <c:v>0</c:v>
                </c:pt>
                <c:pt idx="17">
                  <c:v>0</c:v>
                </c:pt>
                <c:pt idx="18">
                  <c:v>0</c:v>
                </c:pt>
                <c:pt idx="19">
                  <c:v>4036.5</c:v>
                </c:pt>
                <c:pt idx="20">
                  <c:v>0</c:v>
                </c:pt>
                <c:pt idx="21">
                  <c:v>0</c:v>
                </c:pt>
                <c:pt idx="22">
                  <c:v>0</c:v>
                </c:pt>
                <c:pt idx="23">
                  <c:v>0</c:v>
                </c:pt>
                <c:pt idx="24">
                  <c:v>0</c:v>
                </c:pt>
                <c:pt idx="25">
                  <c:v>16084.800000000001</c:v>
                </c:pt>
                <c:pt idx="26">
                  <c:v>0</c:v>
                </c:pt>
                <c:pt idx="27">
                  <c:v>0</c:v>
                </c:pt>
                <c:pt idx="28">
                  <c:v>0</c:v>
                </c:pt>
                <c:pt idx="29">
                  <c:v>0</c:v>
                </c:pt>
                <c:pt idx="30">
                  <c:v>0</c:v>
                </c:pt>
                <c:pt idx="31">
                  <c:v>33513.300000000003</c:v>
                </c:pt>
              </c:numCache>
            </c:numRef>
          </c:val>
          <c:extLst>
            <c:ext xmlns:c16="http://schemas.microsoft.com/office/drawing/2014/chart" uri="{C3380CC4-5D6E-409C-BE32-E72D297353CC}">
              <c16:uniqueId val="{00000013-ACD4-4024-9C75-07AE248A5CDE}"/>
            </c:ext>
          </c:extLst>
        </c:ser>
        <c:ser>
          <c:idx val="1"/>
          <c:order val="20"/>
          <c:tx>
            <c:strRef>
              <c:f>'様式第4-1号 長期修繕計画総括表'!$B$48:$P$48</c:f>
              <c:strCache>
                <c:ptCount val="15"/>
                <c:pt idx="0">
                  <c:v>１　仮設工事 </c:v>
                </c:pt>
              </c:strCache>
            </c:strRef>
          </c:tx>
          <c:spPr>
            <a:solidFill>
              <a:srgbClr val="993366"/>
            </a:solidFill>
            <a:ln w="3175">
              <a:solidFill>
                <a:srgbClr val="000000"/>
              </a:solidFill>
              <a:prstDash val="solid"/>
            </a:ln>
          </c:spPr>
          <c:invertIfNegative val="0"/>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長期修繕計画総括表'!$Q$48:$AV$48</c:f>
              <c:numCache>
                <c:formatCode>#,##0_);[Red]\(#,##0\)</c:formatCode>
                <c:ptCount val="32"/>
                <c:pt idx="1">
                  <c:v>270</c:v>
                </c:pt>
                <c:pt idx="2">
                  <c:v>0</c:v>
                </c:pt>
                <c:pt idx="3">
                  <c:v>0</c:v>
                </c:pt>
                <c:pt idx="4">
                  <c:v>0</c:v>
                </c:pt>
                <c:pt idx="5">
                  <c:v>0</c:v>
                </c:pt>
                <c:pt idx="6">
                  <c:v>0</c:v>
                </c:pt>
                <c:pt idx="7">
                  <c:v>18423.900000000001</c:v>
                </c:pt>
                <c:pt idx="8">
                  <c:v>0</c:v>
                </c:pt>
                <c:pt idx="9">
                  <c:v>0</c:v>
                </c:pt>
                <c:pt idx="10">
                  <c:v>0</c:v>
                </c:pt>
                <c:pt idx="11">
                  <c:v>0</c:v>
                </c:pt>
                <c:pt idx="12">
                  <c:v>0</c:v>
                </c:pt>
                <c:pt idx="13">
                  <c:v>1486.8</c:v>
                </c:pt>
                <c:pt idx="14">
                  <c:v>450</c:v>
                </c:pt>
                <c:pt idx="15">
                  <c:v>0</c:v>
                </c:pt>
                <c:pt idx="16">
                  <c:v>0</c:v>
                </c:pt>
                <c:pt idx="17">
                  <c:v>0</c:v>
                </c:pt>
                <c:pt idx="18">
                  <c:v>0</c:v>
                </c:pt>
                <c:pt idx="19">
                  <c:v>18423.900000000001</c:v>
                </c:pt>
                <c:pt idx="20">
                  <c:v>0</c:v>
                </c:pt>
                <c:pt idx="21">
                  <c:v>0</c:v>
                </c:pt>
                <c:pt idx="22">
                  <c:v>0</c:v>
                </c:pt>
                <c:pt idx="23">
                  <c:v>0</c:v>
                </c:pt>
                <c:pt idx="24">
                  <c:v>0</c:v>
                </c:pt>
                <c:pt idx="25">
                  <c:v>1486.8</c:v>
                </c:pt>
                <c:pt idx="26">
                  <c:v>0</c:v>
                </c:pt>
                <c:pt idx="27">
                  <c:v>675</c:v>
                </c:pt>
                <c:pt idx="28">
                  <c:v>0</c:v>
                </c:pt>
                <c:pt idx="29">
                  <c:v>0</c:v>
                </c:pt>
                <c:pt idx="30">
                  <c:v>0</c:v>
                </c:pt>
                <c:pt idx="31">
                  <c:v>41216.400000000009</c:v>
                </c:pt>
              </c:numCache>
            </c:numRef>
          </c:val>
          <c:extLst>
            <c:ext xmlns:c16="http://schemas.microsoft.com/office/drawing/2014/chart" uri="{C3380CC4-5D6E-409C-BE32-E72D297353CC}">
              <c16:uniqueId val="{00000014-ACD4-4024-9C75-07AE248A5CDE}"/>
            </c:ext>
          </c:extLst>
        </c:ser>
        <c:dLbls>
          <c:showLegendKey val="0"/>
          <c:showVal val="0"/>
          <c:showCatName val="0"/>
          <c:showSerName val="0"/>
          <c:showPercent val="0"/>
          <c:showBubbleSize val="0"/>
        </c:dLbls>
        <c:gapWidth val="150"/>
        <c:overlap val="100"/>
        <c:axId val="1"/>
        <c:axId val="2"/>
      </c:barChart>
      <c:lineChart>
        <c:grouping val="standard"/>
        <c:varyColors val="0"/>
        <c:ser>
          <c:idx val="20"/>
          <c:order val="21"/>
          <c:tx>
            <c:strRef>
              <c:f>'様式第4-1号 長期修繕計画総括表'!$B$71</c:f>
              <c:strCache>
                <c:ptCount val="1"/>
                <c:pt idx="0">
                  <c:v>修繕積立金等累計 　
改正案（＠286円／㎡･戸･月）</c:v>
                </c:pt>
              </c:strCache>
            </c:strRef>
          </c:tx>
          <c:spPr>
            <a:ln w="12700">
              <a:solidFill>
                <a:srgbClr val="FF66CC"/>
              </a:solidFill>
              <a:prstDash val="solid"/>
            </a:ln>
          </c:spPr>
          <c:marker>
            <c:symbol val="circle"/>
            <c:size val="5"/>
            <c:spPr>
              <a:solidFill>
                <a:srgbClr val="FF66CC"/>
              </a:solidFill>
              <a:ln>
                <a:solidFill>
                  <a:srgbClr val="FF66CC"/>
                </a:solidFill>
              </a:ln>
            </c:spPr>
          </c:marker>
          <c:dLbls>
            <c:spPr>
              <a:noFill/>
              <a:ln>
                <a:noFill/>
              </a:ln>
            </c:spPr>
            <c:txPr>
              <a:bodyPr rot="0" horzOverflow="overflow" anchor="ctr" anchorCtr="1"/>
              <a:lstStyle/>
              <a:p>
                <a:pPr algn="ctr" rtl="0">
                  <a:defRPr sz="525">
                    <a:solidFill>
                      <a:srgbClr val="000000"/>
                    </a:solidFill>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長期修繕計画総括表'!$Q$71:$AV$71</c:f>
              <c:numCache>
                <c:formatCode>#,##0_);[Red]\(#,##0\)</c:formatCode>
                <c:ptCount val="32"/>
                <c:pt idx="1">
                  <c:v>219861.71909999999</c:v>
                </c:pt>
                <c:pt idx="2">
                  <c:v>239723.43819999998</c:v>
                </c:pt>
                <c:pt idx="3">
                  <c:v>259585.15729999996</c:v>
                </c:pt>
                <c:pt idx="4">
                  <c:v>279446.87639999995</c:v>
                </c:pt>
                <c:pt idx="5">
                  <c:v>299308.59549999994</c:v>
                </c:pt>
                <c:pt idx="6">
                  <c:v>319170.31459999993</c:v>
                </c:pt>
                <c:pt idx="7">
                  <c:v>339032.03369999991</c:v>
                </c:pt>
                <c:pt idx="8">
                  <c:v>358893.7527999999</c:v>
                </c:pt>
                <c:pt idx="9">
                  <c:v>378755.47189999989</c:v>
                </c:pt>
                <c:pt idx="10">
                  <c:v>398617.19099999988</c:v>
                </c:pt>
                <c:pt idx="11">
                  <c:v>418478.91009999986</c:v>
                </c:pt>
                <c:pt idx="12">
                  <c:v>438340.62919999985</c:v>
                </c:pt>
                <c:pt idx="13">
                  <c:v>458202.34829999984</c:v>
                </c:pt>
                <c:pt idx="14">
                  <c:v>478064.06739999983</c:v>
                </c:pt>
                <c:pt idx="15">
                  <c:v>497925.78649999981</c:v>
                </c:pt>
                <c:pt idx="16">
                  <c:v>517787.5055999998</c:v>
                </c:pt>
                <c:pt idx="17">
                  <c:v>537649.22469999979</c:v>
                </c:pt>
                <c:pt idx="18">
                  <c:v>557510.94379999978</c:v>
                </c:pt>
                <c:pt idx="19">
                  <c:v>577372.66289999976</c:v>
                </c:pt>
                <c:pt idx="20">
                  <c:v>597234.38199999975</c:v>
                </c:pt>
                <c:pt idx="21">
                  <c:v>617096.10109999974</c:v>
                </c:pt>
                <c:pt idx="22">
                  <c:v>636957.82019999973</c:v>
                </c:pt>
                <c:pt idx="23">
                  <c:v>656819.53929999971</c:v>
                </c:pt>
                <c:pt idx="24">
                  <c:v>676681.2583999997</c:v>
                </c:pt>
                <c:pt idx="25">
                  <c:v>696542.97749999969</c:v>
                </c:pt>
                <c:pt idx="26">
                  <c:v>716404.69659999968</c:v>
                </c:pt>
                <c:pt idx="27">
                  <c:v>736266.41569999966</c:v>
                </c:pt>
                <c:pt idx="28">
                  <c:v>756128.13479999965</c:v>
                </c:pt>
                <c:pt idx="29">
                  <c:v>775989.85389999964</c:v>
                </c:pt>
                <c:pt idx="30">
                  <c:v>795851.57299999963</c:v>
                </c:pt>
              </c:numCache>
            </c:numRef>
          </c:val>
          <c:smooth val="0"/>
          <c:extLst>
            <c:ext xmlns:c16="http://schemas.microsoft.com/office/drawing/2014/chart" uri="{C3380CC4-5D6E-409C-BE32-E72D297353CC}">
              <c16:uniqueId val="{00000015-ACD4-4024-9C75-07AE248A5CDE}"/>
            </c:ext>
          </c:extLst>
        </c:ser>
        <c:ser>
          <c:idx val="22"/>
          <c:order val="22"/>
          <c:tx>
            <c:strRef>
              <c:f>'様式第4-1号 長期修繕計画総括表'!$B$70:$P$70</c:f>
              <c:strCache>
                <c:ptCount val="15"/>
                <c:pt idx="0">
                  <c:v>修繕積立金等累計 
現行（＠253円／㎡･戸･月）</c:v>
                </c:pt>
              </c:strCache>
            </c:strRef>
          </c:tx>
          <c:spPr>
            <a:ln w="25400">
              <a:solidFill>
                <a:srgbClr val="666699"/>
              </a:solidFill>
              <a:prstDash val="solid"/>
            </a:ln>
          </c:spPr>
          <c:marker>
            <c:symbol val="star"/>
            <c:size val="5"/>
            <c:spPr>
              <a:noFill/>
              <a:ln>
                <a:solidFill>
                  <a:srgbClr val="666699"/>
                </a:solidFill>
              </a:ln>
            </c:spPr>
          </c:marker>
          <c:dPt>
            <c:idx val="4"/>
            <c:bubble3D val="0"/>
            <c:extLst>
              <c:ext xmlns:c16="http://schemas.microsoft.com/office/drawing/2014/chart" uri="{C3380CC4-5D6E-409C-BE32-E72D297353CC}">
                <c16:uniqueId val="{00000016-ACD4-4024-9C75-07AE248A5CDE}"/>
              </c:ext>
            </c:extLst>
          </c:dPt>
          <c:dLbls>
            <c:dLbl>
              <c:idx val="4"/>
              <c:layout>
                <c:manualLayout>
                  <c:x val="0"/>
                  <c:y val="0"/>
                </c:manualLayout>
              </c:layout>
              <c:spPr>
                <a:noFill/>
                <a:ln>
                  <a:noFill/>
                </a:ln>
              </c:spPr>
              <c:txPr>
                <a:bodyPr horzOverflow="overflow"/>
                <a:lstStyle/>
                <a:p>
                  <a:pPr>
                    <a:defRPr sz="525">
                      <a:solidFill>
                        <a:srgbClr val="000000"/>
                      </a:solidFill>
                    </a:defRPr>
                  </a:pPr>
                  <a:endParaRPr lang="ja-JP"/>
                </a:p>
              </c:txP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6-ACD4-4024-9C75-07AE248A5CDE}"/>
                </c:ext>
              </c:extLst>
            </c:dLbl>
            <c:spPr>
              <a:noFill/>
              <a:ln>
                <a:noFill/>
              </a:ln>
            </c:spPr>
            <c:txPr>
              <a:bodyPr rot="0" horzOverflow="overflow" anchor="ctr" anchorCtr="1"/>
              <a:lstStyle/>
              <a:p>
                <a:pPr algn="ctr" rtl="0">
                  <a:defRPr sz="525">
                    <a:solidFill>
                      <a:srgbClr val="000000"/>
                    </a:solidFill>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長期修繕計画総括表'!$Q$70:$AV$70</c:f>
              <c:numCache>
                <c:formatCode>#,##0_);[Red]\(#,##0\)</c:formatCode>
                <c:ptCount val="32"/>
                <c:pt idx="1">
                  <c:v>216423.74609999999</c:v>
                </c:pt>
                <c:pt idx="2">
                  <c:v>234177.74609999999</c:v>
                </c:pt>
                <c:pt idx="3">
                  <c:v>251931.74609999999</c:v>
                </c:pt>
                <c:pt idx="4">
                  <c:v>269685.74609999999</c:v>
                </c:pt>
                <c:pt idx="5">
                  <c:v>287439.74609999999</c:v>
                </c:pt>
                <c:pt idx="6">
                  <c:v>305193.74609999999</c:v>
                </c:pt>
                <c:pt idx="7">
                  <c:v>322947.74609999999</c:v>
                </c:pt>
                <c:pt idx="8">
                  <c:v>340701.74609999999</c:v>
                </c:pt>
                <c:pt idx="9">
                  <c:v>358455.74609999999</c:v>
                </c:pt>
                <c:pt idx="10">
                  <c:v>376209.74609999999</c:v>
                </c:pt>
                <c:pt idx="11">
                  <c:v>393963.74609999999</c:v>
                </c:pt>
                <c:pt idx="12">
                  <c:v>411717.74609999999</c:v>
                </c:pt>
                <c:pt idx="13">
                  <c:v>429471.74609999999</c:v>
                </c:pt>
                <c:pt idx="14">
                  <c:v>447225.74609999999</c:v>
                </c:pt>
                <c:pt idx="15">
                  <c:v>464979.74609999999</c:v>
                </c:pt>
                <c:pt idx="16">
                  <c:v>482733.74609999999</c:v>
                </c:pt>
                <c:pt idx="17">
                  <c:v>500487.74609999999</c:v>
                </c:pt>
                <c:pt idx="18">
                  <c:v>518241.74609999999</c:v>
                </c:pt>
                <c:pt idx="19">
                  <c:v>535995.74609999999</c:v>
                </c:pt>
                <c:pt idx="20">
                  <c:v>553749.74609999999</c:v>
                </c:pt>
                <c:pt idx="21">
                  <c:v>571503.74609999999</c:v>
                </c:pt>
                <c:pt idx="22">
                  <c:v>589257.74609999999</c:v>
                </c:pt>
                <c:pt idx="23">
                  <c:v>607011.74609999999</c:v>
                </c:pt>
                <c:pt idx="24">
                  <c:v>624765.74609999999</c:v>
                </c:pt>
                <c:pt idx="25">
                  <c:v>642519.74609999999</c:v>
                </c:pt>
                <c:pt idx="26">
                  <c:v>660273.74609999999</c:v>
                </c:pt>
                <c:pt idx="27">
                  <c:v>678027.74609999999</c:v>
                </c:pt>
                <c:pt idx="28">
                  <c:v>695781.74609999999</c:v>
                </c:pt>
                <c:pt idx="29">
                  <c:v>713535.74609999999</c:v>
                </c:pt>
                <c:pt idx="30">
                  <c:v>731289.74609999999</c:v>
                </c:pt>
              </c:numCache>
            </c:numRef>
          </c:val>
          <c:smooth val="0"/>
          <c:extLst>
            <c:ext xmlns:c16="http://schemas.microsoft.com/office/drawing/2014/chart" uri="{C3380CC4-5D6E-409C-BE32-E72D297353CC}">
              <c16:uniqueId val="{00000017-ACD4-4024-9C75-07AE248A5CDE}"/>
            </c:ext>
          </c:extLst>
        </c:ser>
        <c:ser>
          <c:idx val="24"/>
          <c:order val="23"/>
          <c:tx>
            <c:strRef>
              <c:f>'様式第4-1号 長期修繕計画総括表'!$B$72:$P$72</c:f>
              <c:strCache>
                <c:ptCount val="15"/>
                <c:pt idx="0">
                  <c:v>修繕積立金　次年度繰越金</c:v>
                </c:pt>
              </c:strCache>
            </c:strRef>
          </c:tx>
          <c:spPr>
            <a:ln w="12700">
              <a:solidFill>
                <a:srgbClr val="1FB714"/>
              </a:solidFill>
              <a:prstDash val="solid"/>
            </a:ln>
          </c:spPr>
          <c:marker>
            <c:symbol val="diamond"/>
            <c:size val="3"/>
            <c:spPr>
              <a:solidFill>
                <a:srgbClr val="1FB714"/>
              </a:solidFill>
              <a:ln>
                <a:solidFill>
                  <a:srgbClr val="1FB714"/>
                </a:solidFill>
              </a:ln>
            </c:spPr>
          </c:marker>
          <c:dPt>
            <c:idx val="1"/>
            <c:marker>
              <c:symbol val="diamond"/>
              <c:size val="5"/>
            </c:marker>
            <c:bubble3D val="0"/>
            <c:extLst>
              <c:ext xmlns:c16="http://schemas.microsoft.com/office/drawing/2014/chart" uri="{C3380CC4-5D6E-409C-BE32-E72D297353CC}">
                <c16:uniqueId val="{00000018-ACD4-4024-9C75-07AE248A5CDE}"/>
              </c:ext>
            </c:extLst>
          </c:dPt>
          <c:dPt>
            <c:idx val="4"/>
            <c:bubble3D val="0"/>
            <c:extLst>
              <c:ext xmlns:c16="http://schemas.microsoft.com/office/drawing/2014/chart" uri="{C3380CC4-5D6E-409C-BE32-E72D297353CC}">
                <c16:uniqueId val="{00000019-ACD4-4024-9C75-07AE248A5CDE}"/>
              </c:ext>
            </c:extLst>
          </c:dPt>
          <c:dLbls>
            <c:dLbl>
              <c:idx val="1"/>
              <c:spPr>
                <a:noFill/>
                <a:ln>
                  <a:noFill/>
                </a:ln>
              </c:spPr>
              <c:txPr>
                <a:bodyPr horzOverflow="overflow"/>
                <a:lstStyle/>
                <a:p>
                  <a:pPr>
                    <a:defRPr sz="525">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CD4-4024-9C75-07AE248A5CDE}"/>
                </c:ext>
              </c:extLst>
            </c:dLbl>
            <c:dLbl>
              <c:idx val="4"/>
              <c:layout>
                <c:manualLayout>
                  <c:x val="0"/>
                  <c:y val="0"/>
                </c:manualLayout>
              </c:layout>
              <c:spPr>
                <a:noFill/>
                <a:ln>
                  <a:noFill/>
                </a:ln>
              </c:spPr>
              <c:txPr>
                <a:bodyPr horzOverflow="overflow"/>
                <a:lstStyle/>
                <a:p>
                  <a:pPr>
                    <a:defRPr sz="525">
                      <a:solidFill>
                        <a:srgbClr val="000000"/>
                      </a:solidFill>
                    </a:defRPr>
                  </a:pPr>
                  <a:endParaRPr lang="ja-JP"/>
                </a:p>
              </c:txPr>
              <c:showLegendKey val="0"/>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ACD4-4024-9C75-07AE248A5CDE}"/>
                </c:ext>
              </c:extLst>
            </c:dLbl>
            <c:spPr>
              <a:noFill/>
              <a:ln>
                <a:noFill/>
              </a:ln>
            </c:spPr>
            <c:txPr>
              <a:bodyPr rot="0" horzOverflow="overflow" anchor="ctr" anchorCtr="1"/>
              <a:lstStyle/>
              <a:p>
                <a:pPr algn="ctr" rtl="0">
                  <a:defRPr sz="525">
                    <a:solidFill>
                      <a:srgbClr val="000000"/>
                    </a:solidFill>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長期修繕計画総括表'!$Q$72:$AV$72</c:f>
              <c:numCache>
                <c:formatCode>#,##0_);[Red]\(#,##0\)</c:formatCode>
                <c:ptCount val="32"/>
                <c:pt idx="1">
                  <c:v>216423.74609999999</c:v>
                </c:pt>
                <c:pt idx="2">
                  <c:v>231662.66019999998</c:v>
                </c:pt>
                <c:pt idx="3">
                  <c:v>251339.24929999997</c:v>
                </c:pt>
                <c:pt idx="4">
                  <c:v>269131.86839999998</c:v>
                </c:pt>
                <c:pt idx="5">
                  <c:v>288573.23349999997</c:v>
                </c:pt>
                <c:pt idx="6">
                  <c:v>304176.96259999997</c:v>
                </c:pt>
                <c:pt idx="7">
                  <c:v>101854.31324999992</c:v>
                </c:pt>
                <c:pt idx="8">
                  <c:v>121655.04834999992</c:v>
                </c:pt>
                <c:pt idx="9">
                  <c:v>140928.70744999993</c:v>
                </c:pt>
                <c:pt idx="10">
                  <c:v>147922.80254999991</c:v>
                </c:pt>
                <c:pt idx="11">
                  <c:v>167784.52164999989</c:v>
                </c:pt>
                <c:pt idx="12">
                  <c:v>182249.15674999988</c:v>
                </c:pt>
                <c:pt idx="13">
                  <c:v>163925.09084999989</c:v>
                </c:pt>
                <c:pt idx="14">
                  <c:v>134700.13494999992</c:v>
                </c:pt>
                <c:pt idx="15">
                  <c:v>133489.70404999991</c:v>
                </c:pt>
                <c:pt idx="16">
                  <c:v>153264.30314999993</c:v>
                </c:pt>
                <c:pt idx="17">
                  <c:v>118638.99624999992</c:v>
                </c:pt>
                <c:pt idx="18">
                  <c:v>122289.86134999993</c:v>
                </c:pt>
                <c:pt idx="19">
                  <c:v>-33246.952200000058</c:v>
                </c:pt>
                <c:pt idx="20">
                  <c:v>-13729.357100000056</c:v>
                </c:pt>
                <c:pt idx="21">
                  <c:v>5347.676999999946</c:v>
                </c:pt>
                <c:pt idx="22">
                  <c:v>-4857.8939000000537</c:v>
                </c:pt>
                <c:pt idx="23">
                  <c:v>9864.8341999999484</c:v>
                </c:pt>
                <c:pt idx="24">
                  <c:v>27526.77329999995</c:v>
                </c:pt>
                <c:pt idx="25">
                  <c:v>19546.029399999949</c:v>
                </c:pt>
                <c:pt idx="26">
                  <c:v>39211.728499999954</c:v>
                </c:pt>
                <c:pt idx="27">
                  <c:v>-19344.353400000051</c:v>
                </c:pt>
                <c:pt idx="28">
                  <c:v>456.38169999995119</c:v>
                </c:pt>
                <c:pt idx="29">
                  <c:v>18445.020799999955</c:v>
                </c:pt>
                <c:pt idx="30">
                  <c:v>37831.93589999996</c:v>
                </c:pt>
              </c:numCache>
            </c:numRef>
          </c:val>
          <c:smooth val="0"/>
          <c:extLst>
            <c:ext xmlns:c16="http://schemas.microsoft.com/office/drawing/2014/chart" uri="{C3380CC4-5D6E-409C-BE32-E72D297353CC}">
              <c16:uniqueId val="{0000001A-ACD4-4024-9C75-07AE248A5CDE}"/>
            </c:ext>
          </c:extLst>
        </c:ser>
        <c:ser>
          <c:idx val="21"/>
          <c:order val="24"/>
          <c:tx>
            <c:strRef>
              <c:f>'様式第4-1号 長期修繕計画総括表'!$B$69:$P$69</c:f>
              <c:strCache>
                <c:ptCount val="15"/>
                <c:pt idx="0">
                  <c:v>推定修繕工事費　累計</c:v>
                </c:pt>
              </c:strCache>
            </c:strRef>
          </c:tx>
          <c:spPr>
            <a:ln w="12700">
              <a:solidFill>
                <a:srgbClr val="FF6600"/>
              </a:solidFill>
              <a:prstDash val="solid"/>
            </a:ln>
          </c:spPr>
          <c:marker>
            <c:symbol val="triangle"/>
            <c:size val="3"/>
            <c:spPr>
              <a:solidFill>
                <a:srgbClr val="FF6600"/>
              </a:solidFill>
              <a:ln>
                <a:solidFill>
                  <a:srgbClr val="FF6600"/>
                </a:solidFill>
              </a:ln>
            </c:spPr>
          </c:marker>
          <c:dPt>
            <c:idx val="1"/>
            <c:marker>
              <c:symbol val="triangle"/>
              <c:size val="5"/>
            </c:marker>
            <c:bubble3D val="0"/>
            <c:extLst>
              <c:ext xmlns:c16="http://schemas.microsoft.com/office/drawing/2014/chart" uri="{C3380CC4-5D6E-409C-BE32-E72D297353CC}">
                <c16:uniqueId val="{0000001B-ACD4-4024-9C75-07AE248A5CDE}"/>
              </c:ext>
            </c:extLst>
          </c:dPt>
          <c:dLbls>
            <c:dLbl>
              <c:idx val="1"/>
              <c:spPr>
                <a:noFill/>
                <a:ln>
                  <a:noFill/>
                </a:ln>
              </c:spPr>
              <c:txPr>
                <a:bodyPr horzOverflow="overflow"/>
                <a:lstStyle/>
                <a:p>
                  <a:pPr>
                    <a:defRPr sz="525">
                      <a:solidFill>
                        <a:srgbClr val="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CD4-4024-9C75-07AE248A5CDE}"/>
                </c:ext>
              </c:extLst>
            </c:dLbl>
            <c:spPr>
              <a:noFill/>
              <a:ln>
                <a:noFill/>
              </a:ln>
            </c:spPr>
            <c:txPr>
              <a:bodyPr rot="0" horzOverflow="overflow" anchor="ctr" anchorCtr="1"/>
              <a:lstStyle/>
              <a:p>
                <a:pPr algn="ctr" rtl="0">
                  <a:defRPr sz="525">
                    <a:solidFill>
                      <a:srgbClr val="000000"/>
                    </a:solidFill>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multiLvlStrRef>
              <c:f>'様式第4-1号 長期修繕計画総括表'!$Q$46:$AV$47</c:f>
              <c:multiLvlStrCache>
                <c:ptCount val="32"/>
                <c:lvl>
                  <c:pt idx="0">
                    <c:v>西暦</c:v>
                  </c:pt>
                  <c:pt idx="1">
                    <c:v>2018年</c:v>
                  </c:pt>
                  <c:pt idx="2">
                    <c:v>2019年</c:v>
                  </c:pt>
                  <c:pt idx="3">
                    <c:v>2020年</c:v>
                  </c:pt>
                  <c:pt idx="4">
                    <c:v>2021年</c:v>
                  </c:pt>
                  <c:pt idx="5">
                    <c:v>2022年</c:v>
                  </c:pt>
                  <c:pt idx="6">
                    <c:v>2023年</c:v>
                  </c:pt>
                  <c:pt idx="7">
                    <c:v>2024年</c:v>
                  </c:pt>
                  <c:pt idx="8">
                    <c:v>2025年</c:v>
                  </c:pt>
                  <c:pt idx="9">
                    <c:v>2026年</c:v>
                  </c:pt>
                  <c:pt idx="10">
                    <c:v>2027年</c:v>
                  </c:pt>
                  <c:pt idx="11">
                    <c:v>2028年</c:v>
                  </c:pt>
                  <c:pt idx="12">
                    <c:v>2029年</c:v>
                  </c:pt>
                  <c:pt idx="13">
                    <c:v>2030年</c:v>
                  </c:pt>
                  <c:pt idx="14">
                    <c:v>2031年</c:v>
                  </c:pt>
                  <c:pt idx="15">
                    <c:v>2032年</c:v>
                  </c:pt>
                  <c:pt idx="16">
                    <c:v>2033年</c:v>
                  </c:pt>
                  <c:pt idx="17">
                    <c:v>2034年</c:v>
                  </c:pt>
                  <c:pt idx="18">
                    <c:v>2035年</c:v>
                  </c:pt>
                  <c:pt idx="19">
                    <c:v>2036年</c:v>
                  </c:pt>
                  <c:pt idx="20">
                    <c:v>2037年</c:v>
                  </c:pt>
                  <c:pt idx="21">
                    <c:v>2038年</c:v>
                  </c:pt>
                  <c:pt idx="22">
                    <c:v>2039年</c:v>
                  </c:pt>
                  <c:pt idx="23">
                    <c:v>2040年</c:v>
                  </c:pt>
                  <c:pt idx="24">
                    <c:v>2041年</c:v>
                  </c:pt>
                  <c:pt idx="25">
                    <c:v>2042年</c:v>
                  </c:pt>
                  <c:pt idx="26">
                    <c:v>2043年</c:v>
                  </c:pt>
                  <c:pt idx="27">
                    <c:v>2044年</c:v>
                  </c:pt>
                  <c:pt idx="28">
                    <c:v>2045年</c:v>
                  </c:pt>
                  <c:pt idx="29">
                    <c:v>2046年</c:v>
                  </c:pt>
                  <c:pt idx="30">
                    <c:v>2047年</c:v>
                  </c:pt>
                </c:lvl>
                <c:lvl>
                  <c:pt idx="0">
                    <c:v>経年</c:v>
                  </c:pt>
                  <c:pt idx="1">
                    <c:v>19</c:v>
                  </c:pt>
                  <c:pt idx="2">
                    <c:v>20</c:v>
                  </c:pt>
                  <c:pt idx="3">
                    <c:v>21</c:v>
                  </c:pt>
                  <c:pt idx="4">
                    <c:v>22</c:v>
                  </c:pt>
                  <c:pt idx="5">
                    <c:v>23</c:v>
                  </c:pt>
                  <c:pt idx="6">
                    <c:v>24</c:v>
                  </c:pt>
                  <c:pt idx="7">
                    <c:v>25</c:v>
                  </c:pt>
                  <c:pt idx="8">
                    <c:v>26</c:v>
                  </c:pt>
                  <c:pt idx="9">
                    <c:v>27</c:v>
                  </c:pt>
                  <c:pt idx="10">
                    <c:v>28</c:v>
                  </c:pt>
                  <c:pt idx="11">
                    <c:v>29</c:v>
                  </c:pt>
                  <c:pt idx="12">
                    <c:v>30</c:v>
                  </c:pt>
                  <c:pt idx="13">
                    <c:v>31</c:v>
                  </c:pt>
                  <c:pt idx="14">
                    <c:v>32</c:v>
                  </c:pt>
                  <c:pt idx="15">
                    <c:v>33</c:v>
                  </c:pt>
                  <c:pt idx="16">
                    <c:v>34</c:v>
                  </c:pt>
                  <c:pt idx="17">
                    <c:v>35</c:v>
                  </c:pt>
                  <c:pt idx="18">
                    <c:v>36</c:v>
                  </c:pt>
                  <c:pt idx="19">
                    <c:v>37</c:v>
                  </c:pt>
                  <c:pt idx="20">
                    <c:v>38</c:v>
                  </c:pt>
                  <c:pt idx="21">
                    <c:v>39</c:v>
                  </c:pt>
                  <c:pt idx="22">
                    <c:v>40</c:v>
                  </c:pt>
                  <c:pt idx="23">
                    <c:v>41</c:v>
                  </c:pt>
                  <c:pt idx="24">
                    <c:v>42</c:v>
                  </c:pt>
                  <c:pt idx="25">
                    <c:v>43</c:v>
                  </c:pt>
                  <c:pt idx="26">
                    <c:v>44</c:v>
                  </c:pt>
                  <c:pt idx="27">
                    <c:v>45</c:v>
                  </c:pt>
                  <c:pt idx="28">
                    <c:v>46</c:v>
                  </c:pt>
                  <c:pt idx="29">
                    <c:v>47</c:v>
                  </c:pt>
                  <c:pt idx="30">
                    <c:v>48</c:v>
                  </c:pt>
                  <c:pt idx="31">
                    <c:v>合計</c:v>
                  </c:pt>
                </c:lvl>
              </c:multiLvlStrCache>
            </c:multiLvlStrRef>
          </c:cat>
          <c:val>
            <c:numRef>
              <c:f>'様式第4-1号 長期修繕計画総括表'!$Q$69:$AV$69</c:f>
              <c:numCache>
                <c:formatCode>#,##0_);[Red]\(#,##0\)</c:formatCode>
                <c:ptCount val="32"/>
                <c:pt idx="1">
                  <c:v>3437.9730000000004</c:v>
                </c:pt>
                <c:pt idx="2">
                  <c:v>8060.7780000000002</c:v>
                </c:pt>
                <c:pt idx="3">
                  <c:v>8245.9079999999994</c:v>
                </c:pt>
                <c:pt idx="4">
                  <c:v>10315.008</c:v>
                </c:pt>
                <c:pt idx="5">
                  <c:v>10735.361999999999</c:v>
                </c:pt>
                <c:pt idx="6">
                  <c:v>14993.351999999999</c:v>
                </c:pt>
                <c:pt idx="7">
                  <c:v>237177.72045000002</c:v>
                </c:pt>
                <c:pt idx="8">
                  <c:v>237238.70445000002</c:v>
                </c:pt>
                <c:pt idx="9">
                  <c:v>237826.76445000002</c:v>
                </c:pt>
                <c:pt idx="10">
                  <c:v>250694.38845000003</c:v>
                </c:pt>
                <c:pt idx="11">
                  <c:v>250694.38845000003</c:v>
                </c:pt>
                <c:pt idx="12">
                  <c:v>256091.47245000003</c:v>
                </c:pt>
                <c:pt idx="13">
                  <c:v>294277.25745000003</c:v>
                </c:pt>
                <c:pt idx="14">
                  <c:v>343363.93245000002</c:v>
                </c:pt>
                <c:pt idx="15">
                  <c:v>364436.08245000005</c:v>
                </c:pt>
                <c:pt idx="16">
                  <c:v>364523.20245000004</c:v>
                </c:pt>
                <c:pt idx="17">
                  <c:v>419010.22845000005</c:v>
                </c:pt>
                <c:pt idx="18">
                  <c:v>435221.08245000005</c:v>
                </c:pt>
                <c:pt idx="19">
                  <c:v>610619.61510000005</c:v>
                </c:pt>
                <c:pt idx="20">
                  <c:v>610963.73910000001</c:v>
                </c:pt>
                <c:pt idx="21">
                  <c:v>611748.42410000006</c:v>
                </c:pt>
                <c:pt idx="22">
                  <c:v>641815.7141000001</c:v>
                </c:pt>
                <c:pt idx="23">
                  <c:v>646954.70510000014</c:v>
                </c:pt>
                <c:pt idx="24">
                  <c:v>649154.48510000017</c:v>
                </c:pt>
                <c:pt idx="25">
                  <c:v>676996.94810000015</c:v>
                </c:pt>
                <c:pt idx="26">
                  <c:v>677192.96810000017</c:v>
                </c:pt>
                <c:pt idx="27">
                  <c:v>755610.76910000015</c:v>
                </c:pt>
                <c:pt idx="28">
                  <c:v>755671.75310000021</c:v>
                </c:pt>
                <c:pt idx="29">
                  <c:v>757544.83310000016</c:v>
                </c:pt>
                <c:pt idx="30">
                  <c:v>758019.63710000017</c:v>
                </c:pt>
              </c:numCache>
            </c:numRef>
          </c:val>
          <c:smooth val="0"/>
          <c:extLst>
            <c:ext xmlns:c16="http://schemas.microsoft.com/office/drawing/2014/chart" uri="{C3380CC4-5D6E-409C-BE32-E72D297353CC}">
              <c16:uniqueId val="{0000001C-ACD4-4024-9C75-07AE248A5CD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525">
                <a:solidFill>
                  <a:srgbClr val="000000"/>
                </a:solidFill>
              </a:defRPr>
            </a:pPr>
            <a:endParaRPr lang="ja-JP"/>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title>
          <c:tx>
            <c:rich>
              <a:bodyPr rot="0" vert="horz"/>
              <a:lstStyle/>
              <a:p>
                <a:pPr>
                  <a:defRPr sz="1000"/>
                </a:pPr>
                <a:r>
                  <a:rPr lang="ja-JP" altLang="en-US" sz="1000"/>
                  <a:t>（千円）</a:t>
                </a:r>
              </a:p>
            </c:rich>
          </c:tx>
          <c:layout>
            <c:manualLayout>
              <c:xMode val="edge"/>
              <c:yMode val="edge"/>
              <c:x val="0.10583251982186631"/>
              <c:y val="2.6390345536704822E-2"/>
            </c:manualLayout>
          </c:layout>
          <c:overlay val="0"/>
        </c:title>
        <c:numFmt formatCode="#,##0_ "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defRPr>
            </a:pPr>
            <a:endParaRPr lang="ja-JP"/>
          </a:p>
        </c:txPr>
        <c:crossAx val="1"/>
        <c:crosses val="autoZero"/>
        <c:crossBetween val="between"/>
      </c:valAx>
      <c:dTable>
        <c:showHorzBorder val="1"/>
        <c:showVertBorder val="1"/>
        <c:showOutline val="1"/>
        <c:showKeys val="1"/>
        <c:spPr>
          <a:solidFill>
            <a:srgbClr val="FFFFFF"/>
          </a:solidFill>
          <a:ln w="3175">
            <a:solidFill>
              <a:schemeClr val="tx1"/>
            </a:solidFill>
            <a:prstDash val="solid"/>
          </a:ln>
        </c:spPr>
        <c:txPr>
          <a:bodyPr horzOverflow="overflow" anchor="ctr" anchorCtr="1"/>
          <a:lstStyle/>
          <a:p>
            <a:pPr algn="ctr" rtl="0">
              <a:defRPr sz="525">
                <a:solidFill>
                  <a:srgbClr val="000000"/>
                </a:solidFill>
              </a:defRPr>
            </a:pPr>
            <a:endParaRPr lang="ja-JP"/>
          </a:p>
        </c:txPr>
      </c:dTable>
      <c:spPr>
        <a:solidFill>
          <a:srgbClr val="CDCDCD"/>
        </a:solidFill>
        <a:ln w="12700">
          <a:solidFill>
            <a:srgbClr val="808080"/>
          </a:solidFill>
          <a:prstDash val="solid"/>
        </a:ln>
      </c:spPr>
    </c:plotArea>
    <c:plotVisOnly val="1"/>
    <c:dispBlanksAs val="gap"/>
    <c:showDLblsOverMax val="0"/>
  </c:chart>
  <c:spPr>
    <a:noFill/>
    <a:ln w="12700">
      <a:noFill/>
    </a:ln>
  </c:spPr>
  <c:txPr>
    <a:bodyPr horzOverflow="overflow" anchor="ctr" anchorCtr="1"/>
    <a:lstStyle/>
    <a:p>
      <a:pPr algn="ctr" rtl="0">
        <a:defRPr lang="ja-JP" altLang="en-US" sz="525" b="0" i="0" u="none" strike="noStrike" baseline="0">
          <a:solidFill>
            <a:srgbClr val="000000"/>
          </a:solidFill>
          <a:latin typeface="Meiryo UI"/>
          <a:ea typeface="Meiryo UI"/>
        </a:defRPr>
      </a:pPr>
      <a:endParaRPr lang="ja-JP"/>
    </a:p>
  </c:txPr>
  <c:userShapes r:id="rId1"/>
  <c:extLs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85" workbookViewId="0"/>
  </sheetViews>
  <pageMargins left="0.59055118110236227" right="0.59055118110236227" top="0.70866141732283472" bottom="0.74803149606299213" header="0.51181102362204722" footer="0.51181102362204722"/>
  <pageSetup paperSize="8" firstPageNumber="16" orientation="landscape" useFirstPageNumber="1" horizontalDpi="300" verticalDpi="300" r:id="rId1"/>
  <headerFooter alignWithMargins="0"/>
  <drawing r:id="rId2"/>
</chartsheet>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1491614</xdr:colOff>
      <xdr:row>8</xdr:row>
      <xdr:rowOff>58420</xdr:rowOff>
    </xdr:from>
    <xdr:to>
      <xdr:col>3</xdr:col>
      <xdr:colOff>3409949</xdr:colOff>
      <xdr:row>9</xdr:row>
      <xdr:rowOff>139700</xdr:rowOff>
    </xdr:to>
    <xdr:sp macro="" textlink="">
      <xdr:nvSpPr>
        <xdr:cNvPr id="2" name="吹き出し: 四角形 1">
          <a:extLst>
            <a:ext uri="{FF2B5EF4-FFF2-40B4-BE49-F238E27FC236}">
              <a16:creationId xmlns:a16="http://schemas.microsoft.com/office/drawing/2014/main" id="{00000000-0008-0000-0000-000002000000}"/>
            </a:ext>
          </a:extLst>
        </xdr:cNvPr>
        <xdr:cNvSpPr/>
      </xdr:nvSpPr>
      <xdr:spPr>
        <a:xfrm>
          <a:off x="4244339" y="1610995"/>
          <a:ext cx="1918335" cy="309880"/>
        </a:xfrm>
        <a:prstGeom prst="wedgeRectCallout">
          <a:avLst>
            <a:gd name="adj1" fmla="val -82896"/>
            <a:gd name="adj2" fmla="val 82733"/>
          </a:avLst>
        </a:prstGeom>
        <a:solidFill>
          <a:schemeClr val="accent1">
            <a:lumMod val="20000"/>
            <a:lumOff val="8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900" b="0" i="0" u="none" strike="noStrike" baseline="0">
              <a:solidFill>
                <a:schemeClr val="tx1"/>
              </a:solidFill>
              <a:latin typeface="Meiryo UI"/>
              <a:ea typeface="Meiryo UI"/>
              <a:cs typeface="+mn-cs"/>
            </a:rPr>
            <a:t>該当する敷地利用を選択します。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3</xdr:col>
      <xdr:colOff>2435860</xdr:colOff>
      <xdr:row>16</xdr:row>
      <xdr:rowOff>114300</xdr:rowOff>
    </xdr:from>
    <xdr:to>
      <xdr:col>3</xdr:col>
      <xdr:colOff>3619500</xdr:colOff>
      <xdr:row>20</xdr:row>
      <xdr:rowOff>0</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5188585" y="3495675"/>
          <a:ext cx="1183640" cy="647700"/>
        </a:xfrm>
        <a:prstGeom prst="wedgeRectCallout">
          <a:avLst>
            <a:gd name="adj1" fmla="val -69140"/>
            <a:gd name="adj2" fmla="val 55316"/>
          </a:avLst>
        </a:prstGeom>
        <a:solidFill>
          <a:schemeClr val="accent1">
            <a:lumMod val="20000"/>
            <a:lumOff val="8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900" b="0" i="0" u="none" strike="noStrike" baseline="0">
              <a:solidFill>
                <a:schemeClr val="tx1"/>
              </a:solidFill>
              <a:latin typeface="Meiryo UI"/>
              <a:ea typeface="Meiryo UI"/>
              <a:cs typeface="+mn-cs"/>
            </a:rPr>
            <a:t>該当する施設を</a:t>
          </a:r>
          <a:br>
            <a:rPr lang="en-US" altLang="ja-JP" sz="900" b="0" i="0" u="none" strike="noStrike" baseline="0">
              <a:solidFill>
                <a:schemeClr val="tx1"/>
              </a:solidFill>
              <a:latin typeface="Meiryo UI"/>
              <a:ea typeface="Meiryo UI"/>
              <a:cs typeface="+mn-cs"/>
            </a:rPr>
          </a:br>
          <a:r>
            <a:rPr lang="ja-JP" altLang="en-US" sz="900" b="0" i="0" u="none" strike="noStrike" baseline="0">
              <a:solidFill>
                <a:schemeClr val="tx1"/>
              </a:solidFill>
              <a:latin typeface="Meiryo UI"/>
              <a:ea typeface="Meiryo UI"/>
              <a:cs typeface="+mn-cs"/>
            </a:rPr>
            <a:t>選択します。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3</xdr:col>
      <xdr:colOff>1106804</xdr:colOff>
      <xdr:row>38</xdr:row>
      <xdr:rowOff>74295</xdr:rowOff>
    </xdr:from>
    <xdr:to>
      <xdr:col>3</xdr:col>
      <xdr:colOff>3505199</xdr:colOff>
      <xdr:row>39</xdr:row>
      <xdr:rowOff>197485</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3859529" y="9923145"/>
          <a:ext cx="2398395" cy="351790"/>
        </a:xfrm>
        <a:prstGeom prst="wedgeRectCallout">
          <a:avLst>
            <a:gd name="adj1" fmla="val -76951"/>
            <a:gd name="adj2" fmla="val 54729"/>
          </a:avLst>
        </a:prstGeom>
        <a:solidFill>
          <a:schemeClr val="accent1">
            <a:lumMod val="20000"/>
            <a:lumOff val="8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900" b="0" i="0" u="none" strike="noStrike" baseline="0">
              <a:solidFill>
                <a:schemeClr val="tx1"/>
              </a:solidFill>
              <a:latin typeface="Meiryo UI"/>
              <a:ea typeface="Meiryo UI"/>
              <a:cs typeface="+mn-cs"/>
            </a:rPr>
            <a:t>所有区分　標準管理規約第</a:t>
          </a:r>
          <a:r>
            <a:rPr lang="en-US" altLang="ja-JP" sz="900" b="0" i="0" u="none" strike="noStrike" baseline="0">
              <a:solidFill>
                <a:schemeClr val="tx1"/>
              </a:solidFill>
              <a:latin typeface="Meiryo UI"/>
              <a:ea typeface="Meiryo UI"/>
              <a:cs typeface="+mn-cs"/>
            </a:rPr>
            <a:t>8</a:t>
          </a:r>
          <a:r>
            <a:rPr lang="ja-JP" altLang="en-US" sz="900" b="0" i="0" u="none" strike="noStrike" baseline="0">
              <a:solidFill>
                <a:schemeClr val="tx1"/>
              </a:solidFill>
              <a:latin typeface="Meiryo UI"/>
              <a:ea typeface="Meiryo UI"/>
              <a:cs typeface="+mn-cs"/>
            </a:rPr>
            <a:t>条との比較</a:t>
          </a:r>
          <a:endParaRPr lang="en-US" altLang="ja-JP" sz="900" b="0" i="0" u="none" strike="noStrike" baseline="0">
            <a:solidFill>
              <a:schemeClr val="tx1"/>
            </a:solidFill>
            <a:latin typeface="Meiryo UI"/>
            <a:ea typeface="Meiryo UI"/>
            <a:cs typeface="+mn-cs"/>
          </a:endParaRPr>
        </a:p>
      </xdr:txBody>
    </xdr:sp>
    <xdr:clientData/>
  </xdr:twoCellAnchor>
  <xdr:twoCellAnchor>
    <xdr:from>
      <xdr:col>2</xdr:col>
      <xdr:colOff>421005</xdr:colOff>
      <xdr:row>47</xdr:row>
      <xdr:rowOff>84455</xdr:rowOff>
    </xdr:from>
    <xdr:to>
      <xdr:col>3</xdr:col>
      <xdr:colOff>1866900</xdr:colOff>
      <xdr:row>48</xdr:row>
      <xdr:rowOff>208915</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2211705" y="11990705"/>
          <a:ext cx="2407920" cy="353060"/>
        </a:xfrm>
        <a:prstGeom prst="wedgeRectCallout">
          <a:avLst>
            <a:gd name="adj1" fmla="val -80948"/>
            <a:gd name="adj2" fmla="val 99643"/>
          </a:avLst>
        </a:prstGeom>
        <a:solidFill>
          <a:schemeClr val="accent1">
            <a:lumMod val="20000"/>
            <a:lumOff val="8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900" b="0" i="0" u="none" strike="noStrike" baseline="0">
              <a:solidFill>
                <a:schemeClr val="tx1"/>
              </a:solidFill>
              <a:latin typeface="Meiryo UI"/>
              <a:ea typeface="Meiryo UI"/>
              <a:cs typeface="+mn-cs"/>
            </a:rPr>
            <a:t>既に行った維持管理の履歴を記載します。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3</xdr:col>
      <xdr:colOff>1849120</xdr:colOff>
      <xdr:row>78</xdr:row>
      <xdr:rowOff>66675</xdr:rowOff>
    </xdr:from>
    <xdr:to>
      <xdr:col>3</xdr:col>
      <xdr:colOff>3705225</xdr:colOff>
      <xdr:row>79</xdr:row>
      <xdr:rowOff>78105</xdr:rowOff>
    </xdr:to>
    <xdr:sp macro="" textlink="">
      <xdr:nvSpPr>
        <xdr:cNvPr id="6" name="吹き出し: 四角形 5">
          <a:extLst>
            <a:ext uri="{FF2B5EF4-FFF2-40B4-BE49-F238E27FC236}">
              <a16:creationId xmlns:a16="http://schemas.microsoft.com/office/drawing/2014/main" id="{00000000-0008-0000-0000-000006000000}"/>
            </a:ext>
          </a:extLst>
        </xdr:cNvPr>
        <xdr:cNvSpPr/>
      </xdr:nvSpPr>
      <xdr:spPr>
        <a:xfrm>
          <a:off x="4601845" y="18888075"/>
          <a:ext cx="1856105" cy="259080"/>
        </a:xfrm>
        <a:prstGeom prst="wedgeRectCallout">
          <a:avLst>
            <a:gd name="adj1" fmla="val -62927"/>
            <a:gd name="adj2" fmla="val 14916"/>
          </a:avLst>
        </a:prstGeom>
        <a:solidFill>
          <a:schemeClr val="accent1">
            <a:lumMod val="20000"/>
            <a:lumOff val="8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900" b="0" i="0" u="none" strike="noStrike" baseline="0">
              <a:solidFill>
                <a:schemeClr val="tx1"/>
              </a:solidFill>
              <a:latin typeface="Meiryo UI"/>
              <a:ea typeface="Meiryo UI"/>
              <a:cs typeface="+mn-cs"/>
            </a:rPr>
            <a:t>現在の会計状況を記入します。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3</xdr:col>
      <xdr:colOff>1656714</xdr:colOff>
      <xdr:row>100</xdr:row>
      <xdr:rowOff>157480</xdr:rowOff>
    </xdr:from>
    <xdr:to>
      <xdr:col>3</xdr:col>
      <xdr:colOff>3448049</xdr:colOff>
      <xdr:row>102</xdr:row>
      <xdr:rowOff>15240</xdr:rowOff>
    </xdr:to>
    <xdr:sp macro="" textlink="">
      <xdr:nvSpPr>
        <xdr:cNvPr id="7" name="吹き出し: 四角形 6">
          <a:extLst>
            <a:ext uri="{FF2B5EF4-FFF2-40B4-BE49-F238E27FC236}">
              <a16:creationId xmlns:a16="http://schemas.microsoft.com/office/drawing/2014/main" id="{00000000-0008-0000-0000-000007000000}"/>
            </a:ext>
          </a:extLst>
        </xdr:cNvPr>
        <xdr:cNvSpPr/>
      </xdr:nvSpPr>
      <xdr:spPr>
        <a:xfrm>
          <a:off x="4409439" y="24589105"/>
          <a:ext cx="1791335" cy="353060"/>
        </a:xfrm>
        <a:prstGeom prst="wedgeRectCallout">
          <a:avLst>
            <a:gd name="adj1" fmla="val -71692"/>
            <a:gd name="adj2" fmla="val -87627"/>
          </a:avLst>
        </a:prstGeom>
        <a:solidFill>
          <a:schemeClr val="accent1">
            <a:lumMod val="20000"/>
            <a:lumOff val="8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900" b="0" i="0" u="none" strike="noStrike" baseline="0">
              <a:solidFill>
                <a:schemeClr val="tx1"/>
              </a:solidFill>
              <a:latin typeface="Meiryo UI"/>
              <a:ea typeface="Meiryo UI"/>
              <a:cs typeface="+mn-cs"/>
            </a:rPr>
            <a:t>保管している書類を選択します。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3</xdr:col>
      <xdr:colOff>464185</xdr:colOff>
      <xdr:row>104</xdr:row>
      <xdr:rowOff>24130</xdr:rowOff>
    </xdr:from>
    <xdr:to>
      <xdr:col>3</xdr:col>
      <xdr:colOff>2657475</xdr:colOff>
      <xdr:row>105</xdr:row>
      <xdr:rowOff>172720</xdr:rowOff>
    </xdr:to>
    <xdr:sp macro="" textlink="">
      <xdr:nvSpPr>
        <xdr:cNvPr id="8" name="吹き出し: 四角形 7">
          <a:extLst>
            <a:ext uri="{FF2B5EF4-FFF2-40B4-BE49-F238E27FC236}">
              <a16:creationId xmlns:a16="http://schemas.microsoft.com/office/drawing/2014/main" id="{00000000-0008-0000-0000-000008000000}"/>
            </a:ext>
          </a:extLst>
        </xdr:cNvPr>
        <xdr:cNvSpPr/>
      </xdr:nvSpPr>
      <xdr:spPr>
        <a:xfrm>
          <a:off x="3216910" y="25532080"/>
          <a:ext cx="2193290" cy="348615"/>
        </a:xfrm>
        <a:prstGeom prst="wedgeRectCallout">
          <a:avLst>
            <a:gd name="adj1" fmla="val -71692"/>
            <a:gd name="adj2" fmla="val -87627"/>
          </a:avLst>
        </a:prstGeom>
        <a:solidFill>
          <a:schemeClr val="accent1">
            <a:lumMod val="20000"/>
            <a:lumOff val="8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900" b="0" i="0" u="none" strike="noStrike" baseline="0">
              <a:solidFill>
                <a:schemeClr val="tx1"/>
              </a:solidFill>
              <a:latin typeface="Meiryo UI"/>
              <a:ea typeface="Meiryo UI"/>
              <a:cs typeface="+mn-cs"/>
            </a:rPr>
            <a:t>住戸タイプごとの専有面積を記載します。</a:t>
          </a:r>
          <a:endParaRPr lang="en-US" altLang="ja-JP" sz="900" b="0" i="0" u="none" strike="noStrike" baseline="0">
            <a:solidFill>
              <a:schemeClr val="tx1"/>
            </a:solidFill>
            <a:latin typeface="Meiryo UI"/>
            <a:ea typeface="Meiryo UI"/>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13335</xdr:colOff>
      <xdr:row>12</xdr:row>
      <xdr:rowOff>271780</xdr:rowOff>
    </xdr:from>
    <xdr:to>
      <xdr:col>19</xdr:col>
      <xdr:colOff>1454785</xdr:colOff>
      <xdr:row>13</xdr:row>
      <xdr:rowOff>271780</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rot="16200000">
          <a:off x="3949700" y="4556125"/>
          <a:ext cx="11544935" cy="381000"/>
        </a:xfrm>
        <a:prstGeom prst="rightBrace">
          <a:avLst>
            <a:gd name="adj1" fmla="val 47619"/>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544467</xdr:colOff>
      <xdr:row>11</xdr:row>
      <xdr:rowOff>353785</xdr:rowOff>
    </xdr:from>
    <xdr:to>
      <xdr:col>17</xdr:col>
      <xdr:colOff>107679</xdr:colOff>
      <xdr:row>12</xdr:row>
      <xdr:rowOff>286475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9497967" y="4245428"/>
          <a:ext cx="3890283" cy="3136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b"/>
        <a:lstStyle/>
        <a:p>
          <a:pPr algn="ctr"/>
          <a:r>
            <a:rPr kumimoji="1" lang="ja-JP" altLang="en-US" sz="1100">
              <a:latin typeface="Meiryo UI"/>
              <a:ea typeface="Meiryo UI"/>
            </a:rPr>
            <a:t>均等積立方式の場合は使用しない</a:t>
          </a:r>
        </a:p>
      </xdr:txBody>
    </xdr:sp>
    <xdr:clientData/>
  </xdr:twoCellAnchor>
  <xdr:twoCellAnchor>
    <xdr:from>
      <xdr:col>7</xdr:col>
      <xdr:colOff>76835</xdr:colOff>
      <xdr:row>2</xdr:row>
      <xdr:rowOff>66042</xdr:rowOff>
    </xdr:from>
    <xdr:to>
      <xdr:col>13</xdr:col>
      <xdr:colOff>238760</xdr:colOff>
      <xdr:row>5</xdr:row>
      <xdr:rowOff>67282</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4703264" y="433435"/>
          <a:ext cx="5700032" cy="899311"/>
        </a:xfrm>
        <a:prstGeom prst="rect">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b="0" i="0" u="none" strike="noStrike" baseline="0">
              <a:solidFill>
                <a:schemeClr val="tx1"/>
              </a:solidFill>
              <a:latin typeface="Meiryo UI"/>
              <a:ea typeface="Meiryo UI"/>
              <a:cs typeface="+mn-cs"/>
            </a:rPr>
            <a:t>Ａ欄：様式第４－１号（総括表）の支出欄</a:t>
          </a:r>
          <a:r>
            <a:rPr lang="en-US" altLang="ja-JP" sz="1050" b="0" i="0" u="none" strike="noStrike" baseline="0">
              <a:solidFill>
                <a:schemeClr val="tx1"/>
              </a:solidFill>
              <a:latin typeface="Meiryo UI"/>
              <a:ea typeface="Meiryo UI"/>
              <a:cs typeface="+mn-cs"/>
            </a:rPr>
            <a:t>【</a:t>
          </a:r>
          <a:r>
            <a:rPr lang="ja-JP" altLang="en-US" sz="1050" b="0" i="0" u="none" strike="noStrike" baseline="0">
              <a:solidFill>
                <a:schemeClr val="tx1"/>
              </a:solidFill>
              <a:latin typeface="Meiryo UI"/>
              <a:ea typeface="Meiryo UI"/>
              <a:cs typeface="+mn-cs"/>
            </a:rPr>
            <a:t>推定修繕工事費年度合計</a:t>
          </a:r>
          <a:r>
            <a:rPr lang="en-US" altLang="ja-JP" sz="1050" b="0" i="0" u="none" strike="noStrike" baseline="0">
              <a:solidFill>
                <a:schemeClr val="tx1"/>
              </a:solidFill>
              <a:latin typeface="Meiryo UI"/>
              <a:ea typeface="Meiryo UI"/>
              <a:cs typeface="+mn-cs"/>
            </a:rPr>
            <a:t>】</a:t>
          </a:r>
          <a:r>
            <a:rPr lang="ja-JP" altLang="en-US" sz="1050" b="0" i="0" u="none" strike="noStrike" baseline="0">
              <a:solidFill>
                <a:schemeClr val="tx1"/>
              </a:solidFill>
              <a:latin typeface="Meiryo UI"/>
              <a:ea typeface="Meiryo UI"/>
              <a:cs typeface="+mn-cs"/>
            </a:rPr>
            <a:t>の</a:t>
          </a:r>
          <a:br>
            <a:rPr lang="en-US" altLang="ja-JP" sz="1050" b="0" i="0" u="none" strike="noStrike" baseline="0">
              <a:solidFill>
                <a:schemeClr val="tx1"/>
              </a:solidFill>
              <a:latin typeface="Meiryo UI"/>
              <a:ea typeface="Meiryo UI"/>
              <a:cs typeface="+mn-cs"/>
            </a:rPr>
          </a:br>
          <a:r>
            <a:rPr lang="ja-JP" altLang="en-US" sz="1050" b="0" i="0" u="none" strike="noStrike" baseline="0">
              <a:solidFill>
                <a:schemeClr val="tx1"/>
              </a:solidFill>
              <a:latin typeface="Meiryo UI"/>
              <a:ea typeface="Meiryo UI"/>
              <a:cs typeface="+mn-cs"/>
            </a:rPr>
            <a:t>計画期間の合計額を転記します。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21</xdr:col>
      <xdr:colOff>10795</xdr:colOff>
      <xdr:row>32</xdr:row>
      <xdr:rowOff>76200</xdr:rowOff>
    </xdr:from>
    <xdr:to>
      <xdr:col>26</xdr:col>
      <xdr:colOff>260985</xdr:colOff>
      <xdr:row>34</xdr:row>
      <xdr:rowOff>152400</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15619095" y="10456545"/>
          <a:ext cx="4834255" cy="533400"/>
        </a:xfrm>
        <a:prstGeom prst="rect">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b="0" i="0" u="none" strike="noStrike" baseline="0">
              <a:solidFill>
                <a:schemeClr val="tx1"/>
              </a:solidFill>
              <a:latin typeface="Meiryo UI"/>
              <a:ea typeface="Meiryo UI"/>
              <a:cs typeface="+mn-cs"/>
            </a:rPr>
            <a:t>③欄に、計画期間全体における修繕積立金の平均額（機械式駐車場分を</a:t>
          </a:r>
          <a:r>
            <a:rPr lang="ja-JP" altLang="en-US" sz="1050" b="0" i="0" u="sng" strike="noStrike" baseline="0">
              <a:solidFill>
                <a:schemeClr val="tx1"/>
              </a:solidFill>
              <a:latin typeface="Meiryo UI"/>
              <a:ea typeface="Meiryo UI"/>
              <a:cs typeface="+mn-cs"/>
            </a:rPr>
            <a:t>含む</a:t>
          </a:r>
          <a:r>
            <a:rPr lang="ja-JP" altLang="en-US" sz="1050" b="0" i="0" u="none" strike="noStrike" baseline="0">
              <a:solidFill>
                <a:schemeClr val="tx1"/>
              </a:solidFill>
              <a:latin typeface="Meiryo UI"/>
              <a:ea typeface="Meiryo UI"/>
              <a:cs typeface="+mn-cs"/>
            </a:rPr>
            <a:t>）が</a:t>
          </a:r>
          <a:br>
            <a:rPr lang="en-US" altLang="ja-JP" sz="1050" b="0" i="0" u="none" strike="noStrike" baseline="0">
              <a:solidFill>
                <a:schemeClr val="tx1"/>
              </a:solidFill>
              <a:latin typeface="Meiryo UI"/>
              <a:ea typeface="Meiryo UI"/>
              <a:cs typeface="+mn-cs"/>
            </a:rPr>
          </a:br>
          <a:r>
            <a:rPr lang="ja-JP" altLang="en-US" sz="1050" b="0" i="0" u="none" strike="noStrike" baseline="0">
              <a:solidFill>
                <a:schemeClr val="tx1"/>
              </a:solidFill>
              <a:latin typeface="Meiryo UI"/>
              <a:ea typeface="Meiryo UI"/>
              <a:cs typeface="+mn-cs"/>
            </a:rPr>
            <a:t>　 表示されます。</a:t>
          </a:r>
          <a:endParaRPr lang="en-US" altLang="ja-JP" sz="1050" b="0" i="0" u="none" strike="noStrike" baseline="0">
            <a:solidFill>
              <a:schemeClr val="tx1"/>
            </a:solidFill>
            <a:latin typeface="Meiryo UI"/>
            <a:ea typeface="Meiryo UI"/>
            <a:cs typeface="+mn-cs"/>
          </a:endParaRPr>
        </a:p>
      </xdr:txBody>
    </xdr:sp>
    <xdr:clientData/>
  </xdr:twoCellAnchor>
  <xdr:twoCellAnchor>
    <xdr:from>
      <xdr:col>13</xdr:col>
      <xdr:colOff>446405</xdr:colOff>
      <xdr:row>2</xdr:row>
      <xdr:rowOff>66043</xdr:rowOff>
    </xdr:from>
    <xdr:to>
      <xdr:col>19</xdr:col>
      <xdr:colOff>685165</xdr:colOff>
      <xdr:row>5</xdr:row>
      <xdr:rowOff>68036</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10610941" y="433436"/>
          <a:ext cx="5695224" cy="900064"/>
        </a:xfrm>
        <a:prstGeom prst="rect">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b="0" i="0" u="none" strike="noStrike" baseline="0">
              <a:solidFill>
                <a:schemeClr val="tx1"/>
              </a:solidFill>
              <a:latin typeface="Meiryo UI"/>
              <a:ea typeface="Meiryo UI"/>
              <a:cs typeface="+mn-cs"/>
            </a:rPr>
            <a:t>Ｂ欄：既存の場合で借入金がある場合は記入が必要です。</a:t>
          </a:r>
        </a:p>
        <a:p>
          <a:r>
            <a:rPr lang="ja-JP" altLang="en-US" sz="1050" b="0" i="0" u="none" strike="noStrike" baseline="0">
              <a:solidFill>
                <a:schemeClr val="tx1"/>
              </a:solidFill>
              <a:latin typeface="Meiryo UI"/>
              <a:ea typeface="Meiryo UI"/>
              <a:cs typeface="+mn-cs"/>
            </a:rPr>
            <a:t>様式第４－１号（総括表）の支出欄</a:t>
          </a:r>
          <a:r>
            <a:rPr lang="en-US" altLang="ja-JP" sz="1050" b="0" i="0" u="none" strike="noStrike" baseline="0">
              <a:solidFill>
                <a:schemeClr val="tx1"/>
              </a:solidFill>
              <a:latin typeface="Meiryo UI"/>
              <a:ea typeface="Meiryo UI"/>
              <a:cs typeface="+mn-cs"/>
            </a:rPr>
            <a:t>【</a:t>
          </a:r>
          <a:r>
            <a:rPr lang="ja-JP" altLang="en-US" sz="1050" b="0" i="0" u="none" strike="noStrike" baseline="0">
              <a:solidFill>
                <a:schemeClr val="tx1"/>
              </a:solidFill>
              <a:latin typeface="Meiryo UI"/>
              <a:ea typeface="Meiryo UI"/>
              <a:cs typeface="+mn-cs"/>
            </a:rPr>
            <a:t>借入金の償還金年度合計</a:t>
          </a:r>
          <a:r>
            <a:rPr lang="en-US" altLang="ja-JP" sz="1050" b="0" i="0" u="none" strike="noStrike" baseline="0">
              <a:solidFill>
                <a:schemeClr val="tx1"/>
              </a:solidFill>
              <a:latin typeface="Meiryo UI"/>
              <a:ea typeface="Meiryo UI"/>
              <a:cs typeface="+mn-cs"/>
            </a:rPr>
            <a:t>】</a:t>
          </a:r>
          <a:r>
            <a:rPr lang="ja-JP" altLang="en-US" sz="1050" b="0" i="0" u="none" strike="noStrike" baseline="0">
              <a:solidFill>
                <a:schemeClr val="tx1"/>
              </a:solidFill>
              <a:latin typeface="Meiryo UI"/>
              <a:ea typeface="Meiryo UI"/>
              <a:cs typeface="+mn-cs"/>
            </a:rPr>
            <a:t>の</a:t>
          </a:r>
          <a:br>
            <a:rPr lang="en-US" altLang="ja-JP" sz="1050" b="0" i="0" u="none" strike="noStrike" baseline="0">
              <a:solidFill>
                <a:schemeClr val="tx1"/>
              </a:solidFill>
              <a:latin typeface="Meiryo UI"/>
              <a:ea typeface="Meiryo UI"/>
              <a:cs typeface="+mn-cs"/>
            </a:rPr>
          </a:br>
          <a:r>
            <a:rPr lang="ja-JP" altLang="en-US" sz="1050" b="0" i="0" u="none" strike="noStrike" baseline="0">
              <a:solidFill>
                <a:schemeClr val="tx1"/>
              </a:solidFill>
              <a:latin typeface="Meiryo UI"/>
              <a:ea typeface="Meiryo UI"/>
              <a:cs typeface="+mn-cs"/>
            </a:rPr>
            <a:t>計画期間の合計を記入します。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7</xdr:col>
      <xdr:colOff>85997</xdr:colOff>
      <xdr:row>5</xdr:row>
      <xdr:rowOff>163286</xdr:rowOff>
    </xdr:from>
    <xdr:to>
      <xdr:col>13</xdr:col>
      <xdr:colOff>248557</xdr:colOff>
      <xdr:row>7</xdr:row>
      <xdr:rowOff>269240</xdr:rowOff>
    </xdr:to>
    <xdr:sp macro="" textlink="">
      <xdr:nvSpPr>
        <xdr:cNvPr id="7" name="正方形/長方形 6">
          <a:extLst>
            <a:ext uri="{FF2B5EF4-FFF2-40B4-BE49-F238E27FC236}">
              <a16:creationId xmlns:a16="http://schemas.microsoft.com/office/drawing/2014/main" id="{00000000-0008-0000-0800-000007000000}"/>
            </a:ext>
          </a:extLst>
        </xdr:cNvPr>
        <xdr:cNvSpPr/>
      </xdr:nvSpPr>
      <xdr:spPr>
        <a:xfrm>
          <a:off x="4712426" y="1428750"/>
          <a:ext cx="5700667" cy="867954"/>
        </a:xfrm>
        <a:prstGeom prst="rect">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b="0" i="0" u="none" strike="noStrike" baseline="0">
              <a:solidFill>
                <a:schemeClr val="tx1"/>
              </a:solidFill>
              <a:latin typeface="Meiryo UI"/>
              <a:ea typeface="Meiryo UI"/>
              <a:cs typeface="+mn-cs"/>
            </a:rPr>
            <a:t>Ｄ欄：</a:t>
          </a:r>
          <a:r>
            <a:rPr lang="ja-JP" altLang="ja-JP" sz="1050" b="0" i="0" baseline="0">
              <a:solidFill>
                <a:sysClr val="windowText" lastClr="000000"/>
              </a:solidFill>
              <a:effectLst/>
              <a:latin typeface="Meiryo UI" panose="020B0604030504040204" pitchFamily="50" charset="-128"/>
              <a:ea typeface="Meiryo UI" panose="020B0604030504040204" pitchFamily="50" charset="-128"/>
              <a:cs typeface="+mn-cs"/>
            </a:rPr>
            <a:t>様式第４－１号（総括表）の</a:t>
          </a:r>
          <a:r>
            <a:rPr lang="ja-JP" altLang="en-US" sz="1050" b="0" i="0" baseline="0">
              <a:solidFill>
                <a:sysClr val="windowText" lastClr="000000"/>
              </a:solidFill>
              <a:effectLst/>
              <a:latin typeface="Meiryo UI" panose="020B0604030504040204" pitchFamily="50" charset="-128"/>
              <a:ea typeface="Meiryo UI" panose="020B0604030504040204" pitchFamily="50" charset="-128"/>
              <a:cs typeface="+mn-cs"/>
            </a:rPr>
            <a:t>収入欄</a:t>
          </a:r>
          <a:r>
            <a:rPr lang="en-US" altLang="ja-JP" sz="1050" b="0" i="0" baseline="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u="none" strike="noStrike" baseline="0">
              <a:solidFill>
                <a:schemeClr val="tx1"/>
              </a:solidFill>
              <a:latin typeface="Meiryo UI"/>
              <a:ea typeface="Meiryo UI"/>
              <a:cs typeface="+mn-cs"/>
            </a:rPr>
            <a:t>計画期間当初の修繕積立金会計の残高</a:t>
          </a:r>
          <a:r>
            <a:rPr lang="en-US" altLang="ja-JP" sz="1050" b="0" i="0" u="none" strike="noStrike" baseline="0">
              <a:solidFill>
                <a:schemeClr val="tx1"/>
              </a:solidFill>
              <a:latin typeface="Meiryo UI"/>
              <a:ea typeface="Meiryo UI"/>
              <a:cs typeface="+mn-cs"/>
            </a:rPr>
            <a:t>】</a:t>
          </a:r>
          <a:r>
            <a:rPr lang="ja-JP" altLang="en-US" sz="1050" b="0" i="0" u="none" strike="noStrike" baseline="0">
              <a:solidFill>
                <a:schemeClr val="tx1"/>
              </a:solidFill>
              <a:latin typeface="Meiryo UI"/>
              <a:ea typeface="Meiryo UI"/>
              <a:cs typeface="+mn-cs"/>
            </a:rPr>
            <a:t>（修繕積立金基金を含む）の計画初年度の金額を記入します。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13</xdr:col>
      <xdr:colOff>446405</xdr:colOff>
      <xdr:row>5</xdr:row>
      <xdr:rowOff>163286</xdr:rowOff>
    </xdr:from>
    <xdr:to>
      <xdr:col>19</xdr:col>
      <xdr:colOff>685800</xdr:colOff>
      <xdr:row>7</xdr:row>
      <xdr:rowOff>269240</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10610941" y="1428750"/>
          <a:ext cx="5695859" cy="867954"/>
        </a:xfrm>
        <a:prstGeom prst="rect">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b="0" i="0" u="none" strike="noStrike" baseline="0">
              <a:solidFill>
                <a:schemeClr val="tx1"/>
              </a:solidFill>
              <a:latin typeface="Meiryo UI"/>
              <a:ea typeface="Meiryo UI"/>
              <a:cs typeface="+mn-cs"/>
            </a:rPr>
            <a:t>Ｅ欄：専用使用料、駐車場等の使用料を修繕積立金会計に繰り入れている場合は、</a:t>
          </a:r>
          <a:br>
            <a:rPr lang="en-US" altLang="ja-JP" sz="1050" b="0" i="0" u="none" strike="noStrike" baseline="0">
              <a:solidFill>
                <a:schemeClr val="tx1"/>
              </a:solidFill>
              <a:latin typeface="Meiryo UI"/>
              <a:ea typeface="Meiryo UI"/>
              <a:cs typeface="+mn-cs"/>
            </a:rPr>
          </a:br>
          <a:r>
            <a:rPr lang="ja-JP" altLang="en-US" sz="1050" b="0" i="0" u="none" strike="noStrike" baseline="0">
              <a:solidFill>
                <a:schemeClr val="tx1"/>
              </a:solidFill>
              <a:latin typeface="Meiryo UI"/>
              <a:ea typeface="Meiryo UI"/>
              <a:cs typeface="+mn-cs"/>
            </a:rPr>
            <a:t>様式第４－１号（総括表）の収入欄</a:t>
          </a:r>
          <a:r>
            <a:rPr lang="en-US" altLang="ja-JP" sz="1050" b="0" i="0" u="none" strike="noStrike" baseline="0">
              <a:solidFill>
                <a:schemeClr val="tx1"/>
              </a:solidFill>
              <a:latin typeface="Meiryo UI"/>
              <a:ea typeface="Meiryo UI"/>
              <a:cs typeface="+mn-cs"/>
            </a:rPr>
            <a:t>【</a:t>
          </a:r>
          <a:r>
            <a:rPr lang="ja-JP" altLang="en-US" sz="1050" b="0" i="0" u="none" strike="noStrike" baseline="0">
              <a:solidFill>
                <a:schemeClr val="tx1"/>
              </a:solidFill>
              <a:latin typeface="Meiryo UI"/>
              <a:ea typeface="Meiryo UI"/>
              <a:cs typeface="+mn-cs"/>
            </a:rPr>
            <a:t>専用使用料等からの繰入額年度合計</a:t>
          </a:r>
          <a:r>
            <a:rPr lang="en-US" altLang="ja-JP" sz="1050" b="0" i="0" u="none" strike="noStrike" baseline="0">
              <a:solidFill>
                <a:schemeClr val="tx1"/>
              </a:solidFill>
              <a:latin typeface="Meiryo UI"/>
              <a:ea typeface="Meiryo UI"/>
              <a:cs typeface="+mn-cs"/>
            </a:rPr>
            <a:t>】</a:t>
          </a:r>
          <a:r>
            <a:rPr lang="ja-JP" altLang="en-US" sz="1050" b="0" i="0" u="none" strike="noStrike" baseline="0">
              <a:solidFill>
                <a:schemeClr val="tx1"/>
              </a:solidFill>
              <a:latin typeface="Meiryo UI"/>
              <a:ea typeface="Meiryo UI"/>
              <a:cs typeface="+mn-cs"/>
            </a:rPr>
            <a:t>の</a:t>
          </a:r>
          <a:br>
            <a:rPr lang="en-US" altLang="ja-JP" sz="1050" b="0" i="0" u="none" strike="noStrike" baseline="0">
              <a:solidFill>
                <a:schemeClr val="tx1"/>
              </a:solidFill>
              <a:latin typeface="Meiryo UI"/>
              <a:ea typeface="Meiryo UI"/>
              <a:cs typeface="+mn-cs"/>
            </a:rPr>
          </a:br>
          <a:r>
            <a:rPr lang="ja-JP" altLang="en-US" sz="1050" b="0" i="0" u="none" strike="noStrike" baseline="0">
              <a:solidFill>
                <a:schemeClr val="tx1"/>
              </a:solidFill>
              <a:latin typeface="Meiryo UI"/>
              <a:ea typeface="Meiryo UI"/>
              <a:cs typeface="+mn-cs"/>
            </a:rPr>
            <a:t>計画期間の合計額を転記します。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7</xdr:col>
      <xdr:colOff>69214</xdr:colOff>
      <xdr:row>9</xdr:row>
      <xdr:rowOff>512445</xdr:rowOff>
    </xdr:from>
    <xdr:to>
      <xdr:col>13</xdr:col>
      <xdr:colOff>230504</xdr:colOff>
      <xdr:row>11</xdr:row>
      <xdr:rowOff>202772</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a:xfrm>
          <a:off x="4695643" y="3301909"/>
          <a:ext cx="5699397" cy="792506"/>
        </a:xfrm>
        <a:prstGeom prst="rect">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b="0" i="0" u="none" strike="noStrike" baseline="0">
              <a:solidFill>
                <a:schemeClr val="tx1"/>
              </a:solidFill>
              <a:latin typeface="Meiryo UI"/>
              <a:ea typeface="Meiryo UI"/>
              <a:cs typeface="+mn-cs"/>
            </a:rPr>
            <a:t>Ｊ欄：様式第３－１号（長期修繕計画の作成・修繕積立金の額の設定の考え方）</a:t>
          </a:r>
        </a:p>
        <a:p>
          <a:r>
            <a:rPr lang="ja-JP" altLang="en-US" sz="1050" b="0" i="0" u="none" strike="noStrike" baseline="0">
              <a:solidFill>
                <a:schemeClr val="tx1"/>
              </a:solidFill>
              <a:latin typeface="Meiryo UI"/>
              <a:ea typeface="Meiryo UI"/>
              <a:cs typeface="+mn-cs"/>
            </a:rPr>
            <a:t>（３）計画期間の設定で記載した期間を転記します。</a:t>
          </a:r>
          <a:endParaRPr lang="en-US" altLang="ja-JP" sz="1050" b="0" i="0" u="none" strike="noStrike" baseline="0">
            <a:solidFill>
              <a:schemeClr val="tx1"/>
            </a:solidFill>
            <a:latin typeface="Meiryo UI"/>
            <a:ea typeface="Meiryo UI"/>
            <a:cs typeface="+mn-cs"/>
          </a:endParaRPr>
        </a:p>
        <a:p>
          <a:r>
            <a:rPr lang="ja-JP" altLang="en-US" sz="1050" b="0" i="0" u="none" strike="noStrike" baseline="0">
              <a:solidFill>
                <a:schemeClr val="tx1"/>
              </a:solidFill>
              <a:latin typeface="Meiryo UI"/>
              <a:ea typeface="Meiryo UI"/>
              <a:cs typeface="+mn-cs"/>
            </a:rPr>
            <a:t>段階増額積立方式の場合、設定期間ごとに年数を記載します。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7</xdr:col>
      <xdr:colOff>67309</xdr:colOff>
      <xdr:row>11</xdr:row>
      <xdr:rowOff>349431</xdr:rowOff>
    </xdr:from>
    <xdr:to>
      <xdr:col>13</xdr:col>
      <xdr:colOff>230504</xdr:colOff>
      <xdr:row>12</xdr:row>
      <xdr:rowOff>353786</xdr:rowOff>
    </xdr:to>
    <xdr:sp macro="" textlink="">
      <xdr:nvSpPr>
        <xdr:cNvPr id="11" name="正方形/長方形 10">
          <a:extLst>
            <a:ext uri="{FF2B5EF4-FFF2-40B4-BE49-F238E27FC236}">
              <a16:creationId xmlns:a16="http://schemas.microsoft.com/office/drawing/2014/main" id="{00000000-0008-0000-0800-00000B000000}"/>
            </a:ext>
          </a:extLst>
        </xdr:cNvPr>
        <xdr:cNvSpPr/>
      </xdr:nvSpPr>
      <xdr:spPr>
        <a:xfrm>
          <a:off x="4693738" y="4241074"/>
          <a:ext cx="5701302" cy="385355"/>
        </a:xfrm>
        <a:prstGeom prst="rect">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US" altLang="ja-JP" sz="1050" b="0" i="0" u="none" strike="noStrike" baseline="0">
              <a:solidFill>
                <a:schemeClr val="tx1"/>
              </a:solidFill>
              <a:latin typeface="Meiryo UI"/>
              <a:ea typeface="Meiryo UI"/>
              <a:cs typeface="+mn-cs"/>
            </a:rPr>
            <a:t>Q</a:t>
          </a:r>
          <a:r>
            <a:rPr lang="ja-JP" altLang="en-US" sz="1050" b="0" i="0" u="none" strike="noStrike" baseline="0">
              <a:solidFill>
                <a:schemeClr val="tx1"/>
              </a:solidFill>
              <a:latin typeface="Meiryo UI"/>
              <a:ea typeface="Meiryo UI"/>
              <a:cs typeface="+mn-cs"/>
            </a:rPr>
            <a:t>欄：修繕積立金の額の平均（戸当たり月当たり）を記載します。</a:t>
          </a:r>
        </a:p>
      </xdr:txBody>
    </xdr:sp>
    <xdr:clientData/>
  </xdr:twoCellAnchor>
  <xdr:twoCellAnchor>
    <xdr:from>
      <xdr:col>13</xdr:col>
      <xdr:colOff>432797</xdr:colOff>
      <xdr:row>9</xdr:row>
      <xdr:rowOff>512445</xdr:rowOff>
    </xdr:from>
    <xdr:to>
      <xdr:col>19</xdr:col>
      <xdr:colOff>671557</xdr:colOff>
      <xdr:row>11</xdr:row>
      <xdr:rowOff>204107</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10597333" y="3301909"/>
          <a:ext cx="5695224" cy="793841"/>
        </a:xfrm>
        <a:prstGeom prst="rect">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050" b="0" i="0" u="none" strike="noStrike" baseline="0">
              <a:solidFill>
                <a:schemeClr val="tx1"/>
              </a:solidFill>
              <a:latin typeface="Meiryo UI"/>
              <a:ea typeface="Meiryo UI"/>
              <a:cs typeface="+mn-cs"/>
            </a:rPr>
            <a:t>Ｌ欄・Ｍ欄：住戸タイプで異なる場合は、「表　住戸タイプ別修繕積立金の額」に記載します。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7</xdr:col>
      <xdr:colOff>85997</xdr:colOff>
      <xdr:row>7</xdr:row>
      <xdr:rowOff>348071</xdr:rowOff>
    </xdr:from>
    <xdr:to>
      <xdr:col>13</xdr:col>
      <xdr:colOff>248557</xdr:colOff>
      <xdr:row>9</xdr:row>
      <xdr:rowOff>231322</xdr:rowOff>
    </xdr:to>
    <xdr:sp macro="" textlink="">
      <xdr:nvSpPr>
        <xdr:cNvPr id="13" name="正方形/長方形 12">
          <a:extLst>
            <a:ext uri="{FF2B5EF4-FFF2-40B4-BE49-F238E27FC236}">
              <a16:creationId xmlns:a16="http://schemas.microsoft.com/office/drawing/2014/main" id="{46C18646-E7CD-4F56-8E6C-0010380A420E}"/>
            </a:ext>
          </a:extLst>
        </xdr:cNvPr>
        <xdr:cNvSpPr/>
      </xdr:nvSpPr>
      <xdr:spPr>
        <a:xfrm>
          <a:off x="4712426" y="2375535"/>
          <a:ext cx="5700667" cy="645251"/>
        </a:xfrm>
        <a:prstGeom prst="rect">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US" altLang="ja-JP" sz="1050" b="0" i="0" u="none" strike="noStrike" baseline="0">
              <a:solidFill>
                <a:schemeClr val="tx1"/>
              </a:solidFill>
              <a:latin typeface="Meiryo UI"/>
              <a:ea typeface="Meiryo UI"/>
              <a:cs typeface="+mn-cs"/>
            </a:rPr>
            <a:t>F</a:t>
          </a:r>
          <a:r>
            <a:rPr lang="ja-JP" altLang="en-US" sz="1050" b="0" i="0" u="none" strike="noStrike" baseline="0">
              <a:solidFill>
                <a:schemeClr val="tx1"/>
              </a:solidFill>
              <a:latin typeface="Meiryo UI"/>
              <a:ea typeface="Meiryo UI"/>
              <a:cs typeface="+mn-cs"/>
            </a:rPr>
            <a:t>欄：計画期間中に修繕積立金の運用益がある場合は、</a:t>
          </a:r>
          <a:r>
            <a:rPr lang="ja-JP" altLang="ja-JP" sz="1050" b="0" i="0" baseline="0">
              <a:solidFill>
                <a:sysClr val="windowText" lastClr="000000"/>
              </a:solidFill>
              <a:effectLst/>
              <a:latin typeface="Meiryo UI" panose="020B0604030504040204" pitchFamily="50" charset="-128"/>
              <a:ea typeface="Meiryo UI" panose="020B0604030504040204" pitchFamily="50" charset="-128"/>
              <a:cs typeface="+mn-cs"/>
            </a:rPr>
            <a:t>様式第４－１号（総括表）の収入欄</a:t>
          </a:r>
          <a:r>
            <a:rPr lang="en-US" altLang="ja-JP" sz="1050" b="0" i="0" baseline="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baseline="0">
              <a:solidFill>
                <a:sysClr val="windowText" lastClr="000000"/>
              </a:solidFill>
              <a:effectLst/>
              <a:latin typeface="Meiryo UI" panose="020B0604030504040204" pitchFamily="50" charset="-128"/>
              <a:ea typeface="Meiryo UI" panose="020B0604030504040204" pitchFamily="50" charset="-128"/>
              <a:cs typeface="+mn-cs"/>
            </a:rPr>
            <a:t>修繕積立金の運用益</a:t>
          </a:r>
          <a:r>
            <a:rPr lang="en-US" altLang="ja-JP" sz="1050" b="0" i="0" baseline="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1050" b="0" i="0" baseline="0">
              <a:solidFill>
                <a:sysClr val="windowText" lastClr="000000"/>
              </a:solidFill>
              <a:effectLst/>
              <a:latin typeface="Meiryo UI" panose="020B0604030504040204" pitchFamily="50" charset="-128"/>
              <a:ea typeface="Meiryo UI" panose="020B0604030504040204" pitchFamily="50" charset="-128"/>
              <a:cs typeface="+mn-cs"/>
            </a:rPr>
            <a:t>の</a:t>
          </a:r>
          <a:r>
            <a:rPr lang="ja-JP" altLang="en-US" sz="1050" b="0" i="0" u="none" strike="noStrike" baseline="0">
              <a:solidFill>
                <a:schemeClr val="tx1"/>
              </a:solidFill>
              <a:latin typeface="Meiryo UI"/>
              <a:ea typeface="Meiryo UI"/>
              <a:cs typeface="+mn-cs"/>
            </a:rPr>
            <a:t>計画期間の合計額を記入します。</a:t>
          </a:r>
          <a:endParaRPr lang="en-US" altLang="ja-JP" sz="1050" b="0" i="0" baseline="0">
            <a:solidFill>
              <a:sysClr val="windowText" lastClr="00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13</xdr:col>
      <xdr:colOff>453390</xdr:colOff>
      <xdr:row>7</xdr:row>
      <xdr:rowOff>361678</xdr:rowOff>
    </xdr:from>
    <xdr:to>
      <xdr:col>19</xdr:col>
      <xdr:colOff>697593</xdr:colOff>
      <xdr:row>9</xdr:row>
      <xdr:rowOff>244929</xdr:rowOff>
    </xdr:to>
    <xdr:sp macro="" textlink="">
      <xdr:nvSpPr>
        <xdr:cNvPr id="14" name="正方形/長方形 13">
          <a:extLst>
            <a:ext uri="{FF2B5EF4-FFF2-40B4-BE49-F238E27FC236}">
              <a16:creationId xmlns:a16="http://schemas.microsoft.com/office/drawing/2014/main" id="{5D7EF978-5C5E-448F-80B6-A957EDC6BD87}"/>
            </a:ext>
          </a:extLst>
        </xdr:cNvPr>
        <xdr:cNvSpPr/>
      </xdr:nvSpPr>
      <xdr:spPr>
        <a:xfrm>
          <a:off x="10617926" y="2389142"/>
          <a:ext cx="5700667" cy="645251"/>
        </a:xfrm>
        <a:prstGeom prst="rect">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US" altLang="ja-JP" sz="1050" b="0" i="0" u="none" strike="noStrike" baseline="0">
              <a:solidFill>
                <a:schemeClr val="tx1"/>
              </a:solidFill>
              <a:latin typeface="Meiryo UI"/>
              <a:ea typeface="Meiryo UI"/>
              <a:cs typeface="+mn-cs"/>
            </a:rPr>
            <a:t>G</a:t>
          </a:r>
          <a:r>
            <a:rPr lang="ja-JP" altLang="en-US" sz="1050" b="0" i="0" u="none" strike="noStrike" baseline="0">
              <a:solidFill>
                <a:schemeClr val="tx1"/>
              </a:solidFill>
              <a:latin typeface="Meiryo UI"/>
              <a:ea typeface="Meiryo UI"/>
              <a:cs typeface="+mn-cs"/>
            </a:rPr>
            <a:t>欄：計画期間中に一時金の予定がある場合は、計画期間に予定する一時金の合計額を記入します。</a:t>
          </a:r>
          <a:endParaRPr lang="en-US" altLang="ja-JP" sz="1050" b="0" i="0" baseline="0">
            <a:solidFill>
              <a:sysClr val="windowText" lastClr="00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1095375</xdr:colOff>
      <xdr:row>7</xdr:row>
      <xdr:rowOff>133350</xdr:rowOff>
    </xdr:from>
    <xdr:to>
      <xdr:col>4</xdr:col>
      <xdr:colOff>8255</xdr:colOff>
      <xdr:row>9</xdr:row>
      <xdr:rowOff>68580</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3333750" y="1476375"/>
          <a:ext cx="1701165" cy="331470"/>
        </a:xfrm>
        <a:prstGeom prst="wedgeRectCallout">
          <a:avLst>
            <a:gd name="adj1" fmla="val -42640"/>
            <a:gd name="adj2" fmla="val -78186"/>
          </a:avLst>
        </a:prstGeom>
        <a:solidFill>
          <a:schemeClr val="accent1">
            <a:lumMod val="20000"/>
            <a:lumOff val="8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900" b="0" i="0" u="none" strike="noStrike" baseline="0">
              <a:solidFill>
                <a:schemeClr val="tx1"/>
              </a:solidFill>
              <a:latin typeface="Meiryo UI"/>
              <a:ea typeface="Meiryo UI"/>
              <a:cs typeface="+mn-cs"/>
            </a:rPr>
            <a:t>調査・診断により確認された劣化</a:t>
          </a:r>
          <a:endParaRPr lang="en-US" altLang="ja-JP" sz="900" b="0" i="0" u="none" strike="noStrike" baseline="0">
            <a:solidFill>
              <a:schemeClr val="tx1"/>
            </a:solidFill>
            <a:latin typeface="Meiryo UI"/>
            <a:ea typeface="Meiryo UI"/>
            <a:cs typeface="+mn-cs"/>
          </a:endParaRPr>
        </a:p>
      </xdr:txBody>
    </xdr:sp>
    <xdr:clientData/>
  </xdr:twoCellAnchor>
  <xdr:twoCellAnchor>
    <xdr:from>
      <xdr:col>4</xdr:col>
      <xdr:colOff>885825</xdr:colOff>
      <xdr:row>7</xdr:row>
      <xdr:rowOff>123825</xdr:rowOff>
    </xdr:from>
    <xdr:to>
      <xdr:col>4</xdr:col>
      <xdr:colOff>2971800</xdr:colOff>
      <xdr:row>9</xdr:row>
      <xdr:rowOff>76200</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6473825" y="1431925"/>
          <a:ext cx="2085975" cy="333375"/>
        </a:xfrm>
        <a:prstGeom prst="wedgeRectCallout">
          <a:avLst>
            <a:gd name="adj1" fmla="val -42640"/>
            <a:gd name="adj2" fmla="val -78186"/>
          </a:avLst>
        </a:prstGeom>
        <a:solidFill>
          <a:schemeClr val="accent1">
            <a:lumMod val="20000"/>
            <a:lumOff val="80000"/>
          </a:schemeClr>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900" b="0" i="0" u="none" strike="noStrike" baseline="0">
              <a:solidFill>
                <a:schemeClr val="tx1"/>
              </a:solidFill>
              <a:latin typeface="Meiryo UI"/>
              <a:ea typeface="Meiryo UI"/>
              <a:cs typeface="+mn-cs"/>
            </a:rPr>
            <a:t>調査・診断により確認された劣化</a:t>
          </a:r>
          <a:endParaRPr lang="en-US" altLang="ja-JP" sz="900" b="0" i="0" u="none" strike="noStrike" baseline="0">
            <a:solidFill>
              <a:schemeClr val="tx1"/>
            </a:solidFill>
            <a:latin typeface="Meiryo UI"/>
            <a:ea typeface="Meiryo UI"/>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22224</xdr:colOff>
      <xdr:row>5</xdr:row>
      <xdr:rowOff>180975</xdr:rowOff>
    </xdr:from>
    <xdr:to>
      <xdr:col>2</xdr:col>
      <xdr:colOff>1689651</xdr:colOff>
      <xdr:row>5</xdr:row>
      <xdr:rowOff>1308100</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121615" y="1208018"/>
          <a:ext cx="1907623" cy="1127125"/>
        </a:xfrm>
        <a:prstGeom prst="wedgeRectCallout">
          <a:avLst>
            <a:gd name="adj1" fmla="val 54712"/>
            <a:gd name="adj2" fmla="val -40666"/>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lang="ja-JP" altLang="en-US" sz="900" b="0" i="0" u="none" strike="noStrike" baseline="0">
              <a:solidFill>
                <a:schemeClr val="tx1"/>
              </a:solidFill>
              <a:latin typeface="Meiryo UI"/>
              <a:ea typeface="Meiryo UI"/>
              <a:cs typeface="+mn-cs"/>
            </a:rPr>
            <a:t>「長期修繕計画の目的」の</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標準的な考え方</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を記載しています。記載内容を参考として、各マンションの実態にあった「基本的な考え方」を記載します。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1</xdr:col>
      <xdr:colOff>22224</xdr:colOff>
      <xdr:row>7</xdr:row>
      <xdr:rowOff>255905</xdr:rowOff>
    </xdr:from>
    <xdr:to>
      <xdr:col>2</xdr:col>
      <xdr:colOff>1714499</xdr:colOff>
      <xdr:row>7</xdr:row>
      <xdr:rowOff>1388745</xdr:rowOff>
    </xdr:to>
    <xdr:sp macro="" textlink="">
      <xdr:nvSpPr>
        <xdr:cNvPr id="3" name="吹き出し: 四角形 2">
          <a:extLst>
            <a:ext uri="{FF2B5EF4-FFF2-40B4-BE49-F238E27FC236}">
              <a16:creationId xmlns:a16="http://schemas.microsoft.com/office/drawing/2014/main" id="{00000000-0008-0000-0200-000003000000}"/>
            </a:ext>
          </a:extLst>
        </xdr:cNvPr>
        <xdr:cNvSpPr/>
      </xdr:nvSpPr>
      <xdr:spPr>
        <a:xfrm>
          <a:off x="121615" y="3527535"/>
          <a:ext cx="1932471" cy="1132840"/>
        </a:xfrm>
        <a:prstGeom prst="wedgeRectCallout">
          <a:avLst>
            <a:gd name="adj1" fmla="val 54712"/>
            <a:gd name="adj2" fmla="val -36352"/>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r>
            <a:rPr lang="ja-JP" altLang="en-US" sz="900" b="0" i="0" u="none" strike="noStrike" baseline="0">
              <a:solidFill>
                <a:schemeClr val="tx1"/>
              </a:solidFill>
              <a:latin typeface="Meiryo UI"/>
              <a:ea typeface="Meiryo UI"/>
              <a:cs typeface="+mn-cs"/>
            </a:rPr>
            <a:t>「計画の前提等」の</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標準的な考え方</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を記載しています。記載内容を参考として、各マンションの実態にあった「基本的な考え方」を記載します。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0</xdr:col>
      <xdr:colOff>55880</xdr:colOff>
      <xdr:row>9</xdr:row>
      <xdr:rowOff>170180</xdr:rowOff>
    </xdr:from>
    <xdr:to>
      <xdr:col>2</xdr:col>
      <xdr:colOff>1731065</xdr:colOff>
      <xdr:row>10</xdr:row>
      <xdr:rowOff>572135</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a:xfrm>
          <a:off x="55880" y="8485919"/>
          <a:ext cx="2014772" cy="600738"/>
        </a:xfrm>
        <a:prstGeom prst="wedgeRectCallout">
          <a:avLst>
            <a:gd name="adj1" fmla="val 54482"/>
            <a:gd name="adj2" fmla="val -32974"/>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lang="ja-JP" altLang="en-US" sz="900" b="0" i="0" u="none" strike="noStrike" baseline="0">
              <a:solidFill>
                <a:schemeClr val="tx1"/>
              </a:solidFill>
              <a:latin typeface="Meiryo UI"/>
              <a:ea typeface="Meiryo UI"/>
              <a:cs typeface="+mn-cs"/>
            </a:rPr>
            <a:t>「計画期間の設定」の</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標準的な考え方</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を記載しています。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0</xdr:col>
      <xdr:colOff>83185</xdr:colOff>
      <xdr:row>12</xdr:row>
      <xdr:rowOff>83185</xdr:rowOff>
    </xdr:from>
    <xdr:to>
      <xdr:col>2</xdr:col>
      <xdr:colOff>1714500</xdr:colOff>
      <xdr:row>12</xdr:row>
      <xdr:rowOff>1362710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83185" y="9425968"/>
          <a:ext cx="1970902" cy="1279525"/>
        </a:xfrm>
        <a:prstGeom prst="wedgeRectCallout">
          <a:avLst>
            <a:gd name="adj1" fmla="val 54429"/>
            <a:gd name="adj2" fmla="val -36002"/>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lang="ja-JP" altLang="en-US" sz="900" b="0" i="0" u="none" strike="noStrike" baseline="0">
              <a:solidFill>
                <a:schemeClr val="tx1"/>
              </a:solidFill>
              <a:latin typeface="Meiryo UI"/>
              <a:ea typeface="Meiryo UI"/>
              <a:cs typeface="+mn-cs"/>
            </a:rPr>
            <a:t>新築・既存により「推定修繕工事項目の設定」の</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標準的な考え方</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を記載しています。記載内容を参考として、各マンションの実態にあった「基本的な考え方」を記載します。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1</xdr:col>
      <xdr:colOff>0</xdr:colOff>
      <xdr:row>14</xdr:row>
      <xdr:rowOff>75565</xdr:rowOff>
    </xdr:from>
    <xdr:to>
      <xdr:col>2</xdr:col>
      <xdr:colOff>1733550</xdr:colOff>
      <xdr:row>14</xdr:row>
      <xdr:rowOff>1268730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a:xfrm>
          <a:off x="95250" y="13858240"/>
          <a:ext cx="1971675" cy="1193165"/>
        </a:xfrm>
        <a:prstGeom prst="wedgeRectCallout">
          <a:avLst>
            <a:gd name="adj1" fmla="val 55941"/>
            <a:gd name="adj2" fmla="val -28585"/>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r>
            <a:rPr lang="ja-JP" altLang="en-US" sz="900" b="0" i="0" u="none" strike="noStrike" baseline="0">
              <a:solidFill>
                <a:schemeClr val="tx1"/>
              </a:solidFill>
              <a:latin typeface="Meiryo UI"/>
              <a:ea typeface="Meiryo UI"/>
              <a:cs typeface="+mn-cs"/>
            </a:rPr>
            <a:t>新築・既存により「修繕周期の設定」の</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標準的な考え方</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を記載しています。記載内容を参考として、各マンションの実態にあった「基本的な考え方」を記載します。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0</xdr:col>
      <xdr:colOff>64135</xdr:colOff>
      <xdr:row>15</xdr:row>
      <xdr:rowOff>190500</xdr:rowOff>
    </xdr:from>
    <xdr:to>
      <xdr:col>2</xdr:col>
      <xdr:colOff>1752600</xdr:colOff>
      <xdr:row>17</xdr:row>
      <xdr:rowOff>17780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a:xfrm>
          <a:off x="64135" y="15582900"/>
          <a:ext cx="2021840" cy="951230"/>
        </a:xfrm>
        <a:prstGeom prst="wedgeRectCallout">
          <a:avLst>
            <a:gd name="adj1" fmla="val 53228"/>
            <a:gd name="adj2" fmla="val -35514"/>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lang="ja-JP" altLang="en-US" sz="900" b="0" i="0" u="none" strike="noStrike" baseline="0">
              <a:solidFill>
                <a:schemeClr val="tx1"/>
              </a:solidFill>
              <a:latin typeface="Meiryo UI"/>
              <a:ea typeface="Meiryo UI"/>
              <a:cs typeface="+mn-cs"/>
            </a:rPr>
            <a:t>「推定修繕工事費の算定」の</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標準的な考え方</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を記載しています。記載内容を参考として、各マンションの実態にあった「基本的な考え方」を記載します。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0</xdr:col>
      <xdr:colOff>49529</xdr:colOff>
      <xdr:row>17</xdr:row>
      <xdr:rowOff>206374</xdr:rowOff>
    </xdr:from>
    <xdr:to>
      <xdr:col>2</xdr:col>
      <xdr:colOff>1714499</xdr:colOff>
      <xdr:row>19</xdr:row>
      <xdr:rowOff>22859</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49529" y="15541624"/>
          <a:ext cx="1979295" cy="845185"/>
        </a:xfrm>
        <a:prstGeom prst="wedgeRectCallout">
          <a:avLst>
            <a:gd name="adj1" fmla="val 53363"/>
            <a:gd name="adj2" fmla="val -34428"/>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lang="ja-JP" altLang="en-US" sz="900" b="0" i="0" u="none" strike="noStrike" baseline="0">
              <a:solidFill>
                <a:schemeClr val="tx1"/>
              </a:solidFill>
              <a:latin typeface="Meiryo UI"/>
              <a:ea typeface="Meiryo UI"/>
              <a:cs typeface="+mn-cs"/>
            </a:rPr>
            <a:t>新築・既存により「仕様の設定」の</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標準的な考え方</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を記載しています。記載内容を参考として、各マンションの実態にあった「基本的な考え方」を記載します。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1</xdr:col>
      <xdr:colOff>11429</xdr:colOff>
      <xdr:row>20</xdr:row>
      <xdr:rowOff>123190</xdr:rowOff>
    </xdr:from>
    <xdr:to>
      <xdr:col>2</xdr:col>
      <xdr:colOff>1752599</xdr:colOff>
      <xdr:row>20</xdr:row>
      <xdr:rowOff>1221740</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a:xfrm>
          <a:off x="106679" y="18096865"/>
          <a:ext cx="1979295" cy="1098550"/>
        </a:xfrm>
        <a:prstGeom prst="wedgeRectCallout">
          <a:avLst>
            <a:gd name="adj1" fmla="val 54843"/>
            <a:gd name="adj2" fmla="val -33841"/>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lang="ja-JP" altLang="en-US" sz="900" b="0" i="0" u="none" strike="noStrike" baseline="0">
              <a:solidFill>
                <a:schemeClr val="tx1"/>
              </a:solidFill>
              <a:latin typeface="Meiryo UI"/>
              <a:ea typeface="Meiryo UI"/>
              <a:cs typeface="+mn-cs"/>
            </a:rPr>
            <a:t>新築・既存により「数量計算」の</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標準的な考え方</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を記載しています。記載内容を参考として、各マンションの実態にあった「基本的な考え方」を記載します。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1</xdr:col>
      <xdr:colOff>33655</xdr:colOff>
      <xdr:row>22</xdr:row>
      <xdr:rowOff>135255</xdr:rowOff>
    </xdr:from>
    <xdr:to>
      <xdr:col>2</xdr:col>
      <xdr:colOff>1752600</xdr:colOff>
      <xdr:row>22</xdr:row>
      <xdr:rowOff>1161415</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a:xfrm>
          <a:off x="128905" y="19766280"/>
          <a:ext cx="1957070" cy="1026160"/>
        </a:xfrm>
        <a:prstGeom prst="wedgeRectCallout">
          <a:avLst>
            <a:gd name="adj1" fmla="val 54414"/>
            <a:gd name="adj2" fmla="val -37368"/>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lang="ja-JP" altLang="en-US" sz="900" b="0" i="0" u="none" strike="noStrike" baseline="0">
              <a:solidFill>
                <a:schemeClr val="tx1"/>
              </a:solidFill>
              <a:latin typeface="Meiryo UI"/>
              <a:ea typeface="Meiryo UI"/>
              <a:cs typeface="+mn-cs"/>
            </a:rPr>
            <a:t>新築・既存により「単価の設定」の</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標準的な考え方</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を記載しています。記載内容を参考として、各マンションの実態にあった「基本的な考え方」を記載します。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1</xdr:col>
      <xdr:colOff>45085</xdr:colOff>
      <xdr:row>24</xdr:row>
      <xdr:rowOff>57785</xdr:rowOff>
    </xdr:from>
    <xdr:to>
      <xdr:col>2</xdr:col>
      <xdr:colOff>1771650</xdr:colOff>
      <xdr:row>24</xdr:row>
      <xdr:rowOff>1008380</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a:xfrm>
          <a:off x="140335" y="23355935"/>
          <a:ext cx="1964690" cy="950595"/>
        </a:xfrm>
        <a:prstGeom prst="wedgeRectCallout">
          <a:avLst>
            <a:gd name="adj1" fmla="val 53868"/>
            <a:gd name="adj2" fmla="val -34118"/>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lang="ja-JP" altLang="en-US" sz="900" b="0" i="0" u="none" strike="noStrike" baseline="0">
              <a:solidFill>
                <a:schemeClr val="tx1"/>
              </a:solidFill>
              <a:latin typeface="Meiryo UI"/>
              <a:ea typeface="Meiryo UI"/>
              <a:cs typeface="+mn-cs"/>
            </a:rPr>
            <a:t>「収支計画の検討」の</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標準的な考え方</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を記載しています。記載内容を参考として、各マンションの実態にあった「基本的な考え方」を記載します。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1</xdr:col>
      <xdr:colOff>11430</xdr:colOff>
      <xdr:row>26</xdr:row>
      <xdr:rowOff>86995</xdr:rowOff>
    </xdr:from>
    <xdr:to>
      <xdr:col>2</xdr:col>
      <xdr:colOff>1762125</xdr:colOff>
      <xdr:row>26</xdr:row>
      <xdr:rowOff>1043305</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a:xfrm>
          <a:off x="106680" y="25252045"/>
          <a:ext cx="1988820" cy="956310"/>
        </a:xfrm>
        <a:prstGeom prst="wedgeRectCallout">
          <a:avLst>
            <a:gd name="adj1" fmla="val 53957"/>
            <a:gd name="adj2" fmla="val -36852"/>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lang="ja-JP" altLang="en-US" sz="900" b="0" i="0" u="none" strike="noStrike" baseline="0">
              <a:solidFill>
                <a:schemeClr val="tx1"/>
              </a:solidFill>
              <a:latin typeface="Meiryo UI"/>
              <a:ea typeface="Meiryo UI"/>
              <a:cs typeface="+mn-cs"/>
            </a:rPr>
            <a:t>「計画の見直し」の</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標準的な考え方</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を記載しています。記載内容を参考として、各マンションの実態にあった「基本的な考え方」を記載します。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1</xdr:col>
      <xdr:colOff>33655</xdr:colOff>
      <xdr:row>29</xdr:row>
      <xdr:rowOff>31750</xdr:rowOff>
    </xdr:from>
    <xdr:to>
      <xdr:col>2</xdr:col>
      <xdr:colOff>1752600</xdr:colOff>
      <xdr:row>29</xdr:row>
      <xdr:rowOff>1249045</xdr:rowOff>
    </xdr:to>
    <xdr:sp macro="" textlink="">
      <xdr:nvSpPr>
        <xdr:cNvPr id="13" name="吹き出し: 四角形 12">
          <a:extLst>
            <a:ext uri="{FF2B5EF4-FFF2-40B4-BE49-F238E27FC236}">
              <a16:creationId xmlns:a16="http://schemas.microsoft.com/office/drawing/2014/main" id="{00000000-0008-0000-0200-00000D000000}"/>
            </a:ext>
          </a:extLst>
        </xdr:cNvPr>
        <xdr:cNvSpPr/>
      </xdr:nvSpPr>
      <xdr:spPr>
        <a:xfrm>
          <a:off x="128905" y="27501850"/>
          <a:ext cx="1957070" cy="1217295"/>
        </a:xfrm>
        <a:prstGeom prst="wedgeRectCallout">
          <a:avLst>
            <a:gd name="adj1" fmla="val 55016"/>
            <a:gd name="adj2" fmla="val -31314"/>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lang="ja-JP" altLang="en-US" sz="900" b="0" i="0" u="none" strike="noStrike" baseline="0">
              <a:solidFill>
                <a:schemeClr val="tx1"/>
              </a:solidFill>
              <a:latin typeface="Meiryo UI"/>
              <a:ea typeface="Meiryo UI"/>
              <a:cs typeface="+mn-cs"/>
            </a:rPr>
            <a:t>「修繕積立金の額の設定」の</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標準的な考え方</a:t>
          </a:r>
          <a:r>
            <a:rPr lang="en-US" altLang="ja-JP" sz="900" b="0" i="0" u="none" strike="noStrike" baseline="0">
              <a:solidFill>
                <a:schemeClr val="tx1"/>
              </a:solidFill>
              <a:latin typeface="Meiryo UI"/>
              <a:ea typeface="Meiryo UI"/>
              <a:cs typeface="+mn-cs"/>
            </a:rPr>
            <a:t>】</a:t>
          </a:r>
          <a:r>
            <a:rPr lang="ja-JP" altLang="en-US" sz="900" b="0" i="0" u="none" strike="noStrike" baseline="0">
              <a:solidFill>
                <a:schemeClr val="tx1"/>
              </a:solidFill>
              <a:latin typeface="Meiryo UI"/>
              <a:ea typeface="Meiryo UI"/>
              <a:cs typeface="+mn-cs"/>
            </a:rPr>
            <a:t>を記載しています。記載内容を参考として、各マンションの実態にあった「基本的な考え方」を記載します。</a:t>
          </a:r>
          <a:endParaRPr lang="en-US" altLang="ja-JP" sz="900" b="0" i="0" u="none" strike="noStrike" baseline="0">
            <a:solidFill>
              <a:schemeClr val="tx1"/>
            </a:solidFill>
            <a:latin typeface="Meiryo UI"/>
            <a:ea typeface="Meiryo UI"/>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101</xdr:row>
      <xdr:rowOff>0</xdr:rowOff>
    </xdr:from>
    <xdr:to>
      <xdr:col>10</xdr:col>
      <xdr:colOff>0</xdr:colOff>
      <xdr:row>101</xdr:row>
      <xdr:rowOff>0</xdr:rowOff>
    </xdr:to>
    <xdr:sp macro="" textlink="">
      <xdr:nvSpPr>
        <xdr:cNvPr id="6" name="Freeform 88">
          <a:extLst>
            <a:ext uri="{FF2B5EF4-FFF2-40B4-BE49-F238E27FC236}">
              <a16:creationId xmlns:a16="http://schemas.microsoft.com/office/drawing/2014/main" id="{00000000-0008-0000-0300-000006000000}"/>
            </a:ext>
          </a:extLst>
        </xdr:cNvPr>
        <xdr:cNvSpPr/>
      </xdr:nvSpPr>
      <xdr:spPr>
        <a:xfrm>
          <a:off x="9549130" y="225894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193</xdr:row>
      <xdr:rowOff>0</xdr:rowOff>
    </xdr:from>
    <xdr:to>
      <xdr:col>10</xdr:col>
      <xdr:colOff>0</xdr:colOff>
      <xdr:row>193</xdr:row>
      <xdr:rowOff>0</xdr:rowOff>
    </xdr:to>
    <xdr:sp macro="" textlink="">
      <xdr:nvSpPr>
        <xdr:cNvPr id="11" name="Freeform 96">
          <a:extLst>
            <a:ext uri="{FF2B5EF4-FFF2-40B4-BE49-F238E27FC236}">
              <a16:creationId xmlns:a16="http://schemas.microsoft.com/office/drawing/2014/main" id="{00000000-0008-0000-0300-00000B000000}"/>
            </a:ext>
          </a:extLst>
        </xdr:cNvPr>
        <xdr:cNvSpPr/>
      </xdr:nvSpPr>
      <xdr:spPr>
        <a:xfrm>
          <a:off x="9549130" y="434682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192</xdr:row>
      <xdr:rowOff>0</xdr:rowOff>
    </xdr:from>
    <xdr:to>
      <xdr:col>10</xdr:col>
      <xdr:colOff>0</xdr:colOff>
      <xdr:row>192</xdr:row>
      <xdr:rowOff>0</xdr:rowOff>
    </xdr:to>
    <xdr:sp macro="" textlink="">
      <xdr:nvSpPr>
        <xdr:cNvPr id="13" name="Freeform 102">
          <a:extLst>
            <a:ext uri="{FF2B5EF4-FFF2-40B4-BE49-F238E27FC236}">
              <a16:creationId xmlns:a16="http://schemas.microsoft.com/office/drawing/2014/main" id="{00000000-0008-0000-0300-00000D000000}"/>
            </a:ext>
          </a:extLst>
        </xdr:cNvPr>
        <xdr:cNvSpPr/>
      </xdr:nvSpPr>
      <xdr:spPr>
        <a:xfrm>
          <a:off x="9549130" y="432396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94</xdr:row>
      <xdr:rowOff>0</xdr:rowOff>
    </xdr:from>
    <xdr:to>
      <xdr:col>10</xdr:col>
      <xdr:colOff>0</xdr:colOff>
      <xdr:row>94</xdr:row>
      <xdr:rowOff>0</xdr:rowOff>
    </xdr:to>
    <xdr:sp macro="" textlink="">
      <xdr:nvSpPr>
        <xdr:cNvPr id="14" name="Freeform 132">
          <a:extLst>
            <a:ext uri="{FF2B5EF4-FFF2-40B4-BE49-F238E27FC236}">
              <a16:creationId xmlns:a16="http://schemas.microsoft.com/office/drawing/2014/main" id="{00000000-0008-0000-0300-00000E000000}"/>
            </a:ext>
          </a:extLst>
        </xdr:cNvPr>
        <xdr:cNvSpPr/>
      </xdr:nvSpPr>
      <xdr:spPr>
        <a:xfrm>
          <a:off x="9549130" y="209892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67</xdr:row>
      <xdr:rowOff>0</xdr:rowOff>
    </xdr:from>
    <xdr:to>
      <xdr:col>10</xdr:col>
      <xdr:colOff>0</xdr:colOff>
      <xdr:row>67</xdr:row>
      <xdr:rowOff>0</xdr:rowOff>
    </xdr:to>
    <xdr:sp macro="" textlink="">
      <xdr:nvSpPr>
        <xdr:cNvPr id="15" name="Freeform 157">
          <a:extLst>
            <a:ext uri="{FF2B5EF4-FFF2-40B4-BE49-F238E27FC236}">
              <a16:creationId xmlns:a16="http://schemas.microsoft.com/office/drawing/2014/main" id="{00000000-0008-0000-0300-00000F000000}"/>
            </a:ext>
          </a:extLst>
        </xdr:cNvPr>
        <xdr:cNvSpPr/>
      </xdr:nvSpPr>
      <xdr:spPr>
        <a:xfrm>
          <a:off x="9549130" y="1450657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120</xdr:row>
      <xdr:rowOff>0</xdr:rowOff>
    </xdr:from>
    <xdr:to>
      <xdr:col>10</xdr:col>
      <xdr:colOff>0</xdr:colOff>
      <xdr:row>120</xdr:row>
      <xdr:rowOff>0</xdr:rowOff>
    </xdr:to>
    <xdr:sp macro="" textlink="">
      <xdr:nvSpPr>
        <xdr:cNvPr id="16" name="Freeform 158">
          <a:extLst>
            <a:ext uri="{FF2B5EF4-FFF2-40B4-BE49-F238E27FC236}">
              <a16:creationId xmlns:a16="http://schemas.microsoft.com/office/drawing/2014/main" id="{00000000-0008-0000-0300-000010000000}"/>
            </a:ext>
          </a:extLst>
        </xdr:cNvPr>
        <xdr:cNvSpPr/>
      </xdr:nvSpPr>
      <xdr:spPr>
        <a:xfrm>
          <a:off x="9549130" y="267804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120</xdr:row>
      <xdr:rowOff>0</xdr:rowOff>
    </xdr:from>
    <xdr:to>
      <xdr:col>10</xdr:col>
      <xdr:colOff>0</xdr:colOff>
      <xdr:row>120</xdr:row>
      <xdr:rowOff>0</xdr:rowOff>
    </xdr:to>
    <xdr:sp macro="" textlink="">
      <xdr:nvSpPr>
        <xdr:cNvPr id="17" name="Freeform 163">
          <a:extLst>
            <a:ext uri="{FF2B5EF4-FFF2-40B4-BE49-F238E27FC236}">
              <a16:creationId xmlns:a16="http://schemas.microsoft.com/office/drawing/2014/main" id="{00000000-0008-0000-0300-000011000000}"/>
            </a:ext>
          </a:extLst>
        </xdr:cNvPr>
        <xdr:cNvSpPr/>
      </xdr:nvSpPr>
      <xdr:spPr>
        <a:xfrm>
          <a:off x="9549130" y="267804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120</xdr:row>
      <xdr:rowOff>0</xdr:rowOff>
    </xdr:from>
    <xdr:to>
      <xdr:col>10</xdr:col>
      <xdr:colOff>0</xdr:colOff>
      <xdr:row>120</xdr:row>
      <xdr:rowOff>0</xdr:rowOff>
    </xdr:to>
    <xdr:sp macro="" textlink="">
      <xdr:nvSpPr>
        <xdr:cNvPr id="23" name="Freeform 170">
          <a:extLst>
            <a:ext uri="{FF2B5EF4-FFF2-40B4-BE49-F238E27FC236}">
              <a16:creationId xmlns:a16="http://schemas.microsoft.com/office/drawing/2014/main" id="{00000000-0008-0000-0300-000017000000}"/>
            </a:ext>
          </a:extLst>
        </xdr:cNvPr>
        <xdr:cNvSpPr/>
      </xdr:nvSpPr>
      <xdr:spPr>
        <a:xfrm>
          <a:off x="9549130" y="267804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67</xdr:row>
      <xdr:rowOff>0</xdr:rowOff>
    </xdr:from>
    <xdr:to>
      <xdr:col>10</xdr:col>
      <xdr:colOff>0</xdr:colOff>
      <xdr:row>67</xdr:row>
      <xdr:rowOff>0</xdr:rowOff>
    </xdr:to>
    <xdr:sp macro="" textlink="">
      <xdr:nvSpPr>
        <xdr:cNvPr id="24" name="Freeform 174">
          <a:extLst>
            <a:ext uri="{FF2B5EF4-FFF2-40B4-BE49-F238E27FC236}">
              <a16:creationId xmlns:a16="http://schemas.microsoft.com/office/drawing/2014/main" id="{00000000-0008-0000-0300-000018000000}"/>
            </a:ext>
          </a:extLst>
        </xdr:cNvPr>
        <xdr:cNvSpPr/>
      </xdr:nvSpPr>
      <xdr:spPr>
        <a:xfrm>
          <a:off x="9549130" y="1450657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154</xdr:row>
      <xdr:rowOff>0</xdr:rowOff>
    </xdr:from>
    <xdr:to>
      <xdr:col>10</xdr:col>
      <xdr:colOff>0</xdr:colOff>
      <xdr:row>154</xdr:row>
      <xdr:rowOff>0</xdr:rowOff>
    </xdr:to>
    <xdr:sp macro="" textlink="">
      <xdr:nvSpPr>
        <xdr:cNvPr id="26" name="Freeform 211">
          <a:extLst>
            <a:ext uri="{FF2B5EF4-FFF2-40B4-BE49-F238E27FC236}">
              <a16:creationId xmlns:a16="http://schemas.microsoft.com/office/drawing/2014/main" id="{00000000-0008-0000-0300-00001A000000}"/>
            </a:ext>
          </a:extLst>
        </xdr:cNvPr>
        <xdr:cNvSpPr/>
      </xdr:nvSpPr>
      <xdr:spPr>
        <a:xfrm>
          <a:off x="9549130" y="345528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156</xdr:row>
      <xdr:rowOff>0</xdr:rowOff>
    </xdr:from>
    <xdr:to>
      <xdr:col>10</xdr:col>
      <xdr:colOff>0</xdr:colOff>
      <xdr:row>156</xdr:row>
      <xdr:rowOff>0</xdr:rowOff>
    </xdr:to>
    <xdr:grpSp>
      <xdr:nvGrpSpPr>
        <xdr:cNvPr id="27" name="Group 212">
          <a:extLst>
            <a:ext uri="{FF2B5EF4-FFF2-40B4-BE49-F238E27FC236}">
              <a16:creationId xmlns:a16="http://schemas.microsoft.com/office/drawing/2014/main" id="{00000000-0008-0000-0300-00001B000000}"/>
            </a:ext>
          </a:extLst>
        </xdr:cNvPr>
        <xdr:cNvGrpSpPr/>
      </xdr:nvGrpSpPr>
      <xdr:grpSpPr>
        <a:xfrm>
          <a:off x="10610850" y="34947225"/>
          <a:ext cx="0" cy="0"/>
          <a:chOff x="784" y="3244"/>
          <a:chExt cx="148" cy="34"/>
        </a:xfrm>
      </xdr:grpSpPr>
      <xdr:sp macro="" textlink="">
        <xdr:nvSpPr>
          <xdr:cNvPr id="28" name="Freeform 213">
            <a:extLst>
              <a:ext uri="{FF2B5EF4-FFF2-40B4-BE49-F238E27FC236}">
                <a16:creationId xmlns:a16="http://schemas.microsoft.com/office/drawing/2014/main" id="{00000000-0008-0000-0300-00001C000000}"/>
              </a:ext>
            </a:extLst>
          </xdr:cNvPr>
          <xdr:cNvSpPr/>
        </xdr:nvSpPr>
        <xdr:spPr>
          <a:xfrm>
            <a:off x="796" y="3245"/>
            <a:ext cx="134" cy="33"/>
          </a:xfrm>
          <a:custGeom>
            <a:avLst/>
            <a:gdLst>
              <a:gd name="T0" fmla="*/ 0 w 121"/>
              <a:gd name="T1" fmla="*/ 32 h 32"/>
              <a:gd name="T2" fmla="*/ 12 w 121"/>
              <a:gd name="T3" fmla="*/ 39 h 32"/>
              <a:gd name="T4" fmla="*/ 22 w 121"/>
              <a:gd name="T5" fmla="*/ 0 h 32"/>
              <a:gd name="T6" fmla="*/ 248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macro="" textlink="">
        <xdr:nvSpPr>
          <xdr:cNvPr id="29" name="Freeform 214">
            <a:extLst>
              <a:ext uri="{FF2B5EF4-FFF2-40B4-BE49-F238E27FC236}">
                <a16:creationId xmlns:a16="http://schemas.microsoft.com/office/drawing/2014/main" id="{00000000-0008-0000-0300-00001D000000}"/>
              </a:ext>
            </a:extLst>
          </xdr:cNvPr>
          <xdr:cNvSpPr/>
        </xdr:nvSpPr>
        <xdr:spPr>
          <a:xfrm>
            <a:off x="790" y="3245"/>
            <a:ext cx="139" cy="32"/>
          </a:xfrm>
          <a:custGeom>
            <a:avLst/>
            <a:gdLst>
              <a:gd name="T0" fmla="*/ 0 w 121"/>
              <a:gd name="T1" fmla="*/ 25 h 32"/>
              <a:gd name="T2" fmla="*/ 13 w 121"/>
              <a:gd name="T3" fmla="*/ 32 h 32"/>
              <a:gd name="T4" fmla="*/ 30 w 121"/>
              <a:gd name="T5" fmla="*/ 0 h 32"/>
              <a:gd name="T6" fmla="*/ 319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macro="" textlink="">
        <xdr:nvSpPr>
          <xdr:cNvPr id="30" name="Freeform 215">
            <a:extLst>
              <a:ext uri="{FF2B5EF4-FFF2-40B4-BE49-F238E27FC236}">
                <a16:creationId xmlns:a16="http://schemas.microsoft.com/office/drawing/2014/main" id="{00000000-0008-0000-0300-00001E000000}"/>
              </a:ext>
            </a:extLst>
          </xdr:cNvPr>
          <xdr:cNvSpPr/>
        </xdr:nvSpPr>
        <xdr:spPr>
          <a:xfrm>
            <a:off x="784" y="3244"/>
            <a:ext cx="148" cy="34"/>
          </a:xfrm>
          <a:custGeom>
            <a:avLst/>
            <a:gdLst>
              <a:gd name="T0" fmla="*/ 0 w 121"/>
              <a:gd name="T1" fmla="*/ 39 h 32"/>
              <a:gd name="T2" fmla="*/ 20 w 121"/>
              <a:gd name="T3" fmla="*/ 49 h 32"/>
              <a:gd name="T4" fmla="*/ 43 w 121"/>
              <a:gd name="T5" fmla="*/ 0 h 32"/>
              <a:gd name="T6" fmla="*/ 494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grpSp>
    <xdr:clientData/>
  </xdr:twoCellAnchor>
  <xdr:twoCellAnchor>
    <xdr:from>
      <xdr:col>10</xdr:col>
      <xdr:colOff>0</xdr:colOff>
      <xdr:row>156</xdr:row>
      <xdr:rowOff>0</xdr:rowOff>
    </xdr:from>
    <xdr:to>
      <xdr:col>10</xdr:col>
      <xdr:colOff>0</xdr:colOff>
      <xdr:row>156</xdr:row>
      <xdr:rowOff>0</xdr:rowOff>
    </xdr:to>
    <xdr:grpSp>
      <xdr:nvGrpSpPr>
        <xdr:cNvPr id="31" name="Group 302">
          <a:extLst>
            <a:ext uri="{FF2B5EF4-FFF2-40B4-BE49-F238E27FC236}">
              <a16:creationId xmlns:a16="http://schemas.microsoft.com/office/drawing/2014/main" id="{00000000-0008-0000-0300-00001F000000}"/>
            </a:ext>
          </a:extLst>
        </xdr:cNvPr>
        <xdr:cNvGrpSpPr/>
      </xdr:nvGrpSpPr>
      <xdr:grpSpPr>
        <a:xfrm>
          <a:off x="10610850" y="34947225"/>
          <a:ext cx="0" cy="0"/>
          <a:chOff x="910" y="3370"/>
          <a:chExt cx="96" cy="35"/>
        </a:xfrm>
      </xdr:grpSpPr>
      <xdr:sp macro="" textlink="">
        <xdr:nvSpPr>
          <xdr:cNvPr id="32" name="Freeform 218">
            <a:extLst>
              <a:ext uri="{FF2B5EF4-FFF2-40B4-BE49-F238E27FC236}">
                <a16:creationId xmlns:a16="http://schemas.microsoft.com/office/drawing/2014/main" id="{00000000-0008-0000-0300-000020000000}"/>
              </a:ext>
            </a:extLst>
          </xdr:cNvPr>
          <xdr:cNvSpPr/>
        </xdr:nvSpPr>
        <xdr:spPr>
          <a:xfrm>
            <a:off x="914" y="3370"/>
            <a:ext cx="92" cy="35"/>
          </a:xfrm>
          <a:custGeom>
            <a:avLst/>
            <a:gdLst>
              <a:gd name="T0" fmla="*/ 0 w 121"/>
              <a:gd name="T1" fmla="*/ 47 h 32"/>
              <a:gd name="T2" fmla="*/ 2 w 121"/>
              <a:gd name="T3" fmla="*/ 60 h 32"/>
              <a:gd name="T4" fmla="*/ 2 w 121"/>
              <a:gd name="T5" fmla="*/ 0 h 32"/>
              <a:gd name="T6" fmla="*/ 17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macro="" textlink="">
        <xdr:nvSpPr>
          <xdr:cNvPr id="33" name="Freeform 219">
            <a:extLst>
              <a:ext uri="{FF2B5EF4-FFF2-40B4-BE49-F238E27FC236}">
                <a16:creationId xmlns:a16="http://schemas.microsoft.com/office/drawing/2014/main" id="{00000000-0008-0000-0300-000021000000}"/>
              </a:ext>
            </a:extLst>
          </xdr:cNvPr>
          <xdr:cNvSpPr/>
        </xdr:nvSpPr>
        <xdr:spPr>
          <a:xfrm>
            <a:off x="910" y="3370"/>
            <a:ext cx="95" cy="34"/>
          </a:xfrm>
          <a:custGeom>
            <a:avLst/>
            <a:gdLst>
              <a:gd name="T0" fmla="*/ 0 w 121"/>
              <a:gd name="T1" fmla="*/ 39 h 32"/>
              <a:gd name="T2" fmla="*/ 2 w 121"/>
              <a:gd name="T3" fmla="*/ 49 h 32"/>
              <a:gd name="T4" fmla="*/ 2 w 121"/>
              <a:gd name="T5" fmla="*/ 0 h 32"/>
              <a:gd name="T6" fmla="*/ 22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grpSp>
    <xdr:clientData/>
  </xdr:twoCellAnchor>
  <xdr:twoCellAnchor>
    <xdr:from>
      <xdr:col>10</xdr:col>
      <xdr:colOff>0</xdr:colOff>
      <xdr:row>154</xdr:row>
      <xdr:rowOff>0</xdr:rowOff>
    </xdr:from>
    <xdr:to>
      <xdr:col>10</xdr:col>
      <xdr:colOff>0</xdr:colOff>
      <xdr:row>154</xdr:row>
      <xdr:rowOff>0</xdr:rowOff>
    </xdr:to>
    <xdr:sp macro="" textlink="">
      <xdr:nvSpPr>
        <xdr:cNvPr id="34" name="Freeform 221">
          <a:extLst>
            <a:ext uri="{FF2B5EF4-FFF2-40B4-BE49-F238E27FC236}">
              <a16:creationId xmlns:a16="http://schemas.microsoft.com/office/drawing/2014/main" id="{00000000-0008-0000-0300-000022000000}"/>
            </a:ext>
          </a:extLst>
        </xdr:cNvPr>
        <xdr:cNvSpPr/>
      </xdr:nvSpPr>
      <xdr:spPr>
        <a:xfrm>
          <a:off x="9549130" y="345528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163</xdr:row>
      <xdr:rowOff>0</xdr:rowOff>
    </xdr:from>
    <xdr:to>
      <xdr:col>10</xdr:col>
      <xdr:colOff>0</xdr:colOff>
      <xdr:row>163</xdr:row>
      <xdr:rowOff>0</xdr:rowOff>
    </xdr:to>
    <xdr:grpSp>
      <xdr:nvGrpSpPr>
        <xdr:cNvPr id="35" name="Group 224">
          <a:extLst>
            <a:ext uri="{FF2B5EF4-FFF2-40B4-BE49-F238E27FC236}">
              <a16:creationId xmlns:a16="http://schemas.microsoft.com/office/drawing/2014/main" id="{00000000-0008-0000-0300-000023000000}"/>
            </a:ext>
          </a:extLst>
        </xdr:cNvPr>
        <xdr:cNvGrpSpPr/>
      </xdr:nvGrpSpPr>
      <xdr:grpSpPr>
        <a:xfrm>
          <a:off x="10610850" y="36547425"/>
          <a:ext cx="0" cy="0"/>
          <a:chOff x="1512" y="3776"/>
          <a:chExt cx="116" cy="41"/>
        </a:xfrm>
      </xdr:grpSpPr>
      <xdr:sp macro="" textlink="">
        <xdr:nvSpPr>
          <xdr:cNvPr id="36" name="Freeform 225">
            <a:extLst>
              <a:ext uri="{FF2B5EF4-FFF2-40B4-BE49-F238E27FC236}">
                <a16:creationId xmlns:a16="http://schemas.microsoft.com/office/drawing/2014/main" id="{00000000-0008-0000-0300-000024000000}"/>
              </a:ext>
            </a:extLst>
          </xdr:cNvPr>
          <xdr:cNvSpPr/>
        </xdr:nvSpPr>
        <xdr:spPr>
          <a:xfrm>
            <a:off x="1512" y="3776"/>
            <a:ext cx="116" cy="38"/>
          </a:xfrm>
          <a:custGeom>
            <a:avLst/>
            <a:gdLst>
              <a:gd name="T0" fmla="*/ 0 w 121"/>
              <a:gd name="T1" fmla="*/ 86 h 32"/>
              <a:gd name="T2" fmla="*/ 5 w 121"/>
              <a:gd name="T3" fmla="*/ 106 h 32"/>
              <a:gd name="T4" fmla="*/ 11 w 121"/>
              <a:gd name="T5" fmla="*/ 0 h 32"/>
              <a:gd name="T6" fmla="*/ 9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macro="" textlink="">
        <xdr:nvSpPr>
          <xdr:cNvPr id="37" name="Freeform 226">
            <a:extLst>
              <a:ext uri="{FF2B5EF4-FFF2-40B4-BE49-F238E27FC236}">
                <a16:creationId xmlns:a16="http://schemas.microsoft.com/office/drawing/2014/main" id="{00000000-0008-0000-0300-000025000000}"/>
              </a:ext>
            </a:extLst>
          </xdr:cNvPr>
          <xdr:cNvSpPr/>
        </xdr:nvSpPr>
        <xdr:spPr>
          <a:xfrm>
            <a:off x="1517" y="3777"/>
            <a:ext cx="110" cy="38"/>
          </a:xfrm>
          <a:custGeom>
            <a:avLst/>
            <a:gdLst>
              <a:gd name="T0" fmla="*/ 0 w 121"/>
              <a:gd name="T1" fmla="*/ 86 h 32"/>
              <a:gd name="T2" fmla="*/ 5 w 121"/>
              <a:gd name="T3" fmla="*/ 106 h 32"/>
              <a:gd name="T4" fmla="*/ 5 w 121"/>
              <a:gd name="T5" fmla="*/ 0 h 32"/>
              <a:gd name="T6" fmla="*/ 62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macro="" textlink="">
        <xdr:nvSpPr>
          <xdr:cNvPr id="38" name="Freeform 227">
            <a:extLst>
              <a:ext uri="{FF2B5EF4-FFF2-40B4-BE49-F238E27FC236}">
                <a16:creationId xmlns:a16="http://schemas.microsoft.com/office/drawing/2014/main" id="{00000000-0008-0000-0300-000026000000}"/>
              </a:ext>
            </a:extLst>
          </xdr:cNvPr>
          <xdr:cNvSpPr/>
        </xdr:nvSpPr>
        <xdr:spPr>
          <a:xfrm>
            <a:off x="1522" y="3777"/>
            <a:ext cx="106" cy="40"/>
          </a:xfrm>
          <a:custGeom>
            <a:avLst/>
            <a:gdLst>
              <a:gd name="T0" fmla="*/ 0 w 121"/>
              <a:gd name="T1" fmla="*/ 119 h 32"/>
              <a:gd name="T2" fmla="*/ 4 w 121"/>
              <a:gd name="T3" fmla="*/ 155 h 32"/>
              <a:gd name="T4" fmla="*/ 4 w 121"/>
              <a:gd name="T5" fmla="*/ 0 h 32"/>
              <a:gd name="T6" fmla="*/ 47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grpSp>
    <xdr:clientData/>
  </xdr:twoCellAnchor>
  <xdr:twoCellAnchor>
    <xdr:from>
      <xdr:col>10</xdr:col>
      <xdr:colOff>0</xdr:colOff>
      <xdr:row>120</xdr:row>
      <xdr:rowOff>0</xdr:rowOff>
    </xdr:from>
    <xdr:to>
      <xdr:col>10</xdr:col>
      <xdr:colOff>0</xdr:colOff>
      <xdr:row>120</xdr:row>
      <xdr:rowOff>0</xdr:rowOff>
    </xdr:to>
    <xdr:sp macro="" textlink="">
      <xdr:nvSpPr>
        <xdr:cNvPr id="39" name="Freeform 228">
          <a:extLst>
            <a:ext uri="{FF2B5EF4-FFF2-40B4-BE49-F238E27FC236}">
              <a16:creationId xmlns:a16="http://schemas.microsoft.com/office/drawing/2014/main" id="{00000000-0008-0000-0300-000027000000}"/>
            </a:ext>
          </a:extLst>
        </xdr:cNvPr>
        <xdr:cNvSpPr/>
      </xdr:nvSpPr>
      <xdr:spPr>
        <a:xfrm>
          <a:off x="9549130" y="267804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120</xdr:row>
      <xdr:rowOff>0</xdr:rowOff>
    </xdr:from>
    <xdr:to>
      <xdr:col>10</xdr:col>
      <xdr:colOff>0</xdr:colOff>
      <xdr:row>120</xdr:row>
      <xdr:rowOff>0</xdr:rowOff>
    </xdr:to>
    <xdr:sp macro="" textlink="">
      <xdr:nvSpPr>
        <xdr:cNvPr id="40" name="Freeform 229">
          <a:extLst>
            <a:ext uri="{FF2B5EF4-FFF2-40B4-BE49-F238E27FC236}">
              <a16:creationId xmlns:a16="http://schemas.microsoft.com/office/drawing/2014/main" id="{00000000-0008-0000-0300-000028000000}"/>
            </a:ext>
          </a:extLst>
        </xdr:cNvPr>
        <xdr:cNvSpPr/>
      </xdr:nvSpPr>
      <xdr:spPr>
        <a:xfrm>
          <a:off x="9549130" y="267804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120</xdr:row>
      <xdr:rowOff>0</xdr:rowOff>
    </xdr:from>
    <xdr:to>
      <xdr:col>10</xdr:col>
      <xdr:colOff>0</xdr:colOff>
      <xdr:row>120</xdr:row>
      <xdr:rowOff>0</xdr:rowOff>
    </xdr:to>
    <xdr:sp macro="" textlink="">
      <xdr:nvSpPr>
        <xdr:cNvPr id="41" name="Freeform 231">
          <a:extLst>
            <a:ext uri="{FF2B5EF4-FFF2-40B4-BE49-F238E27FC236}">
              <a16:creationId xmlns:a16="http://schemas.microsoft.com/office/drawing/2014/main" id="{00000000-0008-0000-0300-000029000000}"/>
            </a:ext>
          </a:extLst>
        </xdr:cNvPr>
        <xdr:cNvSpPr/>
      </xdr:nvSpPr>
      <xdr:spPr>
        <a:xfrm>
          <a:off x="9549130" y="267804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156</xdr:row>
      <xdr:rowOff>0</xdr:rowOff>
    </xdr:from>
    <xdr:to>
      <xdr:col>10</xdr:col>
      <xdr:colOff>0</xdr:colOff>
      <xdr:row>156</xdr:row>
      <xdr:rowOff>0</xdr:rowOff>
    </xdr:to>
    <xdr:grpSp>
      <xdr:nvGrpSpPr>
        <xdr:cNvPr id="42" name="Group 301">
          <a:extLst>
            <a:ext uri="{FF2B5EF4-FFF2-40B4-BE49-F238E27FC236}">
              <a16:creationId xmlns:a16="http://schemas.microsoft.com/office/drawing/2014/main" id="{00000000-0008-0000-0300-00002A000000}"/>
            </a:ext>
          </a:extLst>
        </xdr:cNvPr>
        <xdr:cNvGrpSpPr/>
      </xdr:nvGrpSpPr>
      <xdr:grpSpPr>
        <a:xfrm>
          <a:off x="10610850" y="34947225"/>
          <a:ext cx="0" cy="0"/>
          <a:chOff x="1299" y="3371"/>
          <a:chExt cx="137" cy="33"/>
        </a:xfrm>
      </xdr:grpSpPr>
      <xdr:sp macro="" textlink="">
        <xdr:nvSpPr>
          <xdr:cNvPr id="43" name="Freeform 234">
            <a:extLst>
              <a:ext uri="{FF2B5EF4-FFF2-40B4-BE49-F238E27FC236}">
                <a16:creationId xmlns:a16="http://schemas.microsoft.com/office/drawing/2014/main" id="{00000000-0008-0000-0300-00002B000000}"/>
              </a:ext>
            </a:extLst>
          </xdr:cNvPr>
          <xdr:cNvSpPr/>
        </xdr:nvSpPr>
        <xdr:spPr>
          <a:xfrm>
            <a:off x="1305" y="3371"/>
            <a:ext cx="131" cy="33"/>
          </a:xfrm>
          <a:custGeom>
            <a:avLst/>
            <a:gdLst>
              <a:gd name="T0" fmla="*/ 0 w 121"/>
              <a:gd name="T1" fmla="*/ 32 h 32"/>
              <a:gd name="T2" fmla="*/ 5 w 121"/>
              <a:gd name="T3" fmla="*/ 39 h 32"/>
              <a:gd name="T4" fmla="*/ 18 w 121"/>
              <a:gd name="T5" fmla="*/ 0 h 32"/>
              <a:gd name="T6" fmla="*/ 212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macro="" textlink="">
        <xdr:nvSpPr>
          <xdr:cNvPr id="44" name="Freeform 235">
            <a:extLst>
              <a:ext uri="{FF2B5EF4-FFF2-40B4-BE49-F238E27FC236}">
                <a16:creationId xmlns:a16="http://schemas.microsoft.com/office/drawing/2014/main" id="{00000000-0008-0000-0300-00002C000000}"/>
              </a:ext>
            </a:extLst>
          </xdr:cNvPr>
          <xdr:cNvSpPr/>
        </xdr:nvSpPr>
        <xdr:spPr>
          <a:xfrm>
            <a:off x="1299" y="3371"/>
            <a:ext cx="136" cy="32"/>
          </a:xfrm>
          <a:custGeom>
            <a:avLst/>
            <a:gdLst>
              <a:gd name="T0" fmla="*/ 0 w 121"/>
              <a:gd name="T1" fmla="*/ 25 h 32"/>
              <a:gd name="T2" fmla="*/ 12 w 121"/>
              <a:gd name="T3" fmla="*/ 32 h 32"/>
              <a:gd name="T4" fmla="*/ 24 w 121"/>
              <a:gd name="T5" fmla="*/ 0 h 32"/>
              <a:gd name="T6" fmla="*/ 274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grpSp>
    <xdr:clientData/>
  </xdr:twoCellAnchor>
  <xdr:twoCellAnchor>
    <xdr:from>
      <xdr:col>10</xdr:col>
      <xdr:colOff>0</xdr:colOff>
      <xdr:row>135</xdr:row>
      <xdr:rowOff>0</xdr:rowOff>
    </xdr:from>
    <xdr:to>
      <xdr:col>10</xdr:col>
      <xdr:colOff>0</xdr:colOff>
      <xdr:row>135</xdr:row>
      <xdr:rowOff>0</xdr:rowOff>
    </xdr:to>
    <xdr:sp macro="" textlink="">
      <xdr:nvSpPr>
        <xdr:cNvPr id="48" name="Freeform 242">
          <a:extLst>
            <a:ext uri="{FF2B5EF4-FFF2-40B4-BE49-F238E27FC236}">
              <a16:creationId xmlns:a16="http://schemas.microsoft.com/office/drawing/2014/main" id="{00000000-0008-0000-0300-000030000000}"/>
            </a:ext>
          </a:extLst>
        </xdr:cNvPr>
        <xdr:cNvSpPr/>
      </xdr:nvSpPr>
      <xdr:spPr>
        <a:xfrm>
          <a:off x="9549130" y="302094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74</xdr:row>
      <xdr:rowOff>0</xdr:rowOff>
    </xdr:from>
    <xdr:to>
      <xdr:col>10</xdr:col>
      <xdr:colOff>0</xdr:colOff>
      <xdr:row>74</xdr:row>
      <xdr:rowOff>0</xdr:rowOff>
    </xdr:to>
    <xdr:sp macro="" textlink="">
      <xdr:nvSpPr>
        <xdr:cNvPr id="49" name="Freeform 245">
          <a:extLst>
            <a:ext uri="{FF2B5EF4-FFF2-40B4-BE49-F238E27FC236}">
              <a16:creationId xmlns:a16="http://schemas.microsoft.com/office/drawing/2014/main" id="{00000000-0008-0000-0300-000031000000}"/>
            </a:ext>
          </a:extLst>
        </xdr:cNvPr>
        <xdr:cNvSpPr/>
      </xdr:nvSpPr>
      <xdr:spPr>
        <a:xfrm>
          <a:off x="9549130" y="16106775"/>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101</xdr:row>
      <xdr:rowOff>0</xdr:rowOff>
    </xdr:from>
    <xdr:to>
      <xdr:col>10</xdr:col>
      <xdr:colOff>0</xdr:colOff>
      <xdr:row>101</xdr:row>
      <xdr:rowOff>0</xdr:rowOff>
    </xdr:to>
    <xdr:sp macro="" textlink="">
      <xdr:nvSpPr>
        <xdr:cNvPr id="50" name="Freeform 247">
          <a:extLst>
            <a:ext uri="{FF2B5EF4-FFF2-40B4-BE49-F238E27FC236}">
              <a16:creationId xmlns:a16="http://schemas.microsoft.com/office/drawing/2014/main" id="{00000000-0008-0000-0300-000032000000}"/>
            </a:ext>
          </a:extLst>
        </xdr:cNvPr>
        <xdr:cNvSpPr/>
      </xdr:nvSpPr>
      <xdr:spPr>
        <a:xfrm>
          <a:off x="9549130" y="225894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101</xdr:row>
      <xdr:rowOff>0</xdr:rowOff>
    </xdr:from>
    <xdr:to>
      <xdr:col>10</xdr:col>
      <xdr:colOff>0</xdr:colOff>
      <xdr:row>101</xdr:row>
      <xdr:rowOff>0</xdr:rowOff>
    </xdr:to>
    <xdr:sp macro="" textlink="">
      <xdr:nvSpPr>
        <xdr:cNvPr id="51" name="Freeform 251">
          <a:extLst>
            <a:ext uri="{FF2B5EF4-FFF2-40B4-BE49-F238E27FC236}">
              <a16:creationId xmlns:a16="http://schemas.microsoft.com/office/drawing/2014/main" id="{00000000-0008-0000-0300-000033000000}"/>
            </a:ext>
          </a:extLst>
        </xdr:cNvPr>
        <xdr:cNvSpPr/>
      </xdr:nvSpPr>
      <xdr:spPr>
        <a:xfrm>
          <a:off x="9549130" y="225894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165</xdr:row>
      <xdr:rowOff>0</xdr:rowOff>
    </xdr:from>
    <xdr:to>
      <xdr:col>10</xdr:col>
      <xdr:colOff>0</xdr:colOff>
      <xdr:row>165</xdr:row>
      <xdr:rowOff>0</xdr:rowOff>
    </xdr:to>
    <xdr:grpSp>
      <xdr:nvGrpSpPr>
        <xdr:cNvPr id="58" name="Group 270">
          <a:extLst>
            <a:ext uri="{FF2B5EF4-FFF2-40B4-BE49-F238E27FC236}">
              <a16:creationId xmlns:a16="http://schemas.microsoft.com/office/drawing/2014/main" id="{00000000-0008-0000-0300-00003A000000}"/>
            </a:ext>
          </a:extLst>
        </xdr:cNvPr>
        <xdr:cNvGrpSpPr/>
      </xdr:nvGrpSpPr>
      <xdr:grpSpPr>
        <a:xfrm>
          <a:off x="10610850" y="37004625"/>
          <a:ext cx="0" cy="0"/>
          <a:chOff x="1512" y="3776"/>
          <a:chExt cx="116" cy="41"/>
        </a:xfrm>
      </xdr:grpSpPr>
      <xdr:sp macro="" textlink="">
        <xdr:nvSpPr>
          <xdr:cNvPr id="59" name="Freeform 271">
            <a:extLst>
              <a:ext uri="{FF2B5EF4-FFF2-40B4-BE49-F238E27FC236}">
                <a16:creationId xmlns:a16="http://schemas.microsoft.com/office/drawing/2014/main" id="{00000000-0008-0000-0300-00003B000000}"/>
              </a:ext>
            </a:extLst>
          </xdr:cNvPr>
          <xdr:cNvSpPr/>
        </xdr:nvSpPr>
        <xdr:spPr>
          <a:xfrm>
            <a:off x="1512" y="3776"/>
            <a:ext cx="116" cy="38"/>
          </a:xfrm>
          <a:custGeom>
            <a:avLst/>
            <a:gdLst>
              <a:gd name="T0" fmla="*/ 0 w 121"/>
              <a:gd name="T1" fmla="*/ 86 h 32"/>
              <a:gd name="T2" fmla="*/ 5 w 121"/>
              <a:gd name="T3" fmla="*/ 106 h 32"/>
              <a:gd name="T4" fmla="*/ 11 w 121"/>
              <a:gd name="T5" fmla="*/ 0 h 32"/>
              <a:gd name="T6" fmla="*/ 9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macro="" textlink="">
        <xdr:nvSpPr>
          <xdr:cNvPr id="60" name="Freeform 272">
            <a:extLst>
              <a:ext uri="{FF2B5EF4-FFF2-40B4-BE49-F238E27FC236}">
                <a16:creationId xmlns:a16="http://schemas.microsoft.com/office/drawing/2014/main" id="{00000000-0008-0000-0300-00003C000000}"/>
              </a:ext>
            </a:extLst>
          </xdr:cNvPr>
          <xdr:cNvSpPr/>
        </xdr:nvSpPr>
        <xdr:spPr>
          <a:xfrm>
            <a:off x="1517" y="3777"/>
            <a:ext cx="110" cy="38"/>
          </a:xfrm>
          <a:custGeom>
            <a:avLst/>
            <a:gdLst>
              <a:gd name="T0" fmla="*/ 0 w 121"/>
              <a:gd name="T1" fmla="*/ 86 h 32"/>
              <a:gd name="T2" fmla="*/ 5 w 121"/>
              <a:gd name="T3" fmla="*/ 106 h 32"/>
              <a:gd name="T4" fmla="*/ 5 w 121"/>
              <a:gd name="T5" fmla="*/ 0 h 32"/>
              <a:gd name="T6" fmla="*/ 62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sp macro="" textlink="">
        <xdr:nvSpPr>
          <xdr:cNvPr id="61" name="Freeform 273">
            <a:extLst>
              <a:ext uri="{FF2B5EF4-FFF2-40B4-BE49-F238E27FC236}">
                <a16:creationId xmlns:a16="http://schemas.microsoft.com/office/drawing/2014/main" id="{00000000-0008-0000-0300-00003D000000}"/>
              </a:ext>
            </a:extLst>
          </xdr:cNvPr>
          <xdr:cNvSpPr/>
        </xdr:nvSpPr>
        <xdr:spPr>
          <a:xfrm>
            <a:off x="1522" y="3777"/>
            <a:ext cx="106" cy="40"/>
          </a:xfrm>
          <a:custGeom>
            <a:avLst/>
            <a:gdLst>
              <a:gd name="T0" fmla="*/ 0 w 121"/>
              <a:gd name="T1" fmla="*/ 119 h 32"/>
              <a:gd name="T2" fmla="*/ 4 w 121"/>
              <a:gd name="T3" fmla="*/ 155 h 32"/>
              <a:gd name="T4" fmla="*/ 4 w 121"/>
              <a:gd name="T5" fmla="*/ 0 h 32"/>
              <a:gd name="T6" fmla="*/ 47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grpSp>
    <xdr:clientData/>
  </xdr:twoCellAnchor>
  <xdr:twoCellAnchor>
    <xdr:from>
      <xdr:col>10</xdr:col>
      <xdr:colOff>0</xdr:colOff>
      <xdr:row>101</xdr:row>
      <xdr:rowOff>0</xdr:rowOff>
    </xdr:from>
    <xdr:to>
      <xdr:col>10</xdr:col>
      <xdr:colOff>0</xdr:colOff>
      <xdr:row>101</xdr:row>
      <xdr:rowOff>0</xdr:rowOff>
    </xdr:to>
    <xdr:sp macro="" textlink="">
      <xdr:nvSpPr>
        <xdr:cNvPr id="62" name="Freeform 278">
          <a:extLst>
            <a:ext uri="{FF2B5EF4-FFF2-40B4-BE49-F238E27FC236}">
              <a16:creationId xmlns:a16="http://schemas.microsoft.com/office/drawing/2014/main" id="{00000000-0008-0000-0300-00003E000000}"/>
            </a:ext>
          </a:extLst>
        </xdr:cNvPr>
        <xdr:cNvSpPr/>
      </xdr:nvSpPr>
      <xdr:spPr>
        <a:xfrm>
          <a:off x="9549130" y="225894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macro="" textlink="">
      <xdr:nvSpPr>
        <xdr:cNvPr id="63" name="Freeform 283">
          <a:extLst>
            <a:ext uri="{FF2B5EF4-FFF2-40B4-BE49-F238E27FC236}">
              <a16:creationId xmlns:a16="http://schemas.microsoft.com/office/drawing/2014/main" id="{00000000-0008-0000-0300-00003F000000}"/>
            </a:ext>
          </a:extLst>
        </xdr:cNvPr>
        <xdr:cNvSpPr/>
      </xdr:nvSpPr>
      <xdr:spPr>
        <a:xfrm>
          <a:off x="9549130" y="239610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macro="" textlink="">
      <xdr:nvSpPr>
        <xdr:cNvPr id="64" name="Freeform 286">
          <a:extLst>
            <a:ext uri="{FF2B5EF4-FFF2-40B4-BE49-F238E27FC236}">
              <a16:creationId xmlns:a16="http://schemas.microsoft.com/office/drawing/2014/main" id="{00000000-0008-0000-0300-000040000000}"/>
            </a:ext>
          </a:extLst>
        </xdr:cNvPr>
        <xdr:cNvSpPr/>
      </xdr:nvSpPr>
      <xdr:spPr>
        <a:xfrm>
          <a:off x="9549130" y="239610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101</xdr:row>
      <xdr:rowOff>0</xdr:rowOff>
    </xdr:from>
    <xdr:to>
      <xdr:col>10</xdr:col>
      <xdr:colOff>0</xdr:colOff>
      <xdr:row>101</xdr:row>
      <xdr:rowOff>0</xdr:rowOff>
    </xdr:to>
    <xdr:sp macro="" textlink="">
      <xdr:nvSpPr>
        <xdr:cNvPr id="65" name="Freeform 288">
          <a:extLst>
            <a:ext uri="{FF2B5EF4-FFF2-40B4-BE49-F238E27FC236}">
              <a16:creationId xmlns:a16="http://schemas.microsoft.com/office/drawing/2014/main" id="{00000000-0008-0000-0300-000041000000}"/>
            </a:ext>
          </a:extLst>
        </xdr:cNvPr>
        <xdr:cNvSpPr/>
      </xdr:nvSpPr>
      <xdr:spPr>
        <a:xfrm>
          <a:off x="9549130" y="225894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macro="" textlink="">
      <xdr:nvSpPr>
        <xdr:cNvPr id="66" name="Freeform 289">
          <a:extLst>
            <a:ext uri="{FF2B5EF4-FFF2-40B4-BE49-F238E27FC236}">
              <a16:creationId xmlns:a16="http://schemas.microsoft.com/office/drawing/2014/main" id="{00000000-0008-0000-0300-000042000000}"/>
            </a:ext>
          </a:extLst>
        </xdr:cNvPr>
        <xdr:cNvSpPr/>
      </xdr:nvSpPr>
      <xdr:spPr>
        <a:xfrm>
          <a:off x="9549130" y="239610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macro="" textlink="">
      <xdr:nvSpPr>
        <xdr:cNvPr id="67" name="Freeform 290">
          <a:extLst>
            <a:ext uri="{FF2B5EF4-FFF2-40B4-BE49-F238E27FC236}">
              <a16:creationId xmlns:a16="http://schemas.microsoft.com/office/drawing/2014/main" id="{00000000-0008-0000-0300-000043000000}"/>
            </a:ext>
          </a:extLst>
        </xdr:cNvPr>
        <xdr:cNvSpPr/>
      </xdr:nvSpPr>
      <xdr:spPr>
        <a:xfrm>
          <a:off x="9549130" y="239610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macro="" textlink="">
      <xdr:nvSpPr>
        <xdr:cNvPr id="68" name="Freeform 291">
          <a:extLst>
            <a:ext uri="{FF2B5EF4-FFF2-40B4-BE49-F238E27FC236}">
              <a16:creationId xmlns:a16="http://schemas.microsoft.com/office/drawing/2014/main" id="{00000000-0008-0000-0300-000044000000}"/>
            </a:ext>
          </a:extLst>
        </xdr:cNvPr>
        <xdr:cNvSpPr/>
      </xdr:nvSpPr>
      <xdr:spPr>
        <a:xfrm>
          <a:off x="9549130" y="239610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154</xdr:row>
      <xdr:rowOff>0</xdr:rowOff>
    </xdr:from>
    <xdr:to>
      <xdr:col>10</xdr:col>
      <xdr:colOff>0</xdr:colOff>
      <xdr:row>154</xdr:row>
      <xdr:rowOff>0</xdr:rowOff>
    </xdr:to>
    <xdr:sp macro="" textlink="">
      <xdr:nvSpPr>
        <xdr:cNvPr id="69" name="Freeform 293">
          <a:extLst>
            <a:ext uri="{FF2B5EF4-FFF2-40B4-BE49-F238E27FC236}">
              <a16:creationId xmlns:a16="http://schemas.microsoft.com/office/drawing/2014/main" id="{00000000-0008-0000-0300-000045000000}"/>
            </a:ext>
          </a:extLst>
        </xdr:cNvPr>
        <xdr:cNvSpPr/>
      </xdr:nvSpPr>
      <xdr:spPr>
        <a:xfrm>
          <a:off x="9549130" y="345528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107</xdr:row>
      <xdr:rowOff>0</xdr:rowOff>
    </xdr:from>
    <xdr:to>
      <xdr:col>10</xdr:col>
      <xdr:colOff>0</xdr:colOff>
      <xdr:row>107</xdr:row>
      <xdr:rowOff>0</xdr:rowOff>
    </xdr:to>
    <xdr:sp macro="" textlink="">
      <xdr:nvSpPr>
        <xdr:cNvPr id="72" name="Freeform 296">
          <a:extLst>
            <a:ext uri="{FF2B5EF4-FFF2-40B4-BE49-F238E27FC236}">
              <a16:creationId xmlns:a16="http://schemas.microsoft.com/office/drawing/2014/main" id="{00000000-0008-0000-0300-000048000000}"/>
            </a:ext>
          </a:extLst>
        </xdr:cNvPr>
        <xdr:cNvSpPr/>
      </xdr:nvSpPr>
      <xdr:spPr>
        <a:xfrm>
          <a:off x="9549130" y="239610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178</xdr:row>
      <xdr:rowOff>0</xdr:rowOff>
    </xdr:from>
    <xdr:to>
      <xdr:col>10</xdr:col>
      <xdr:colOff>0</xdr:colOff>
      <xdr:row>178</xdr:row>
      <xdr:rowOff>0</xdr:rowOff>
    </xdr:to>
    <xdr:sp macro="" textlink="">
      <xdr:nvSpPr>
        <xdr:cNvPr id="73" name="Freeform 300">
          <a:extLst>
            <a:ext uri="{FF2B5EF4-FFF2-40B4-BE49-F238E27FC236}">
              <a16:creationId xmlns:a16="http://schemas.microsoft.com/office/drawing/2014/main" id="{00000000-0008-0000-0300-000049000000}"/>
            </a:ext>
          </a:extLst>
        </xdr:cNvPr>
        <xdr:cNvSpPr/>
      </xdr:nvSpPr>
      <xdr:spPr>
        <a:xfrm>
          <a:off x="9549130" y="400392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10</xdr:col>
      <xdr:colOff>0</xdr:colOff>
      <xdr:row>131</xdr:row>
      <xdr:rowOff>0</xdr:rowOff>
    </xdr:from>
    <xdr:to>
      <xdr:col>10</xdr:col>
      <xdr:colOff>0</xdr:colOff>
      <xdr:row>131</xdr:row>
      <xdr:rowOff>0</xdr:rowOff>
    </xdr:to>
    <xdr:sp macro="" textlink="">
      <xdr:nvSpPr>
        <xdr:cNvPr id="86" name="Freeform 325">
          <a:extLst>
            <a:ext uri="{FF2B5EF4-FFF2-40B4-BE49-F238E27FC236}">
              <a16:creationId xmlns:a16="http://schemas.microsoft.com/office/drawing/2014/main" id="{00000000-0008-0000-0300-000056000000}"/>
            </a:ext>
          </a:extLst>
        </xdr:cNvPr>
        <xdr:cNvSpPr/>
      </xdr:nvSpPr>
      <xdr:spPr>
        <a:xfrm>
          <a:off x="9549130" y="29295090"/>
          <a:ext cx="0" cy="0"/>
        </a:xfrm>
        <a:custGeom>
          <a:avLst/>
          <a:gdLst>
            <a:gd name="T0" fmla="*/ 0 w 121"/>
            <a:gd name="T1" fmla="*/ 0 h 32"/>
            <a:gd name="T2" fmla="*/ 0 w 121"/>
            <a:gd name="T3" fmla="*/ 0 h 32"/>
            <a:gd name="T4" fmla="*/ 0 w 121"/>
            <a:gd name="T5" fmla="*/ 0 h 32"/>
            <a:gd name="T6" fmla="*/ 0 w 121"/>
            <a:gd name="T7" fmla="*/ 0 h 32"/>
            <a:gd name="T8" fmla="*/ 0 60000 65536"/>
            <a:gd name="T9" fmla="*/ 0 60000 65536"/>
            <a:gd name="T10" fmla="*/ 0 60000 65536"/>
            <a:gd name="T11" fmla="*/ 0 60000 65536"/>
            <a:gd name="T12" fmla="*/ 0 w 121"/>
            <a:gd name="T13" fmla="*/ 0 h 32"/>
            <a:gd name="T14" fmla="*/ 121 w 121"/>
            <a:gd name="T15" fmla="*/ 32 h 32"/>
          </a:gdLst>
          <a:ahLst/>
          <a:cxnLst>
            <a:cxn ang="T8">
              <a:pos x="T0" y="T1"/>
            </a:cxn>
            <a:cxn ang="T9">
              <a:pos x="T2" y="T3"/>
            </a:cxn>
            <a:cxn ang="T10">
              <a:pos x="T4" y="T5"/>
            </a:cxn>
            <a:cxn ang="T11">
              <a:pos x="T6" y="T7"/>
            </a:cxn>
          </a:cxnLst>
          <a:rect l="T12" t="T13" r="T14" b="T15"/>
          <a:pathLst>
            <a:path w="121" h="32">
              <a:moveTo>
                <a:pt x="0" y="25"/>
              </a:moveTo>
              <a:cubicBezTo>
                <a:pt x="2" y="28"/>
                <a:pt x="2" y="31"/>
                <a:pt x="5" y="32"/>
              </a:cubicBezTo>
              <a:lnTo>
                <a:pt x="11" y="0"/>
              </a:lnTo>
              <a:lnTo>
                <a:pt x="121" y="0"/>
              </a:lnTo>
            </a:path>
          </a:pathLst>
        </a:custGeom>
        <a:noFill/>
        <a:ln w="9525">
          <a:solidFill>
            <a:srgbClr val="000000"/>
          </a:solidFill>
          <a:round/>
          <a:headEnd/>
          <a:tailEnd/>
        </a:ln>
      </xdr:spPr>
    </xdr:sp>
    <xdr:clientData/>
  </xdr:twoCellAnchor>
  <xdr:twoCellAnchor>
    <xdr:from>
      <xdr:col>3</xdr:col>
      <xdr:colOff>55880</xdr:colOff>
      <xdr:row>5</xdr:row>
      <xdr:rowOff>104775</xdr:rowOff>
    </xdr:from>
    <xdr:to>
      <xdr:col>3</xdr:col>
      <xdr:colOff>2847975</xdr:colOff>
      <xdr:row>7</xdr:row>
      <xdr:rowOff>161925</xdr:rowOff>
    </xdr:to>
    <xdr:sp macro="" textlink="">
      <xdr:nvSpPr>
        <xdr:cNvPr id="93" name="吹き出し: 四角形 92">
          <a:extLst>
            <a:ext uri="{FF2B5EF4-FFF2-40B4-BE49-F238E27FC236}">
              <a16:creationId xmlns:a16="http://schemas.microsoft.com/office/drawing/2014/main" id="{00000000-0008-0000-0300-00005D000000}"/>
            </a:ext>
          </a:extLst>
        </xdr:cNvPr>
        <xdr:cNvSpPr/>
      </xdr:nvSpPr>
      <xdr:spPr>
        <a:xfrm>
          <a:off x="1513205" y="1123950"/>
          <a:ext cx="2792095" cy="514350"/>
        </a:xfrm>
        <a:prstGeom prst="wedgeRectCallout">
          <a:avLst>
            <a:gd name="adj1" fmla="val -74196"/>
            <a:gd name="adj2" fmla="val 33586"/>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lang="ja-JP" altLang="en-US" sz="900" b="0" i="0" u="none" strike="noStrike" baseline="0">
              <a:solidFill>
                <a:schemeClr val="tx1"/>
              </a:solidFill>
              <a:latin typeface="Meiryo UI"/>
              <a:ea typeface="Meiryo UI"/>
              <a:cs typeface="+mn-cs"/>
            </a:rPr>
            <a:t>記載内容を参考とし、必要に応じて追加して、各マンションの実態にあった「推定修繕工事項目」を記載します。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3</xdr:col>
      <xdr:colOff>55880</xdr:colOff>
      <xdr:row>8</xdr:row>
      <xdr:rowOff>0</xdr:rowOff>
    </xdr:from>
    <xdr:to>
      <xdr:col>3</xdr:col>
      <xdr:colOff>2838450</xdr:colOff>
      <xdr:row>11</xdr:row>
      <xdr:rowOff>133350</xdr:rowOff>
    </xdr:to>
    <xdr:sp macro="" textlink="">
      <xdr:nvSpPr>
        <xdr:cNvPr id="94" name="吹き出し: 四角形 93">
          <a:extLst>
            <a:ext uri="{FF2B5EF4-FFF2-40B4-BE49-F238E27FC236}">
              <a16:creationId xmlns:a16="http://schemas.microsoft.com/office/drawing/2014/main" id="{00000000-0008-0000-0300-00005E000000}"/>
            </a:ext>
          </a:extLst>
        </xdr:cNvPr>
        <xdr:cNvSpPr/>
      </xdr:nvSpPr>
      <xdr:spPr>
        <a:xfrm>
          <a:off x="1513205" y="1676400"/>
          <a:ext cx="2782570" cy="733425"/>
        </a:xfrm>
        <a:prstGeom prst="wedgeRectCallout">
          <a:avLst>
            <a:gd name="adj1" fmla="val 57935"/>
            <a:gd name="adj2" fmla="val 9512"/>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lang="ja-JP" altLang="en-US" sz="900" b="0" i="0" u="none" strike="noStrike" baseline="0">
              <a:solidFill>
                <a:schemeClr val="tx1"/>
              </a:solidFill>
              <a:latin typeface="Meiryo UI"/>
              <a:ea typeface="Meiryo UI"/>
              <a:cs typeface="+mn-cs"/>
            </a:rPr>
            <a:t>推測される「工事区分」を記載していますので、記載内容を参考とし、必要に応じて追加して、各マンションの実態にあった「工事区分」を記載します。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3</xdr:col>
      <xdr:colOff>1136014</xdr:colOff>
      <xdr:row>15</xdr:row>
      <xdr:rowOff>66675</xdr:rowOff>
    </xdr:from>
    <xdr:to>
      <xdr:col>3</xdr:col>
      <xdr:colOff>2857499</xdr:colOff>
      <xdr:row>20</xdr:row>
      <xdr:rowOff>199390</xdr:rowOff>
    </xdr:to>
    <xdr:sp macro="" textlink="">
      <xdr:nvSpPr>
        <xdr:cNvPr id="95" name="吹き出し: 四角形 94">
          <a:extLst>
            <a:ext uri="{FF2B5EF4-FFF2-40B4-BE49-F238E27FC236}">
              <a16:creationId xmlns:a16="http://schemas.microsoft.com/office/drawing/2014/main" id="{00000000-0008-0000-0300-00005F000000}"/>
            </a:ext>
          </a:extLst>
        </xdr:cNvPr>
        <xdr:cNvSpPr/>
      </xdr:nvSpPr>
      <xdr:spPr>
        <a:xfrm>
          <a:off x="2593339" y="3209925"/>
          <a:ext cx="1721485" cy="1180465"/>
        </a:xfrm>
        <a:prstGeom prst="wedgeRectCallout">
          <a:avLst>
            <a:gd name="adj1" fmla="val -77369"/>
            <a:gd name="adj2" fmla="val -42612"/>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lang="ja-JP" altLang="en-US" sz="900" b="0" i="0" u="none" strike="noStrike" baseline="0">
              <a:solidFill>
                <a:schemeClr val="tx1"/>
              </a:solidFill>
              <a:latin typeface="Meiryo UI"/>
              <a:ea typeface="Meiryo UI"/>
              <a:cs typeface="+mn-cs"/>
            </a:rPr>
            <a:t>推測される「対象部位等」を記載していますので、記載内容を参考とし、必要に応じて追加して、各マンションの実態にあった「対象部位等」を記載します。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3</xdr:col>
      <xdr:colOff>1123950</xdr:colOff>
      <xdr:row>21</xdr:row>
      <xdr:rowOff>95250</xdr:rowOff>
    </xdr:from>
    <xdr:to>
      <xdr:col>3</xdr:col>
      <xdr:colOff>2867025</xdr:colOff>
      <xdr:row>25</xdr:row>
      <xdr:rowOff>0</xdr:rowOff>
    </xdr:to>
    <xdr:sp macro="" textlink="">
      <xdr:nvSpPr>
        <xdr:cNvPr id="96" name="吹き出し: 四角形 95">
          <a:extLst>
            <a:ext uri="{FF2B5EF4-FFF2-40B4-BE49-F238E27FC236}">
              <a16:creationId xmlns:a16="http://schemas.microsoft.com/office/drawing/2014/main" id="{00000000-0008-0000-0300-000060000000}"/>
            </a:ext>
          </a:extLst>
        </xdr:cNvPr>
        <xdr:cNvSpPr/>
      </xdr:nvSpPr>
      <xdr:spPr>
        <a:xfrm>
          <a:off x="2581275" y="4495800"/>
          <a:ext cx="1743075" cy="742950"/>
        </a:xfrm>
        <a:prstGeom prst="wedgeRectCallout">
          <a:avLst>
            <a:gd name="adj1" fmla="val 123913"/>
            <a:gd name="adj2" fmla="val -83638"/>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r>
            <a:rPr lang="ja-JP" altLang="en-US" sz="900" b="0" i="0" u="none" strike="noStrike" baseline="0">
              <a:solidFill>
                <a:schemeClr val="tx1"/>
              </a:solidFill>
              <a:latin typeface="Meiryo UI"/>
              <a:ea typeface="Meiryo UI"/>
              <a:cs typeface="+mn-cs"/>
            </a:rPr>
            <a:t>修繕工事項目、部位、工事区分に対応した「修繕周期」を記載します。</a:t>
          </a:r>
          <a:endParaRPr lang="en-US" altLang="ja-JP" sz="900" b="0" i="0" u="none" strike="noStrike" baseline="0">
            <a:solidFill>
              <a:schemeClr val="tx1"/>
            </a:solidFill>
            <a:latin typeface="Meiryo UI"/>
            <a:ea typeface="Meiryo UI"/>
            <a:cs typeface="+mn-cs"/>
          </a:endParaRPr>
        </a:p>
      </xdr:txBody>
    </xdr:sp>
    <xdr:clientData/>
  </xdr:twoCellAnchor>
  <xdr:twoCellAnchor>
    <xdr:from>
      <xdr:col>6</xdr:col>
      <xdr:colOff>44449</xdr:colOff>
      <xdr:row>196</xdr:row>
      <xdr:rowOff>98425</xdr:rowOff>
    </xdr:from>
    <xdr:to>
      <xdr:col>6</xdr:col>
      <xdr:colOff>3190874</xdr:colOff>
      <xdr:row>201</xdr:row>
      <xdr:rowOff>209550</xdr:rowOff>
    </xdr:to>
    <xdr:sp macro="" textlink="">
      <xdr:nvSpPr>
        <xdr:cNvPr id="97" name="吹き出し: 四角形 96">
          <a:extLst>
            <a:ext uri="{FF2B5EF4-FFF2-40B4-BE49-F238E27FC236}">
              <a16:creationId xmlns:a16="http://schemas.microsoft.com/office/drawing/2014/main" id="{00000000-0008-0000-0300-000061000000}"/>
            </a:ext>
          </a:extLst>
        </xdr:cNvPr>
        <xdr:cNvSpPr/>
      </xdr:nvSpPr>
      <xdr:spPr>
        <a:xfrm>
          <a:off x="6340474" y="44103925"/>
          <a:ext cx="3146425" cy="1330325"/>
        </a:xfrm>
        <a:prstGeom prst="wedgeRectCallout">
          <a:avLst>
            <a:gd name="adj1" fmla="val -104772"/>
            <a:gd name="adj2" fmla="val -49064"/>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r>
            <a:rPr lang="ja-JP" altLang="en-US" sz="900" b="0" i="0" u="none" strike="noStrike" baseline="0">
              <a:solidFill>
                <a:sysClr val="windowText" lastClr="000000"/>
              </a:solidFill>
              <a:latin typeface="Meiryo UI"/>
              <a:ea typeface="Meiryo UI"/>
              <a:cs typeface="+mn-cs"/>
            </a:rPr>
            <a:t>区分所有者の要望など必要に応じて、建物・設備の性能を向上させる改修工事を記載します。</a:t>
          </a:r>
        </a:p>
        <a:p>
          <a:r>
            <a:rPr lang="ja-JP" altLang="en-US" sz="900" b="0" i="0" u="none" strike="noStrike" baseline="0">
              <a:solidFill>
                <a:sysClr val="windowText" lastClr="000000"/>
              </a:solidFill>
              <a:latin typeface="Meiryo UI"/>
              <a:ea typeface="Meiryo UI"/>
              <a:cs typeface="+mn-cs"/>
            </a:rPr>
            <a:t>（１）耐震については、耐震診断の結果により耐震改修が必要となった場合において、耐震改修工事の費用が負担できないなどの理由によりすぐに実施することが困難なときは、推定修繕工事項目として設定します。</a:t>
          </a:r>
          <a:endParaRPr lang="en-US" altLang="ja-JP" sz="900" b="0" i="0" u="none" strike="noStrike" baseline="0">
            <a:solidFill>
              <a:sysClr val="windowText" lastClr="000000"/>
            </a:solidFill>
            <a:latin typeface="Meiryo UI"/>
            <a:ea typeface="Meiryo UI"/>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94615</xdr:colOff>
      <xdr:row>6</xdr:row>
      <xdr:rowOff>95250</xdr:rowOff>
    </xdr:from>
    <xdr:to>
      <xdr:col>23</xdr:col>
      <xdr:colOff>366395</xdr:colOff>
      <xdr:row>12</xdr:row>
      <xdr:rowOff>136525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3616305" y="1396365"/>
          <a:ext cx="4421505" cy="1344295"/>
        </a:xfrm>
        <a:prstGeom prst="rect">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000" b="0" i="0" u="none" strike="noStrike" baseline="0">
              <a:solidFill>
                <a:schemeClr val="tx1"/>
              </a:solidFill>
              <a:latin typeface="Meiryo UI"/>
              <a:ea typeface="Meiryo UI"/>
              <a:cs typeface="+mn-cs"/>
            </a:rPr>
            <a:t>①支出については、様式４－３号長期修繕計画表により、修繕工事項目別にまとめた推定修繕工事費の年度ごとの合計額を記載します。</a:t>
          </a:r>
          <a:br>
            <a:rPr lang="en-US" altLang="ja-JP" sz="1000" b="0" i="0" u="none" strike="noStrike" baseline="0">
              <a:solidFill>
                <a:schemeClr val="tx1"/>
              </a:solidFill>
              <a:latin typeface="Meiryo UI"/>
              <a:ea typeface="Meiryo UI"/>
              <a:cs typeface="+mn-cs"/>
            </a:rPr>
          </a:br>
          <a:r>
            <a:rPr lang="ja-JP" altLang="en-US" sz="1000" b="0" i="0" u="none" strike="noStrike" baseline="0">
              <a:solidFill>
                <a:schemeClr val="tx1"/>
              </a:solidFill>
              <a:latin typeface="Meiryo UI"/>
              <a:ea typeface="Meiryo UI"/>
              <a:cs typeface="+mn-cs"/>
            </a:rPr>
            <a:t>　借入金がある場合は、償還金の年度の合計額を記載します。</a:t>
          </a:r>
        </a:p>
        <a:p>
          <a:r>
            <a:rPr lang="ja-JP" altLang="en-US" sz="1000" b="0" i="0" u="none" strike="noStrike" baseline="0">
              <a:solidFill>
                <a:schemeClr val="tx1"/>
              </a:solidFill>
              <a:latin typeface="Meiryo UI"/>
              <a:ea typeface="Meiryo UI"/>
              <a:cs typeface="+mn-cs"/>
            </a:rPr>
            <a:t>②収入のうち、修繕積立金の年度合計は、様式第５号（修繕積立金の額の設</a:t>
          </a:r>
        </a:p>
        <a:p>
          <a:r>
            <a:rPr lang="ja-JP" altLang="en-US" sz="1000" b="0" i="0" u="none" strike="noStrike" baseline="0">
              <a:solidFill>
                <a:schemeClr val="tx1"/>
              </a:solidFill>
              <a:latin typeface="Meiryo UI"/>
              <a:ea typeface="Meiryo UI"/>
              <a:cs typeface="+mn-cs"/>
            </a:rPr>
            <a:t>定）により算定した額により記載します。</a:t>
          </a:r>
          <a:endParaRPr lang="en-US" altLang="ja-JP" sz="1000" b="0" i="0" u="none" strike="noStrike" baseline="0">
            <a:solidFill>
              <a:schemeClr val="tx1"/>
            </a:solidFill>
            <a:latin typeface="Meiryo UI"/>
            <a:ea typeface="Meiryo UI"/>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absoluteAnchor>
    <xdr:pos x="0" y="0"/>
    <xdr:ext cx="13928912" cy="9256059"/>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0.14166</cdr:x>
      <cdr:y>0.51309</cdr:y>
    </cdr:from>
    <cdr:to>
      <cdr:x>1</cdr:x>
      <cdr:y>0.88846</cdr:y>
    </cdr:to>
    <cdr:sp macro="" textlink="">
      <cdr:nvSpPr>
        <cdr:cNvPr id="1033" name="Rectangle 1"/>
        <cdr:cNvSpPr>
          <a:spLocks xmlns:a="http://schemas.openxmlformats.org/drawingml/2006/main" noChangeArrowheads="1"/>
        </cdr:cNvSpPr>
      </cdr:nvSpPr>
      <cdr:spPr>
        <a:xfrm xmlns:a="http://schemas.openxmlformats.org/drawingml/2006/main">
          <a:off x="2465294" y="5927911"/>
          <a:ext cx="14937441" cy="4336677"/>
        </a:xfrm>
        <a:prstGeom xmlns:a="http://schemas.openxmlformats.org/drawingml/2006/main" prst="rect">
          <a:avLst/>
        </a:prstGeom>
        <a:noFill xmlns:a="http://schemas.openxmlformats.org/drawingml/2006/main"/>
        <a:ln xmlns:a="http://schemas.openxmlformats.org/drawingml/2006/main" w="19050">
          <a:solidFill>
            <a:sysClr val="windowText" lastClr="000000"/>
          </a:solidFill>
          <a:miter/>
        </a:ln>
      </cdr:spPr>
      <cdr:txBody>
        <a:bodyPr xmlns:a="http://schemas.openxmlformats.org/drawingml/2006/main" vertOverflow="overflow" horzOverflow="overflow" upright="1"/>
        <a:lstStyle xmlns:a="http://schemas.openxmlformats.org/drawingml/2006/main"/>
        <a:p xmlns:a="http://schemas.openxmlformats.org/drawingml/2006/main">
          <a:endParaRPr/>
        </a:p>
      </cdr:txBody>
    </cdr:sp>
  </cdr:relSizeAnchor>
  <cdr:relSizeAnchor xmlns:cdr="http://schemas.openxmlformats.org/drawingml/2006/chartDrawing">
    <cdr:from>
      <cdr:x>0.01932</cdr:x>
      <cdr:y>0.5354</cdr:y>
    </cdr:from>
    <cdr:to>
      <cdr:x>1</cdr:x>
      <cdr:y>0.88749</cdr:y>
    </cdr:to>
    <cdr:sp macro="" textlink="">
      <cdr:nvSpPr>
        <cdr:cNvPr id="1034" name="Rectangle 2"/>
        <cdr:cNvSpPr>
          <a:spLocks xmlns:a="http://schemas.openxmlformats.org/drawingml/2006/main" noChangeArrowheads="1"/>
        </cdr:cNvSpPr>
      </cdr:nvSpPr>
      <cdr:spPr>
        <a:xfrm xmlns:a="http://schemas.openxmlformats.org/drawingml/2006/main">
          <a:off x="336176" y="6185647"/>
          <a:ext cx="17066559" cy="4067735"/>
        </a:xfrm>
        <a:prstGeom xmlns:a="http://schemas.openxmlformats.org/drawingml/2006/main" prst="rect">
          <a:avLst/>
        </a:prstGeom>
        <a:noFill xmlns:a="http://schemas.openxmlformats.org/drawingml/2006/main"/>
        <a:ln xmlns:a="http://schemas.openxmlformats.org/drawingml/2006/main" w="19050">
          <a:solidFill>
            <a:sysClr val="windowText" lastClr="000000"/>
          </a:solidFill>
          <a:miter/>
        </a:ln>
      </cdr:spPr>
      <cdr:txBody>
        <a:bodyPr xmlns:a="http://schemas.openxmlformats.org/drawingml/2006/main" vertOverflow="overflow" horzOverflow="overflow" upright="1"/>
        <a:lstStyle xmlns:a="http://schemas.openxmlformats.org/drawingml/2006/main"/>
        <a:p xmlns:a="http://schemas.openxmlformats.org/drawingml/2006/main">
          <a:endParaRPr/>
        </a:p>
      </cdr:txBody>
    </cdr:sp>
  </cdr:relSizeAnchor>
  <cdr:relSizeAnchor xmlns:cdr="http://schemas.openxmlformats.org/drawingml/2006/chartDrawing">
    <cdr:from>
      <cdr:x>0</cdr:x>
      <cdr:y>0</cdr:y>
    </cdr:from>
    <cdr:to>
      <cdr:x>0</cdr:x>
      <cdr:y>0</cdr:y>
    </cdr:to>
    <cdr:sp macro="" textlink="">
      <cdr:nvSpPr>
        <cdr:cNvPr id="1037" name="Line 6"/>
        <cdr:cNvSpPr>
          <a:spLocks xmlns:a="http://schemas.openxmlformats.org/drawingml/2006/main" noChangeShapeType="1"/>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19050">
          <a:solidFill>
            <a:sysClr val="windowText" lastClr="000000"/>
          </a:solidFill>
          <a:miter/>
        </a:ln>
      </cdr:spPr>
      <cdr:txBody>
        <a:bodyPr xmlns:a="http://schemas.openxmlformats.org/drawingml/2006/main" vertOverflow="overflow" horzOverflow="overflow" upright="1"/>
        <a:lstStyle xmlns:a="http://schemas.openxmlformats.org/drawingml/2006/main"/>
        <a:p xmlns:a="http://schemas.openxmlformats.org/drawingml/2006/main">
          <a:endParaRPr/>
        </a:p>
      </cdr:txBody>
    </cdr:sp>
  </cdr:relSizeAnchor>
  <cdr:relSizeAnchor xmlns:cdr="http://schemas.openxmlformats.org/drawingml/2006/chartDrawing">
    <cdr:from>
      <cdr:x>0.01867</cdr:x>
      <cdr:y>0.81388</cdr:y>
    </cdr:from>
    <cdr:to>
      <cdr:x>1</cdr:x>
      <cdr:y>0.8151</cdr:y>
    </cdr:to>
    <cdr:sp macro="" textlink="">
      <cdr:nvSpPr>
        <cdr:cNvPr id="1039" name="Line 8"/>
        <cdr:cNvSpPr>
          <a:spLocks xmlns:a="http://schemas.openxmlformats.org/drawingml/2006/main" noChangeShapeType="1"/>
        </cdr:cNvSpPr>
      </cdr:nvSpPr>
      <cdr:spPr>
        <a:xfrm xmlns:a="http://schemas.openxmlformats.org/drawingml/2006/main" flipV="1">
          <a:off x="324971" y="9403018"/>
          <a:ext cx="17077764" cy="13992"/>
        </a:xfrm>
        <a:prstGeom xmlns:a="http://schemas.openxmlformats.org/drawingml/2006/main" prst="line">
          <a:avLst/>
        </a:prstGeom>
        <a:noFill xmlns:a="http://schemas.openxmlformats.org/drawingml/2006/main"/>
        <a:ln xmlns:a="http://schemas.openxmlformats.org/drawingml/2006/main" w="19050">
          <a:solidFill>
            <a:sysClr val="windowText" lastClr="000000"/>
          </a:solidFill>
          <a:miter/>
        </a:ln>
      </cdr:spPr>
      <cdr:txBody>
        <a:bodyPr xmlns:a="http://schemas.openxmlformats.org/drawingml/2006/main" vertOverflow="overflow" horzOverflow="overflow" upright="1"/>
        <a:lstStyle xmlns:a="http://schemas.openxmlformats.org/drawingml/2006/main"/>
        <a:p xmlns:a="http://schemas.openxmlformats.org/drawingml/2006/main">
          <a:endParaRPr/>
        </a:p>
      </cdr:txBody>
    </cdr:sp>
  </cdr:relSizeAnchor>
  <cdr:relSizeAnchor xmlns:cdr="http://schemas.openxmlformats.org/drawingml/2006/chartDrawing">
    <cdr:from>
      <cdr:x>0</cdr:x>
      <cdr:y>0</cdr:y>
    </cdr:from>
    <cdr:to>
      <cdr:x>0</cdr:x>
      <cdr:y>0</cdr:y>
    </cdr:to>
    <cdr:sp macro="" textlink="">
      <cdr:nvSpPr>
        <cdr:cNvPr id="9" name="Line 6"/>
        <cdr:cNvSpPr>
          <a:spLocks xmlns:a="http://schemas.openxmlformats.org/drawingml/2006/main" noChangeShapeType="1"/>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19050">
          <a:solidFill>
            <a:sysClr val="windowText" lastClr="000000"/>
          </a:solidFill>
          <a:miter/>
        </a:ln>
      </cdr:spPr>
      <cdr:txBody>
        <a:bodyPr xmlns:a="http://schemas.openxmlformats.org/drawingml/2006/main" vertOverflow="overflow" horzOverflow="overflow" upright="1"/>
        <a:lstStyle xmlns:a="http://schemas.openxmlformats.org/drawingml/2006/main"/>
        <a:p xmlns:a="http://schemas.openxmlformats.org/drawingml/2006/main">
          <a:endParaRPr/>
        </a:p>
      </cdr:txBody>
    </cdr:sp>
  </cdr:relSizeAnchor>
  <cdr:relSizeAnchor xmlns:cdr="http://schemas.openxmlformats.org/drawingml/2006/chartDrawing">
    <cdr:from>
      <cdr:x>0</cdr:x>
      <cdr:y>0</cdr:y>
    </cdr:from>
    <cdr:to>
      <cdr:x>0</cdr:x>
      <cdr:y>0</cdr:y>
    </cdr:to>
    <cdr:sp macro="" textlink="">
      <cdr:nvSpPr>
        <cdr:cNvPr id="10" name="Line 6"/>
        <cdr:cNvSpPr>
          <a:spLocks xmlns:a="http://schemas.openxmlformats.org/drawingml/2006/main" noChangeShapeType="1"/>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19050">
          <a:solidFill>
            <a:sysClr val="windowText" lastClr="000000"/>
          </a:solidFill>
          <a:miter/>
        </a:ln>
      </cdr:spPr>
      <cdr:txBody>
        <a:bodyPr xmlns:a="http://schemas.openxmlformats.org/drawingml/2006/main" vertOverflow="overflow" horzOverflow="overflow" upright="1"/>
        <a:lstStyle xmlns:a="http://schemas.openxmlformats.org/drawingml/2006/main"/>
        <a:p xmlns:a="http://schemas.openxmlformats.org/drawingml/2006/main">
          <a:endParaRPr/>
        </a:p>
      </cdr:txBody>
    </cdr:sp>
  </cdr:relSizeAnchor>
  <cdr:relSizeAnchor xmlns:cdr="http://schemas.openxmlformats.org/drawingml/2006/chartDrawing">
    <cdr:from>
      <cdr:x>0</cdr:x>
      <cdr:y>0</cdr:y>
    </cdr:from>
    <cdr:to>
      <cdr:x>0</cdr:x>
      <cdr:y>0</cdr:y>
    </cdr:to>
    <cdr:sp macro="" textlink="">
      <cdr:nvSpPr>
        <cdr:cNvPr id="11" name="Line 6"/>
        <cdr:cNvSpPr>
          <a:spLocks xmlns:a="http://schemas.openxmlformats.org/drawingml/2006/main" noChangeShapeType="1"/>
        </cdr:cNvSpPr>
      </cdr:nvSpPr>
      <cdr:spPr>
        <a:xfrm xmlns:a="http://schemas.openxmlformats.org/drawingml/2006/main" flipV="1">
          <a:off x="0" y="0"/>
          <a:ext cx="0" cy="0"/>
        </a:xfrm>
        <a:prstGeom xmlns:a="http://schemas.openxmlformats.org/drawingml/2006/main" prst="line">
          <a:avLst/>
        </a:prstGeom>
        <a:noFill xmlns:a="http://schemas.openxmlformats.org/drawingml/2006/main"/>
        <a:ln xmlns:a="http://schemas.openxmlformats.org/drawingml/2006/main" w="19050">
          <a:solidFill>
            <a:sysClr val="windowText" lastClr="000000"/>
          </a:solidFill>
          <a:miter/>
        </a:ln>
      </cdr:spPr>
      <cdr:txBody>
        <a:bodyPr xmlns:a="http://schemas.openxmlformats.org/drawingml/2006/main" vertOverflow="overflow" horzOverflow="overflow" upright="1"/>
        <a:lstStyle xmlns:a="http://schemas.openxmlformats.org/drawingml/2006/main"/>
        <a:p xmlns:a="http://schemas.openxmlformats.org/drawingml/2006/main">
          <a:endParaRPr/>
        </a:p>
      </cdr:txBody>
    </cdr:sp>
  </cdr:relSizeAnchor>
  <cdr:relSizeAnchor xmlns:cdr="http://schemas.openxmlformats.org/drawingml/2006/chartDrawing">
    <cdr:from>
      <cdr:x>0.15204</cdr:x>
      <cdr:y>0.15762</cdr:y>
    </cdr:from>
    <cdr:to>
      <cdr:x>0.31295</cdr:x>
      <cdr:y>0.19512</cdr:y>
    </cdr:to>
    <cdr:sp macro="" textlink="">
      <cdr:nvSpPr>
        <cdr:cNvPr id="12" name="吹き出し: 折線 11"/>
        <cdr:cNvSpPr/>
      </cdr:nvSpPr>
      <cdr:spPr>
        <a:xfrm xmlns:a="http://schemas.openxmlformats.org/drawingml/2006/main">
          <a:off x="2645912" y="1821026"/>
          <a:ext cx="2800274" cy="433247"/>
        </a:xfrm>
        <a:prstGeom xmlns:a="http://schemas.openxmlformats.org/drawingml/2006/main" prst="borderCallout2">
          <a:avLst>
            <a:gd name="adj1" fmla="val 20942"/>
            <a:gd name="adj2" fmla="val 100363"/>
            <a:gd name="adj3" fmla="val 20942"/>
            <a:gd name="adj4" fmla="val 110335"/>
            <a:gd name="adj5" fmla="val 565019"/>
            <a:gd name="adj6" fmla="val 115287"/>
          </a:avLst>
        </a:prstGeom>
        <a:solidFill xmlns:a="http://schemas.openxmlformats.org/drawingml/2006/main">
          <a:schemeClr val="accent1">
            <a:lumMod val="20000"/>
            <a:lumOff val="80000"/>
          </a:schemeClr>
        </a:solidFill>
        <a:ln xmlns:a="http://schemas.openxmlformats.org/drawingml/2006/main">
          <a:solidFill>
            <a:schemeClr val="tx1"/>
          </a:solidFill>
          <a:prstDash val="solid"/>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vertOverflow="overflow" horzOverflow="overflow" wrap="square" numCol="1" spcCol="0" rtlCol="0" fromWordArt="0" anchor="t" anchorCtr="0" forceAA="0" compatLnSpc="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900" b="0" i="0" u="none" strike="noStrike" baseline="0">
              <a:solidFill>
                <a:schemeClr val="tx1"/>
              </a:solidFill>
              <a:latin typeface="Meiryo UI"/>
              <a:ea typeface="Meiryo UI"/>
              <a:cs typeface="+mn-cs"/>
            </a:rPr>
            <a:t>年度ごとの推定修繕工事費を表しています。</a:t>
          </a:r>
          <a:endParaRPr lang="en-US" altLang="ja-JP" sz="900" b="0" i="0" u="none" strike="noStrike" baseline="0">
            <a:solidFill>
              <a:schemeClr val="tx1"/>
            </a:solidFill>
            <a:latin typeface="Meiryo UI"/>
            <a:ea typeface="Meiryo UI"/>
            <a:cs typeface="+mn-cs"/>
          </a:endParaRPr>
        </a:p>
      </cdr:txBody>
    </cdr:sp>
  </cdr:relSizeAnchor>
  <cdr:relSizeAnchor xmlns:cdr="http://schemas.openxmlformats.org/drawingml/2006/chartDrawing">
    <cdr:from>
      <cdr:x>0.21638</cdr:x>
      <cdr:y>0.11009</cdr:y>
    </cdr:from>
    <cdr:to>
      <cdr:x>0.40388</cdr:x>
      <cdr:y>0.14759</cdr:y>
    </cdr:to>
    <cdr:sp macro="" textlink="">
      <cdr:nvSpPr>
        <cdr:cNvPr id="13" name="吹き出し: 折線 12"/>
        <cdr:cNvSpPr/>
      </cdr:nvSpPr>
      <cdr:spPr>
        <a:xfrm xmlns:a="http://schemas.openxmlformats.org/drawingml/2006/main">
          <a:off x="3765604" y="1271899"/>
          <a:ext cx="3263013" cy="433247"/>
        </a:xfrm>
        <a:prstGeom xmlns:a="http://schemas.openxmlformats.org/drawingml/2006/main" prst="borderCallout2">
          <a:avLst>
            <a:gd name="adj1" fmla="val 20942"/>
            <a:gd name="adj2" fmla="val 100363"/>
            <a:gd name="adj3" fmla="val 20942"/>
            <a:gd name="adj4" fmla="val 110335"/>
            <a:gd name="adj5" fmla="val 781754"/>
            <a:gd name="adj6" fmla="val 114237"/>
          </a:avLst>
        </a:prstGeom>
        <a:solidFill xmlns:a="http://schemas.openxmlformats.org/drawingml/2006/main">
          <a:schemeClr val="accent1">
            <a:lumMod val="20000"/>
            <a:lumOff val="80000"/>
          </a:schemeClr>
        </a:solidFill>
        <a:ln xmlns:a="http://schemas.openxmlformats.org/drawingml/2006/main">
          <a:solidFill>
            <a:schemeClr val="tx1"/>
          </a:solidFill>
          <a:prstDash val="solid"/>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vertOverflow="overflow" horzOverflow="overflow" wrap="square" numCol="1" spcCol="0" rtlCol="0" fromWordArt="0" anchor="t" anchorCtr="0" forceAA="0" compatLnSpc="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900" b="0" i="0" u="none" strike="noStrike" baseline="0">
              <a:solidFill>
                <a:schemeClr val="tx1"/>
              </a:solidFill>
              <a:latin typeface="Meiryo UI"/>
              <a:ea typeface="Meiryo UI"/>
              <a:cs typeface="+mn-cs"/>
            </a:rPr>
            <a:t>修繕積立金の次年度繰越金の推移を表しています。</a:t>
          </a:r>
          <a:endParaRPr lang="en-US" altLang="ja-JP" sz="900" b="0" i="0" u="none" strike="noStrike" baseline="0">
            <a:solidFill>
              <a:schemeClr val="tx1"/>
            </a:solidFill>
            <a:latin typeface="Meiryo UI"/>
            <a:ea typeface="Meiryo UI"/>
            <a:cs typeface="+mn-cs"/>
          </a:endParaRPr>
        </a:p>
      </cdr:txBody>
    </cdr:sp>
  </cdr:relSizeAnchor>
  <cdr:relSizeAnchor xmlns:cdr="http://schemas.openxmlformats.org/drawingml/2006/chartDrawing">
    <cdr:from>
      <cdr:x>0.3061</cdr:x>
      <cdr:y>0.06793</cdr:y>
    </cdr:from>
    <cdr:to>
      <cdr:x>0.4936</cdr:x>
      <cdr:y>0.10543</cdr:y>
    </cdr:to>
    <cdr:sp macro="" textlink="">
      <cdr:nvSpPr>
        <cdr:cNvPr id="14" name="吹き出し: 折線 13"/>
        <cdr:cNvSpPr/>
      </cdr:nvSpPr>
      <cdr:spPr>
        <a:xfrm xmlns:a="http://schemas.openxmlformats.org/drawingml/2006/main">
          <a:off x="4261007" y="627648"/>
          <a:ext cx="2610020" cy="346472"/>
        </a:xfrm>
        <a:prstGeom xmlns:a="http://schemas.openxmlformats.org/drawingml/2006/main" prst="borderCallout2">
          <a:avLst>
            <a:gd name="adj1" fmla="val 20942"/>
            <a:gd name="adj2" fmla="val 100363"/>
            <a:gd name="adj3" fmla="val 20942"/>
            <a:gd name="adj4" fmla="val 110335"/>
            <a:gd name="adj5" fmla="val 688590"/>
            <a:gd name="adj6" fmla="val 107750"/>
          </a:avLst>
        </a:prstGeom>
        <a:solidFill xmlns:a="http://schemas.openxmlformats.org/drawingml/2006/main">
          <a:schemeClr val="accent1">
            <a:lumMod val="20000"/>
            <a:lumOff val="80000"/>
          </a:schemeClr>
        </a:solidFill>
        <a:ln xmlns:a="http://schemas.openxmlformats.org/drawingml/2006/main">
          <a:solidFill>
            <a:schemeClr val="tx1"/>
          </a:solidFill>
          <a:prstDash val="solid"/>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vertOverflow="overflow" horzOverflow="overflow" wrap="square" numCol="1" spcCol="0" rtlCol="0" fromWordArt="0" anchor="t" anchorCtr="0" forceAA="0" compatLnSpc="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900" b="0" i="0" u="none" strike="noStrike" baseline="0">
              <a:solidFill>
                <a:schemeClr val="tx1"/>
              </a:solidFill>
              <a:latin typeface="Meiryo UI"/>
              <a:ea typeface="Meiryo UI"/>
              <a:cs typeface="+mn-cs"/>
            </a:rPr>
            <a:t>推定修繕工事費の累計額の推移を表しています。</a:t>
          </a:r>
          <a:endParaRPr lang="en-US" altLang="ja-JP" sz="900" b="0" i="0" u="none" strike="noStrike" baseline="0">
            <a:solidFill>
              <a:schemeClr val="tx1"/>
            </a:solidFill>
            <a:latin typeface="Meiryo UI"/>
            <a:ea typeface="Meiryo UI"/>
            <a:cs typeface="+mn-cs"/>
          </a:endParaRPr>
        </a:p>
      </cdr:txBody>
    </cdr:sp>
  </cdr:relSizeAnchor>
  <cdr:relSizeAnchor xmlns:cdr="http://schemas.openxmlformats.org/drawingml/2006/chartDrawing">
    <cdr:from>
      <cdr:x>0.53339</cdr:x>
      <cdr:y>0.0654</cdr:y>
    </cdr:from>
    <cdr:to>
      <cdr:x>0.73174</cdr:x>
      <cdr:y>0.1029</cdr:y>
    </cdr:to>
    <cdr:sp macro="" textlink="">
      <cdr:nvSpPr>
        <cdr:cNvPr id="15" name="吹き出し: 折線 14"/>
        <cdr:cNvSpPr/>
      </cdr:nvSpPr>
      <cdr:spPr>
        <a:xfrm xmlns:a="http://schemas.openxmlformats.org/drawingml/2006/main">
          <a:off x="9282445" y="755584"/>
          <a:ext cx="3451832" cy="433247"/>
        </a:xfrm>
        <a:prstGeom xmlns:a="http://schemas.openxmlformats.org/drawingml/2006/main" prst="borderCallout2">
          <a:avLst>
            <a:gd name="adj1" fmla="val 114095"/>
            <a:gd name="adj2" fmla="val 43281"/>
            <a:gd name="adj3" fmla="val 169031"/>
            <a:gd name="adj4" fmla="val 43104"/>
            <a:gd name="adj5" fmla="val 439300"/>
            <a:gd name="adj6" fmla="val 27015"/>
          </a:avLst>
        </a:prstGeom>
        <a:solidFill xmlns:a="http://schemas.openxmlformats.org/drawingml/2006/main">
          <a:schemeClr val="accent1">
            <a:lumMod val="20000"/>
            <a:lumOff val="80000"/>
          </a:schemeClr>
        </a:solidFill>
        <a:ln xmlns:a="http://schemas.openxmlformats.org/drawingml/2006/main">
          <a:solidFill>
            <a:schemeClr val="tx1"/>
          </a:solidFill>
          <a:prstDash val="solid"/>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vertOverflow="overflow" horzOverflow="overflow" wrap="square" numCol="1" spcCol="0" rtlCol="0" fromWordArt="0" anchor="t" anchorCtr="0" forceAA="0" compatLnSpc="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900" b="0" i="0" u="none" strike="noStrike" baseline="0">
              <a:solidFill>
                <a:schemeClr val="tx1"/>
              </a:solidFill>
              <a:latin typeface="Meiryo UI"/>
              <a:ea typeface="Meiryo UI"/>
              <a:cs typeface="+mn-cs"/>
            </a:rPr>
            <a:t>改訂後の修繕積立金の累計額の推移を表しています。</a:t>
          </a:r>
          <a:endParaRPr lang="en-US" altLang="ja-JP" sz="900" b="0" i="0" u="none" strike="noStrike" baseline="0">
            <a:solidFill>
              <a:schemeClr val="tx1"/>
            </a:solidFill>
            <a:latin typeface="Meiryo UI"/>
            <a:ea typeface="Meiryo UI"/>
            <a:cs typeface="+mn-cs"/>
          </a:endParaRPr>
        </a:p>
      </cdr:txBody>
    </cdr:sp>
  </cdr:relSizeAnchor>
  <cdr:relSizeAnchor xmlns:cdr="http://schemas.openxmlformats.org/drawingml/2006/chartDrawing">
    <cdr:from>
      <cdr:x>0.727</cdr:x>
      <cdr:y>0.23717</cdr:y>
    </cdr:from>
    <cdr:to>
      <cdr:x>0.9145</cdr:x>
      <cdr:y>0.27467</cdr:y>
    </cdr:to>
    <cdr:sp macro="" textlink="">
      <cdr:nvSpPr>
        <cdr:cNvPr id="16" name="吹き出し: 折線 15"/>
        <cdr:cNvSpPr/>
      </cdr:nvSpPr>
      <cdr:spPr>
        <a:xfrm xmlns:a="http://schemas.openxmlformats.org/drawingml/2006/main">
          <a:off x="10119918" y="2191300"/>
          <a:ext cx="2610020" cy="346471"/>
        </a:xfrm>
        <a:prstGeom xmlns:a="http://schemas.openxmlformats.org/drawingml/2006/main" prst="borderCallout2">
          <a:avLst>
            <a:gd name="adj1" fmla="val -7720"/>
            <a:gd name="adj2" fmla="val 43598"/>
            <a:gd name="adj3" fmla="val -45937"/>
            <a:gd name="adj4" fmla="val 43738"/>
            <a:gd name="adj5" fmla="val -121339"/>
            <a:gd name="adj6" fmla="val 26259"/>
          </a:avLst>
        </a:prstGeom>
        <a:solidFill xmlns:a="http://schemas.openxmlformats.org/drawingml/2006/main">
          <a:schemeClr val="accent1">
            <a:lumMod val="20000"/>
            <a:lumOff val="80000"/>
          </a:schemeClr>
        </a:solidFill>
        <a:ln xmlns:a="http://schemas.openxmlformats.org/drawingml/2006/main">
          <a:solidFill>
            <a:schemeClr val="tx1"/>
          </a:solidFill>
          <a:prstDash val="solid"/>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vertOverflow="overflow" horzOverflow="overflow" wrap="square" numCol="1" spcCol="0" rtlCol="0" fromWordArt="0" anchor="t" anchorCtr="0" forceAA="0" compatLnSpc="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900" b="0" i="0" u="none" strike="noStrike" baseline="0">
              <a:solidFill>
                <a:schemeClr val="tx1"/>
              </a:solidFill>
              <a:latin typeface="Meiryo UI"/>
              <a:ea typeface="Meiryo UI"/>
              <a:cs typeface="+mn-cs"/>
            </a:rPr>
            <a:t>現行の修繕積立金の累計額の推移を表しています。</a:t>
          </a:r>
          <a:endParaRPr lang="en-US" altLang="ja-JP" sz="900" b="0" i="0" u="none" strike="noStrike" baseline="0">
            <a:solidFill>
              <a:schemeClr val="tx1"/>
            </a:solidFill>
            <a:latin typeface="Meiryo UI"/>
            <a:ea typeface="Meiryo UI"/>
            <a:cs typeface="+mn-cs"/>
          </a:endParaRPr>
        </a:p>
      </cdr:txBody>
    </cdr:sp>
  </cdr:relSizeAnchor>
  <cdr:relSizeAnchor xmlns:cdr="http://schemas.openxmlformats.org/drawingml/2006/chartDrawing">
    <cdr:from>
      <cdr:x>0.74884</cdr:x>
      <cdr:y>0.00718</cdr:y>
    </cdr:from>
    <cdr:to>
      <cdr:x>1</cdr:x>
      <cdr:y>0.05822</cdr:y>
    </cdr:to>
    <cdr:sp macro="" textlink="">
      <cdr:nvSpPr>
        <cdr:cNvPr id="17" name="正方形/長方形 16">
          <a:extLst xmlns:a="http://schemas.openxmlformats.org/drawingml/2006/main">
            <a:ext uri="{FF2B5EF4-FFF2-40B4-BE49-F238E27FC236}">
              <a16:creationId xmlns:a16="http://schemas.microsoft.com/office/drawing/2014/main" id="{ED246F03-D305-40DE-AFA7-C09A9C18FCA1}"/>
            </a:ext>
          </a:extLst>
        </cdr:cNvPr>
        <cdr:cNvSpPr/>
      </cdr:nvSpPr>
      <cdr:spPr>
        <a:xfrm xmlns:a="http://schemas.openxmlformats.org/drawingml/2006/main">
          <a:off x="10423913" y="66323"/>
          <a:ext cx="3496194" cy="471559"/>
        </a:xfrm>
        <a:prstGeom xmlns:a="http://schemas.openxmlformats.org/drawingml/2006/main" prst="rect">
          <a:avLst/>
        </a:prstGeom>
        <a:solidFill xmlns:a="http://schemas.openxmlformats.org/drawingml/2006/main">
          <a:schemeClr val="bg1"/>
        </a:solidFill>
        <a:ln xmlns:a="http://schemas.openxmlformats.org/drawingml/2006/main">
          <a:noFill/>
          <a:prstDash val="solid"/>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vertOverflow="overflow" horzOverflow="overflow" wrap="square" numCol="1" spcCol="0" rtlCol="0" fromWordArt="0" anchor="t" anchorCtr="0" forceAA="0" compatLnSpc="1"/>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900" b="0" i="0" u="none" strike="noStrike" baseline="0">
              <a:solidFill>
                <a:schemeClr val="tx1"/>
              </a:solidFill>
              <a:latin typeface="Meiryo UI"/>
              <a:ea typeface="Meiryo UI"/>
              <a:cs typeface="+mn-cs"/>
            </a:rPr>
            <a:t>　　　　　　　　　　　　　　　　　　　　</a:t>
          </a:r>
          <a:r>
            <a:rPr lang="ja-JP" altLang="en-US" sz="900" b="1" i="0" u="none" strike="noStrike" baseline="0">
              <a:solidFill>
                <a:schemeClr val="tx1"/>
              </a:solidFill>
              <a:latin typeface="Meiryo UI"/>
              <a:ea typeface="Meiryo UI"/>
              <a:cs typeface="+mn-cs"/>
            </a:rPr>
            <a:t>作成日／</a:t>
          </a:r>
          <a:r>
            <a:rPr lang="en-US" altLang="ja-JP" sz="900" b="1" i="0" u="none" strike="noStrike" baseline="0">
              <a:solidFill>
                <a:schemeClr val="tx1"/>
              </a:solidFill>
              <a:latin typeface="Meiryo UI"/>
              <a:ea typeface="Meiryo UI"/>
              <a:cs typeface="+mn-cs"/>
            </a:rPr>
            <a:t>2021</a:t>
          </a:r>
          <a:r>
            <a:rPr lang="ja-JP" altLang="en-US" sz="900" b="1" i="0" u="none" strike="noStrike" baseline="0">
              <a:solidFill>
                <a:schemeClr val="tx1"/>
              </a:solidFill>
              <a:latin typeface="Meiryo UI"/>
              <a:ea typeface="Meiryo UI"/>
              <a:cs typeface="+mn-cs"/>
            </a:rPr>
            <a:t>年○月○○日</a:t>
          </a:r>
          <a:br>
            <a:rPr lang="en-US" altLang="ja-JP" sz="900" b="1" i="0" u="none" strike="noStrike" baseline="0">
              <a:solidFill>
                <a:schemeClr val="tx1"/>
              </a:solidFill>
              <a:latin typeface="Meiryo UI"/>
              <a:ea typeface="Meiryo UI"/>
              <a:cs typeface="+mn-cs"/>
            </a:rPr>
          </a:br>
          <a:r>
            <a:rPr lang="ja-JP" altLang="en-US" sz="900" b="1" i="0" u="none" strike="noStrike" baseline="0">
              <a:solidFill>
                <a:schemeClr val="tx1"/>
              </a:solidFill>
              <a:latin typeface="Meiryo UI"/>
              <a:ea typeface="Meiryo UI"/>
              <a:cs typeface="+mn-cs"/>
            </a:rPr>
            <a:t>集会（管理組合総会）で議決された日／</a:t>
          </a:r>
          <a:r>
            <a:rPr lang="en-US" altLang="ja-JP" sz="900" b="1" i="0" baseline="0">
              <a:solidFill>
                <a:schemeClr val="tx1"/>
              </a:solidFill>
              <a:effectLst/>
              <a:latin typeface="Meiryo UI" panose="020B0604030504040204" pitchFamily="50" charset="-128"/>
              <a:ea typeface="Meiryo UI" panose="020B0604030504040204" pitchFamily="50" charset="-128"/>
              <a:cs typeface="+mn-cs"/>
            </a:rPr>
            <a:t>2021</a:t>
          </a:r>
          <a:r>
            <a:rPr lang="ja-JP" altLang="ja-JP" sz="900" b="1" i="0" baseline="0">
              <a:solidFill>
                <a:schemeClr val="tx1"/>
              </a:solidFill>
              <a:effectLst/>
              <a:latin typeface="Meiryo UI" panose="020B0604030504040204" pitchFamily="50" charset="-128"/>
              <a:ea typeface="Meiryo UI" panose="020B0604030504040204" pitchFamily="50" charset="-128"/>
              <a:cs typeface="+mn-cs"/>
            </a:rPr>
            <a:t>年○月○○日</a:t>
          </a:r>
          <a:endParaRPr lang="en-US" altLang="ja-JP" sz="900" b="1" i="0" u="none" strike="noStrike" baseline="0">
            <a:solidFill>
              <a:schemeClr val="tx1"/>
            </a:solidFill>
            <a:latin typeface="Meiryo UI" panose="020B0604030504040204" pitchFamily="50" charset="-128"/>
            <a:ea typeface="Meiryo UI" panose="020B0604030504040204" pitchFamily="50" charset="-128"/>
            <a:cs typeface="+mn-cs"/>
          </a:endParaRPr>
        </a:p>
      </cdr:txBody>
    </cdr:sp>
  </cdr:relSizeAnchor>
  <cdr:relSizeAnchor xmlns:cdr="http://schemas.openxmlformats.org/drawingml/2006/chartDrawing">
    <cdr:from>
      <cdr:x>0.12583</cdr:x>
      <cdr:y>0.78903</cdr:y>
    </cdr:from>
    <cdr:to>
      <cdr:x>0.14133</cdr:x>
      <cdr:y>0.8007</cdr:y>
    </cdr:to>
    <cdr:sp macro="" textlink="">
      <cdr:nvSpPr>
        <cdr:cNvPr id="18" name="正方形/長方形 17">
          <a:extLst xmlns:a="http://schemas.openxmlformats.org/drawingml/2006/main">
            <a:ext uri="{FF2B5EF4-FFF2-40B4-BE49-F238E27FC236}">
              <a16:creationId xmlns:a16="http://schemas.microsoft.com/office/drawing/2014/main" id="{E1EF3DA3-52F9-4012-9DFB-A7ABC0CEF402}"/>
            </a:ext>
          </a:extLst>
        </cdr:cNvPr>
        <cdr:cNvSpPr/>
      </cdr:nvSpPr>
      <cdr:spPr>
        <a:xfrm xmlns:a="http://schemas.openxmlformats.org/drawingml/2006/main">
          <a:off x="2189793" y="9115913"/>
          <a:ext cx="269743" cy="134827"/>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lIns="0" tIns="0" rIns="0" bIns="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ja-JP" altLang="en-US" sz="600">
              <a:solidFill>
                <a:sysClr val="windowText" lastClr="000000"/>
              </a:solidFill>
              <a:latin typeface="Meiryo UI" panose="020B0604030504040204" pitchFamily="50" charset="-128"/>
              <a:ea typeface="Meiryo UI" panose="020B0604030504040204" pitchFamily="50" charset="-128"/>
            </a:rPr>
            <a:t>）</a:t>
          </a:r>
          <a:endParaRPr lang="ja-JP" sz="600">
            <a:solidFill>
              <a:sysClr val="windowText" lastClr="000000"/>
            </a:solidFill>
            <a:latin typeface="Meiryo UI" panose="020B0604030504040204" pitchFamily="50" charset="-128"/>
            <a:ea typeface="Meiryo UI" panose="020B0604030504040204" pitchFamily="50" charset="-128"/>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16</xdr:col>
      <xdr:colOff>76200</xdr:colOff>
      <xdr:row>9</xdr:row>
      <xdr:rowOff>86360</xdr:rowOff>
    </xdr:from>
    <xdr:to>
      <xdr:col>22</xdr:col>
      <xdr:colOff>200025</xdr:colOff>
      <xdr:row>16</xdr:row>
      <xdr:rowOff>19050</xdr:rowOff>
    </xdr:to>
    <xdr:sp macro="" textlink="">
      <xdr:nvSpPr>
        <xdr:cNvPr id="2" name="吹き出し: 四角形 1">
          <a:extLst>
            <a:ext uri="{FF2B5EF4-FFF2-40B4-BE49-F238E27FC236}">
              <a16:creationId xmlns:a16="http://schemas.microsoft.com/office/drawing/2014/main" id="{00000000-0008-0000-0600-000002000000}"/>
            </a:ext>
          </a:extLst>
        </xdr:cNvPr>
        <xdr:cNvSpPr/>
      </xdr:nvSpPr>
      <xdr:spPr>
        <a:xfrm>
          <a:off x="8441690" y="1949450"/>
          <a:ext cx="1949450" cy="1132840"/>
        </a:xfrm>
        <a:prstGeom prst="wedgeRectCallout">
          <a:avLst>
            <a:gd name="adj1" fmla="val 5167"/>
            <a:gd name="adj2" fmla="val 61730"/>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b="0" i="0" u="none" strike="noStrike" baseline="0">
              <a:solidFill>
                <a:schemeClr val="tx1"/>
              </a:solidFill>
              <a:latin typeface="Meiryo UI"/>
              <a:ea typeface="Meiryo UI"/>
              <a:cs typeface="+mn-cs"/>
            </a:rPr>
            <a:t>（「３．床防水」と「４．外壁補修等」についての記載例です。）</a:t>
          </a:r>
        </a:p>
        <a:p>
          <a:r>
            <a:rPr lang="ja-JP" altLang="en-US" sz="900" b="0" i="0" u="none" strike="noStrike" baseline="0">
              <a:solidFill>
                <a:schemeClr val="tx1"/>
              </a:solidFill>
              <a:latin typeface="Meiryo UI"/>
              <a:ea typeface="Meiryo UI"/>
              <a:cs typeface="+mn-cs"/>
            </a:rPr>
            <a:t>様式第３－２号（項目・周期の設定）で設定した周期に基づき、推定修繕工事費用を計上します。</a:t>
          </a:r>
          <a:endParaRPr lang="en-US" altLang="ja-JP" sz="900" b="0" i="0" u="none" strike="noStrike" baseline="0">
            <a:solidFill>
              <a:schemeClr val="tx1"/>
            </a:solidFill>
            <a:latin typeface="Meiryo UI"/>
            <a:ea typeface="Meiryo UI"/>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17</xdr:col>
      <xdr:colOff>397510</xdr:colOff>
      <xdr:row>11</xdr:row>
      <xdr:rowOff>49530</xdr:rowOff>
    </xdr:from>
    <xdr:to>
      <xdr:col>21</xdr:col>
      <xdr:colOff>655955</xdr:colOff>
      <xdr:row>16</xdr:row>
      <xdr:rowOff>82550</xdr:rowOff>
    </xdr:to>
    <xdr:sp macro="" textlink="">
      <xdr:nvSpPr>
        <xdr:cNvPr id="2" name="吹き出し: 四角形 1">
          <a:extLst>
            <a:ext uri="{FF2B5EF4-FFF2-40B4-BE49-F238E27FC236}">
              <a16:creationId xmlns:a16="http://schemas.microsoft.com/office/drawing/2014/main" id="{00000000-0008-0000-0700-000002000000}"/>
            </a:ext>
          </a:extLst>
        </xdr:cNvPr>
        <xdr:cNvSpPr/>
      </xdr:nvSpPr>
      <xdr:spPr>
        <a:xfrm>
          <a:off x="10324465" y="1687830"/>
          <a:ext cx="3586480" cy="947420"/>
        </a:xfrm>
        <a:prstGeom prst="wedgeRectCallout">
          <a:avLst>
            <a:gd name="adj1" fmla="val -37815"/>
            <a:gd name="adj2" fmla="val 83059"/>
          </a:avLst>
        </a:prstGeom>
        <a:solidFill>
          <a:schemeClr val="accent1">
            <a:lumMod val="20000"/>
            <a:lumOff val="80000"/>
          </a:schemeClr>
        </a:solid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900" b="0" i="0" u="none" strike="noStrike" baseline="0">
              <a:solidFill>
                <a:schemeClr val="tx1"/>
              </a:solidFill>
              <a:latin typeface="Meiryo UI"/>
              <a:ea typeface="Meiryo UI"/>
              <a:cs typeface="+mn-cs"/>
            </a:rPr>
            <a:t>（「３．床防水」と「４．外壁補修等」についての記載例です。）</a:t>
          </a:r>
        </a:p>
        <a:p>
          <a:r>
            <a:rPr lang="ja-JP" altLang="en-US" sz="900" b="0" i="0" u="none" strike="noStrike" baseline="0">
              <a:solidFill>
                <a:schemeClr val="tx1"/>
              </a:solidFill>
              <a:latin typeface="Meiryo UI"/>
              <a:ea typeface="Meiryo UI"/>
              <a:cs typeface="+mn-cs"/>
            </a:rPr>
            <a:t>様式第３－２号（項目・周期の設定）で設定した小項目ごとに（さらに必要により部位ごとに）、概算の数量と単価を設定し、推定修繕工事費を算出します。</a:t>
          </a:r>
          <a:endParaRPr lang="en-US" altLang="ja-JP" sz="900" b="0" i="0" u="none" strike="noStrike" baseline="0">
            <a:solidFill>
              <a:schemeClr val="tx1"/>
            </a:solidFill>
            <a:latin typeface="Meiryo UI"/>
            <a:ea typeface="Meiryo UI"/>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1"/>
  <sheetViews>
    <sheetView topLeftCell="A76" zoomScaleNormal="100" zoomScaleSheetLayoutView="100" workbookViewId="0">
      <selection activeCell="G82" sqref="G82"/>
    </sheetView>
  </sheetViews>
  <sheetFormatPr defaultColWidth="9" defaultRowHeight="15.75"/>
  <cols>
    <col min="1" max="1" width="4.125" style="1" customWidth="1"/>
    <col min="2" max="2" width="19.375" style="1" customWidth="1"/>
    <col min="3" max="3" width="12.625" style="1" bestFit="1" customWidth="1"/>
    <col min="4" max="4" width="49.5" style="1" customWidth="1"/>
    <col min="5" max="5" width="10.375" style="1" customWidth="1"/>
    <col min="6" max="16384" width="9" style="1"/>
  </cols>
  <sheetData>
    <row r="1" spans="1:4" ht="7.5" customHeight="1">
      <c r="A1" s="869"/>
      <c r="B1" s="869"/>
      <c r="C1" s="869"/>
      <c r="D1" s="869"/>
    </row>
    <row r="2" spans="1:4" ht="18" customHeight="1">
      <c r="A2" s="945" t="s">
        <v>1</v>
      </c>
      <c r="B2" s="869"/>
      <c r="C2" s="869"/>
      <c r="D2" s="869"/>
    </row>
    <row r="3" spans="1:4" ht="6.75" customHeight="1">
      <c r="A3" s="869"/>
      <c r="B3" s="869"/>
      <c r="C3" s="869"/>
      <c r="D3" s="869"/>
    </row>
    <row r="4" spans="1:4" ht="18" customHeight="1">
      <c r="A4" s="869"/>
      <c r="B4" s="1332" t="s">
        <v>210</v>
      </c>
      <c r="C4" s="1332"/>
      <c r="D4" s="870" t="s">
        <v>707</v>
      </c>
    </row>
    <row r="5" spans="1:4" ht="18" customHeight="1">
      <c r="A5" s="871" t="s">
        <v>17</v>
      </c>
      <c r="B5" s="1333" t="s">
        <v>197</v>
      </c>
      <c r="C5" s="1333"/>
      <c r="D5" s="1333"/>
    </row>
    <row r="6" spans="1:4" ht="18" customHeight="1">
      <c r="A6" s="1296"/>
      <c r="B6" s="872" t="s">
        <v>35</v>
      </c>
      <c r="C6" s="1317" t="s">
        <v>265</v>
      </c>
      <c r="D6" s="1318"/>
    </row>
    <row r="7" spans="1:4" ht="18" customHeight="1">
      <c r="A7" s="1297"/>
      <c r="B7" s="873" t="s">
        <v>37</v>
      </c>
      <c r="C7" s="1305" t="s">
        <v>181</v>
      </c>
      <c r="D7" s="1306"/>
    </row>
    <row r="8" spans="1:4" ht="18" customHeight="1">
      <c r="A8" s="1297"/>
      <c r="B8" s="873" t="s">
        <v>15</v>
      </c>
      <c r="C8" s="1305" t="s">
        <v>213</v>
      </c>
      <c r="D8" s="1306"/>
    </row>
    <row r="9" spans="1:4" ht="18" customHeight="1">
      <c r="A9" s="1297"/>
      <c r="B9" s="873" t="s">
        <v>18</v>
      </c>
      <c r="C9" s="1305" t="s">
        <v>461</v>
      </c>
      <c r="D9" s="1306"/>
    </row>
    <row r="10" spans="1:4" ht="18" customHeight="1">
      <c r="A10" s="1297"/>
      <c r="B10" s="873" t="s">
        <v>41</v>
      </c>
      <c r="C10" s="1328" t="s">
        <v>262</v>
      </c>
      <c r="D10" s="1331"/>
    </row>
    <row r="11" spans="1:4" ht="18" customHeight="1">
      <c r="A11" s="1297"/>
      <c r="B11" s="873" t="s">
        <v>42</v>
      </c>
      <c r="C11" s="1326" t="s">
        <v>259</v>
      </c>
      <c r="D11" s="1327"/>
    </row>
    <row r="12" spans="1:4" ht="18" customHeight="1">
      <c r="A12" s="1296"/>
      <c r="B12" s="873" t="s">
        <v>47</v>
      </c>
      <c r="C12" s="1326" t="s">
        <v>260</v>
      </c>
      <c r="D12" s="1327"/>
    </row>
    <row r="13" spans="1:4" ht="18" customHeight="1">
      <c r="A13" s="1297"/>
      <c r="B13" s="873" t="s">
        <v>60</v>
      </c>
      <c r="C13" s="1326" t="s">
        <v>266</v>
      </c>
      <c r="D13" s="1327"/>
    </row>
    <row r="14" spans="1:4" ht="18" customHeight="1">
      <c r="A14" s="1297"/>
      <c r="B14" s="873" t="s">
        <v>5</v>
      </c>
      <c r="C14" s="1326" t="s">
        <v>162</v>
      </c>
      <c r="D14" s="1327"/>
    </row>
    <row r="15" spans="1:4" ht="18" customHeight="1">
      <c r="A15" s="1297"/>
      <c r="B15" s="873" t="s">
        <v>68</v>
      </c>
      <c r="C15" s="1328" t="s">
        <v>272</v>
      </c>
      <c r="D15" s="1327"/>
    </row>
    <row r="16" spans="1:4" ht="18" customHeight="1">
      <c r="A16" s="1297"/>
      <c r="B16" s="873" t="s">
        <v>72</v>
      </c>
      <c r="C16" s="1326" t="s">
        <v>268</v>
      </c>
      <c r="D16" s="1327"/>
    </row>
    <row r="17" spans="1:4" ht="18" customHeight="1">
      <c r="A17" s="1297"/>
      <c r="B17" s="873" t="s">
        <v>76</v>
      </c>
      <c r="C17" s="1326" t="s">
        <v>274</v>
      </c>
      <c r="D17" s="1327"/>
    </row>
    <row r="18" spans="1:4" ht="18" customHeight="1">
      <c r="A18" s="1297"/>
      <c r="B18" s="874" t="s">
        <v>61</v>
      </c>
      <c r="C18" s="1329" t="s">
        <v>711</v>
      </c>
      <c r="D18" s="1330"/>
    </row>
    <row r="19" spans="1:4" ht="6" customHeight="1">
      <c r="A19" s="871"/>
      <c r="B19" s="875"/>
      <c r="C19" s="1319"/>
      <c r="D19" s="1320"/>
    </row>
    <row r="20" spans="1:4" ht="18" customHeight="1">
      <c r="A20" s="871" t="s">
        <v>83</v>
      </c>
      <c r="B20" s="876" t="s">
        <v>201</v>
      </c>
      <c r="C20" s="877"/>
      <c r="D20" s="877"/>
    </row>
    <row r="21" spans="1:4" ht="18" customHeight="1">
      <c r="A21" s="1296"/>
      <c r="B21" s="878" t="s">
        <v>87</v>
      </c>
      <c r="C21" s="1311" t="s">
        <v>39</v>
      </c>
      <c r="D21" s="1312"/>
    </row>
    <row r="22" spans="1:4" ht="18" customHeight="1">
      <c r="A22" s="1297"/>
      <c r="B22" s="878" t="s">
        <v>89</v>
      </c>
      <c r="C22" s="1326" t="s">
        <v>292</v>
      </c>
      <c r="D22" s="1327"/>
    </row>
    <row r="23" spans="1:4" ht="18" customHeight="1">
      <c r="A23" s="1297"/>
      <c r="B23" s="878" t="s">
        <v>90</v>
      </c>
      <c r="C23" s="1326" t="s">
        <v>216</v>
      </c>
      <c r="D23" s="1327"/>
    </row>
    <row r="24" spans="1:4" ht="34.9" customHeight="1">
      <c r="A24" s="1297"/>
      <c r="B24" s="878" t="s">
        <v>82</v>
      </c>
      <c r="C24" s="1324" t="s">
        <v>156</v>
      </c>
      <c r="D24" s="1327"/>
    </row>
    <row r="25" spans="1:4" ht="49.5" customHeight="1">
      <c r="A25" s="1297"/>
      <c r="B25" s="878" t="s">
        <v>93</v>
      </c>
      <c r="C25" s="1324" t="s">
        <v>238</v>
      </c>
      <c r="D25" s="1325"/>
    </row>
    <row r="26" spans="1:4" ht="33.75" customHeight="1">
      <c r="A26" s="1297"/>
      <c r="B26" s="873" t="s">
        <v>85</v>
      </c>
      <c r="C26" s="1324" t="s">
        <v>295</v>
      </c>
      <c r="D26" s="1325"/>
    </row>
    <row r="27" spans="1:4" ht="18" customHeight="1">
      <c r="A27" s="1297"/>
      <c r="B27" s="873" t="s">
        <v>66</v>
      </c>
      <c r="C27" s="1326" t="s">
        <v>275</v>
      </c>
      <c r="D27" s="1327"/>
    </row>
    <row r="28" spans="1:4" ht="46.15" customHeight="1">
      <c r="A28" s="1296"/>
      <c r="B28" s="873" t="s">
        <v>13</v>
      </c>
      <c r="C28" s="1324" t="s">
        <v>297</v>
      </c>
      <c r="D28" s="1327"/>
    </row>
    <row r="29" spans="1:4" ht="18" customHeight="1">
      <c r="A29" s="1297"/>
      <c r="B29" s="874" t="s">
        <v>33</v>
      </c>
      <c r="C29" s="1326" t="s">
        <v>218</v>
      </c>
      <c r="D29" s="1327"/>
    </row>
    <row r="30" spans="1:4" ht="34.5" customHeight="1">
      <c r="A30" s="1297"/>
      <c r="B30" s="879" t="s">
        <v>95</v>
      </c>
      <c r="C30" s="1315" t="s">
        <v>300</v>
      </c>
      <c r="D30" s="1314"/>
    </row>
    <row r="31" spans="1:4" ht="6" customHeight="1">
      <c r="A31" s="871"/>
      <c r="B31" s="869"/>
      <c r="C31" s="1319"/>
      <c r="D31" s="1320"/>
    </row>
    <row r="32" spans="1:4" ht="18" customHeight="1">
      <c r="A32" s="871" t="s">
        <v>99</v>
      </c>
      <c r="B32" s="880" t="s">
        <v>101</v>
      </c>
      <c r="C32" s="881"/>
      <c r="D32" s="877"/>
    </row>
    <row r="33" spans="1:4" ht="18" customHeight="1">
      <c r="A33" s="871"/>
      <c r="B33" s="872" t="s">
        <v>44</v>
      </c>
      <c r="C33" s="1317" t="s">
        <v>548</v>
      </c>
      <c r="D33" s="1318"/>
    </row>
    <row r="34" spans="1:4" ht="18" customHeight="1">
      <c r="A34" s="871"/>
      <c r="B34" s="873" t="s">
        <v>103</v>
      </c>
      <c r="C34" s="1321" t="s">
        <v>709</v>
      </c>
      <c r="D34" s="1322"/>
    </row>
    <row r="35" spans="1:4" ht="18" customHeight="1">
      <c r="A35" s="871"/>
      <c r="B35" s="874" t="s">
        <v>50</v>
      </c>
      <c r="C35" s="1323" t="s">
        <v>649</v>
      </c>
      <c r="D35" s="1322"/>
    </row>
    <row r="36" spans="1:4" ht="47.25" customHeight="1">
      <c r="A36" s="871"/>
      <c r="B36" s="879" t="s">
        <v>52</v>
      </c>
      <c r="C36" s="1315" t="s">
        <v>708</v>
      </c>
      <c r="D36" s="1314"/>
    </row>
    <row r="37" spans="1:4" ht="30" customHeight="1">
      <c r="A37" s="871"/>
      <c r="B37" s="882" t="s">
        <v>69</v>
      </c>
      <c r="C37" s="1315" t="s">
        <v>277</v>
      </c>
      <c r="D37" s="1314"/>
    </row>
    <row r="38" spans="1:4" ht="6" customHeight="1">
      <c r="A38" s="871"/>
      <c r="B38" s="869"/>
      <c r="C38" s="869"/>
      <c r="D38" s="869"/>
    </row>
    <row r="39" spans="1:4" ht="18" customHeight="1">
      <c r="A39" s="871" t="s">
        <v>81</v>
      </c>
      <c r="B39" s="869" t="s">
        <v>112</v>
      </c>
      <c r="C39" s="869"/>
      <c r="D39" s="869"/>
    </row>
    <row r="40" spans="1:4" ht="18" customHeight="1">
      <c r="A40" s="871"/>
      <c r="B40" s="880" t="s">
        <v>70</v>
      </c>
      <c r="C40" s="869"/>
      <c r="D40" s="869"/>
    </row>
    <row r="41" spans="1:4" ht="18" customHeight="1">
      <c r="A41" s="871"/>
      <c r="B41" s="883" t="s">
        <v>73</v>
      </c>
      <c r="C41" s="1316" t="s">
        <v>104</v>
      </c>
      <c r="D41" s="1310"/>
    </row>
    <row r="42" spans="1:4" ht="18" customHeight="1">
      <c r="A42" s="871"/>
      <c r="B42" s="884" t="s">
        <v>31</v>
      </c>
      <c r="C42" s="1317" t="s">
        <v>219</v>
      </c>
      <c r="D42" s="1318"/>
    </row>
    <row r="43" spans="1:4" ht="18" customHeight="1">
      <c r="A43" s="871"/>
      <c r="B43" s="873" t="s">
        <v>125</v>
      </c>
      <c r="C43" s="1305" t="s">
        <v>278</v>
      </c>
      <c r="D43" s="1306"/>
    </row>
    <row r="44" spans="1:4" ht="18" customHeight="1">
      <c r="A44" s="871"/>
      <c r="B44" s="873" t="s">
        <v>94</v>
      </c>
      <c r="C44" s="1305" t="s">
        <v>219</v>
      </c>
      <c r="D44" s="1306"/>
    </row>
    <row r="45" spans="1:4" ht="18" customHeight="1">
      <c r="A45" s="871"/>
      <c r="B45" s="879" t="s">
        <v>203</v>
      </c>
      <c r="C45" s="1307" t="s">
        <v>278</v>
      </c>
      <c r="D45" s="1308"/>
    </row>
    <row r="46" spans="1:4" ht="18" customHeight="1">
      <c r="A46" s="869"/>
      <c r="B46" s="876" t="s">
        <v>115</v>
      </c>
      <c r="C46" s="869"/>
      <c r="D46" s="869"/>
    </row>
    <row r="47" spans="1:4" ht="18" customHeight="1">
      <c r="A47" s="869"/>
      <c r="B47" s="885" t="s">
        <v>58</v>
      </c>
      <c r="C47" s="1309" t="s">
        <v>91</v>
      </c>
      <c r="D47" s="1310"/>
    </row>
    <row r="48" spans="1:4" ht="18" customHeight="1">
      <c r="A48" s="869"/>
      <c r="B48" s="886" t="s">
        <v>75</v>
      </c>
      <c r="C48" s="1311"/>
      <c r="D48" s="1312"/>
    </row>
    <row r="49" spans="1:4" ht="18" customHeight="1">
      <c r="A49" s="869"/>
      <c r="B49" s="887" t="s">
        <v>118</v>
      </c>
      <c r="C49" s="1313"/>
      <c r="D49" s="1314"/>
    </row>
    <row r="50" spans="1:4" ht="6" customHeight="1">
      <c r="A50" s="869"/>
      <c r="B50" s="869"/>
      <c r="C50" s="869"/>
      <c r="D50" s="869"/>
    </row>
    <row r="51" spans="1:4" ht="18" customHeight="1">
      <c r="A51" s="871" t="s">
        <v>188</v>
      </c>
      <c r="B51" s="869" t="s">
        <v>119</v>
      </c>
      <c r="C51" s="1298" t="s">
        <v>9</v>
      </c>
      <c r="D51" s="1298"/>
    </row>
    <row r="52" spans="1:4" ht="18" customHeight="1">
      <c r="A52" s="888"/>
      <c r="B52" s="869" t="s">
        <v>124</v>
      </c>
      <c r="C52" s="869"/>
      <c r="D52" s="869"/>
    </row>
    <row r="53" spans="1:4" ht="18" customHeight="1">
      <c r="A53" s="871"/>
      <c r="B53" s="883" t="s">
        <v>25</v>
      </c>
      <c r="C53" s="889" t="s">
        <v>122</v>
      </c>
      <c r="D53" s="890" t="s">
        <v>128</v>
      </c>
    </row>
    <row r="54" spans="1:4" ht="18" customHeight="1">
      <c r="A54" s="871"/>
      <c r="B54" s="891" t="s">
        <v>221</v>
      </c>
      <c r="C54" s="892" t="s">
        <v>360</v>
      </c>
      <c r="D54" s="893" t="s">
        <v>67</v>
      </c>
    </row>
    <row r="55" spans="1:4" ht="18" customHeight="1">
      <c r="A55" s="871"/>
      <c r="B55" s="891" t="s">
        <v>222</v>
      </c>
      <c r="C55" s="892" t="s">
        <v>360</v>
      </c>
      <c r="D55" s="893" t="s">
        <v>67</v>
      </c>
    </row>
    <row r="56" spans="1:4" ht="18" customHeight="1">
      <c r="A56" s="871"/>
      <c r="B56" s="894" t="s">
        <v>241</v>
      </c>
      <c r="C56" s="895" t="s">
        <v>360</v>
      </c>
      <c r="D56" s="896" t="s">
        <v>67</v>
      </c>
    </row>
    <row r="57" spans="1:4" ht="18" customHeight="1">
      <c r="A57" s="871"/>
      <c r="B57" s="897" t="s">
        <v>167</v>
      </c>
      <c r="C57" s="898" t="s">
        <v>360</v>
      </c>
      <c r="D57" s="899" t="s">
        <v>67</v>
      </c>
    </row>
    <row r="58" spans="1:4" ht="6" customHeight="1">
      <c r="A58" s="871"/>
      <c r="B58" s="869"/>
      <c r="C58" s="869"/>
      <c r="D58" s="869"/>
    </row>
    <row r="59" spans="1:4" ht="18" customHeight="1">
      <c r="A59" s="888"/>
      <c r="B59" s="869" t="s">
        <v>109</v>
      </c>
      <c r="C59" s="869"/>
      <c r="D59" s="869"/>
    </row>
    <row r="60" spans="1:4" ht="18" customHeight="1">
      <c r="A60" s="871"/>
      <c r="B60" s="883" t="s">
        <v>26</v>
      </c>
      <c r="C60" s="889" t="s">
        <v>122</v>
      </c>
      <c r="D60" s="890" t="s">
        <v>130</v>
      </c>
    </row>
    <row r="61" spans="1:4" ht="18" customHeight="1">
      <c r="A61" s="871"/>
      <c r="B61" s="891" t="s">
        <v>710</v>
      </c>
      <c r="C61" s="892">
        <v>40695</v>
      </c>
      <c r="D61" s="893" t="s">
        <v>501</v>
      </c>
    </row>
    <row r="62" spans="1:4" ht="18" customHeight="1">
      <c r="A62" s="871"/>
      <c r="B62" s="900"/>
      <c r="C62" s="895"/>
      <c r="D62" s="896"/>
    </row>
    <row r="63" spans="1:4" ht="18" customHeight="1">
      <c r="A63" s="871"/>
      <c r="B63" s="901"/>
      <c r="C63" s="902" t="s">
        <v>129</v>
      </c>
      <c r="D63" s="903"/>
    </row>
    <row r="64" spans="1:4" ht="6" customHeight="1">
      <c r="A64" s="871"/>
      <c r="B64" s="869"/>
      <c r="C64" s="869"/>
      <c r="D64" s="869"/>
    </row>
    <row r="65" spans="1:4" ht="18" customHeight="1">
      <c r="A65" s="888"/>
      <c r="B65" s="880" t="s">
        <v>64</v>
      </c>
      <c r="C65" s="869"/>
      <c r="D65" s="869"/>
    </row>
    <row r="66" spans="1:4" ht="18" customHeight="1">
      <c r="A66" s="871"/>
      <c r="B66" s="883" t="s">
        <v>133</v>
      </c>
      <c r="C66" s="889" t="s">
        <v>122</v>
      </c>
      <c r="D66" s="890" t="s">
        <v>135</v>
      </c>
    </row>
    <row r="67" spans="1:4" ht="18" customHeight="1">
      <c r="A67" s="871"/>
      <c r="B67" s="904" t="s">
        <v>713</v>
      </c>
      <c r="C67" s="892">
        <v>42856</v>
      </c>
      <c r="D67" s="893" t="s">
        <v>713</v>
      </c>
    </row>
    <row r="68" spans="1:4" ht="18" customHeight="1">
      <c r="A68" s="871"/>
      <c r="B68" s="904" t="s">
        <v>712</v>
      </c>
      <c r="C68" s="892">
        <v>40817</v>
      </c>
      <c r="D68" s="893" t="s">
        <v>267</v>
      </c>
    </row>
    <row r="69" spans="1:4" ht="18" customHeight="1">
      <c r="A69" s="871"/>
      <c r="B69" s="904" t="s">
        <v>248</v>
      </c>
      <c r="C69" s="892">
        <v>40817</v>
      </c>
      <c r="D69" s="893" t="s">
        <v>423</v>
      </c>
    </row>
    <row r="70" spans="1:4" ht="18" customHeight="1">
      <c r="A70" s="871"/>
      <c r="B70" s="904" t="s">
        <v>713</v>
      </c>
      <c r="C70" s="892">
        <v>40817</v>
      </c>
      <c r="D70" s="893" t="s">
        <v>714</v>
      </c>
    </row>
    <row r="71" spans="1:4" ht="18" customHeight="1">
      <c r="A71" s="871"/>
      <c r="B71" s="905"/>
      <c r="C71" s="898"/>
      <c r="D71" s="899"/>
    </row>
    <row r="72" spans="1:4" ht="6" customHeight="1">
      <c r="A72" s="871"/>
      <c r="B72" s="869"/>
      <c r="C72" s="869"/>
      <c r="D72" s="869"/>
    </row>
    <row r="73" spans="1:4" ht="20.100000000000001" customHeight="1">
      <c r="A73" s="871"/>
      <c r="B73" s="869" t="s">
        <v>55</v>
      </c>
      <c r="C73" s="869"/>
      <c r="D73" s="869"/>
    </row>
    <row r="74" spans="1:4" ht="20.100000000000001" customHeight="1">
      <c r="A74" s="871"/>
      <c r="B74" s="883" t="s">
        <v>43</v>
      </c>
      <c r="C74" s="889" t="s">
        <v>122</v>
      </c>
      <c r="D74" s="890" t="s">
        <v>207</v>
      </c>
    </row>
    <row r="75" spans="1:4" ht="39.6" customHeight="1">
      <c r="A75" s="871"/>
      <c r="B75" s="904" t="s">
        <v>682</v>
      </c>
      <c r="C75" s="892">
        <v>42736</v>
      </c>
      <c r="D75" s="906" t="s">
        <v>715</v>
      </c>
    </row>
    <row r="76" spans="1:4" ht="39.6" customHeight="1">
      <c r="A76" s="869"/>
      <c r="B76" s="900" t="s">
        <v>427</v>
      </c>
      <c r="C76" s="895">
        <v>40848</v>
      </c>
      <c r="D76" s="907" t="s">
        <v>716</v>
      </c>
    </row>
    <row r="77" spans="1:4" ht="20.100000000000001" customHeight="1">
      <c r="A77" s="869"/>
      <c r="B77" s="879"/>
      <c r="C77" s="908" t="s">
        <v>129</v>
      </c>
      <c r="D77" s="909"/>
    </row>
    <row r="78" spans="1:4" ht="6" customHeight="1">
      <c r="A78" s="869"/>
      <c r="B78" s="880"/>
      <c r="C78" s="880"/>
      <c r="D78" s="880"/>
    </row>
    <row r="79" spans="1:4" ht="20.100000000000001" customHeight="1">
      <c r="A79" s="871" t="s">
        <v>191</v>
      </c>
      <c r="B79" s="880" t="s">
        <v>136</v>
      </c>
      <c r="C79" s="1298" t="s">
        <v>9</v>
      </c>
      <c r="D79" s="1299"/>
    </row>
    <row r="80" spans="1:4" ht="20.100000000000001" customHeight="1">
      <c r="A80" s="871"/>
      <c r="B80" s="886" t="s">
        <v>138</v>
      </c>
      <c r="C80" s="910" t="s">
        <v>141</v>
      </c>
      <c r="D80" s="911" t="s">
        <v>717</v>
      </c>
    </row>
    <row r="81" spans="1:4" ht="20.100000000000001" customHeight="1">
      <c r="A81" s="869"/>
      <c r="B81" s="912" t="s">
        <v>143</v>
      </c>
      <c r="C81" s="913" t="s">
        <v>145</v>
      </c>
      <c r="D81" s="914" t="s">
        <v>765</v>
      </c>
    </row>
    <row r="82" spans="1:4" ht="20.100000000000001" customHeight="1">
      <c r="A82" s="869"/>
      <c r="B82" s="912" t="s">
        <v>147</v>
      </c>
      <c r="C82" s="913" t="s">
        <v>145</v>
      </c>
      <c r="D82" s="915" t="s">
        <v>302</v>
      </c>
    </row>
    <row r="83" spans="1:4" ht="20.100000000000001" customHeight="1">
      <c r="A83" s="869"/>
      <c r="B83" s="1300" t="s">
        <v>152</v>
      </c>
      <c r="C83" s="1301"/>
      <c r="D83" s="915" t="s">
        <v>800</v>
      </c>
    </row>
    <row r="84" spans="1:4" ht="20.100000000000001" customHeight="1">
      <c r="A84" s="869"/>
      <c r="B84" s="916" t="s">
        <v>154</v>
      </c>
      <c r="C84" s="917"/>
      <c r="D84" s="918" t="s">
        <v>801</v>
      </c>
    </row>
    <row r="85" spans="1:4" ht="20.100000000000001" customHeight="1">
      <c r="A85" s="869"/>
      <c r="B85" s="1302" t="s">
        <v>155</v>
      </c>
      <c r="C85" s="1303"/>
      <c r="D85" s="919" t="s">
        <v>280</v>
      </c>
    </row>
    <row r="86" spans="1:4" ht="13.5" customHeight="1">
      <c r="A86" s="869"/>
      <c r="B86" s="1304" t="s">
        <v>157</v>
      </c>
      <c r="C86" s="1304"/>
      <c r="D86" s="1304"/>
    </row>
    <row r="87" spans="1:4" ht="3.75" customHeight="1">
      <c r="A87" s="869"/>
      <c r="B87" s="880"/>
      <c r="C87" s="920"/>
      <c r="D87" s="920"/>
    </row>
    <row r="88" spans="1:4" ht="19.5" customHeight="1">
      <c r="A88" s="871" t="s">
        <v>194</v>
      </c>
      <c r="B88" s="880" t="s">
        <v>161</v>
      </c>
      <c r="C88" s="920"/>
      <c r="D88" s="920"/>
    </row>
    <row r="89" spans="1:4" ht="20.100000000000001" customHeight="1">
      <c r="A89" s="871"/>
      <c r="B89" s="886" t="s">
        <v>227</v>
      </c>
      <c r="C89" s="921"/>
      <c r="D89" s="922" t="s">
        <v>164</v>
      </c>
    </row>
    <row r="90" spans="1:4" ht="20.100000000000001" customHeight="1">
      <c r="A90" s="869"/>
      <c r="B90" s="912" t="s">
        <v>718</v>
      </c>
      <c r="C90" s="923"/>
      <c r="D90" s="924" t="s">
        <v>29</v>
      </c>
    </row>
    <row r="91" spans="1:4" ht="20.100000000000001" customHeight="1">
      <c r="A91" s="869"/>
      <c r="B91" s="912" t="s">
        <v>269</v>
      </c>
      <c r="C91" s="923"/>
      <c r="D91" s="924" t="s">
        <v>169</v>
      </c>
    </row>
    <row r="92" spans="1:4" ht="20.100000000000001" customHeight="1">
      <c r="A92" s="869"/>
      <c r="B92" s="912" t="s">
        <v>643</v>
      </c>
      <c r="C92" s="923"/>
      <c r="D92" s="924" t="s">
        <v>538</v>
      </c>
    </row>
    <row r="93" spans="1:4" ht="20.100000000000001" customHeight="1">
      <c r="A93" s="869"/>
      <c r="B93" s="912" t="s">
        <v>21</v>
      </c>
      <c r="C93" s="923"/>
      <c r="D93" s="924" t="s">
        <v>214</v>
      </c>
    </row>
    <row r="94" spans="1:4" ht="20.100000000000001" customHeight="1">
      <c r="A94" s="869"/>
      <c r="B94" s="912" t="s">
        <v>228</v>
      </c>
      <c r="C94" s="923"/>
      <c r="D94" s="924" t="s">
        <v>719</v>
      </c>
    </row>
    <row r="95" spans="1:4" ht="20.100000000000001" customHeight="1">
      <c r="A95" s="869"/>
      <c r="B95" s="912" t="s">
        <v>229</v>
      </c>
      <c r="C95" s="923"/>
      <c r="D95" s="925" t="s">
        <v>174</v>
      </c>
    </row>
    <row r="96" spans="1:4" ht="20.100000000000001" customHeight="1">
      <c r="A96" s="869"/>
      <c r="B96" s="912" t="s">
        <v>235</v>
      </c>
      <c r="C96" s="923"/>
      <c r="D96" s="924" t="s">
        <v>178</v>
      </c>
    </row>
    <row r="97" spans="1:5" ht="54" customHeight="1">
      <c r="A97" s="869"/>
      <c r="B97" s="912" t="s">
        <v>180</v>
      </c>
      <c r="C97" s="923"/>
      <c r="D97" s="926" t="s">
        <v>304</v>
      </c>
    </row>
    <row r="98" spans="1:5" ht="20.100000000000001" customHeight="1">
      <c r="A98" s="869"/>
      <c r="B98" s="912" t="s">
        <v>232</v>
      </c>
      <c r="C98" s="923"/>
      <c r="D98" s="924" t="s">
        <v>233</v>
      </c>
    </row>
    <row r="99" spans="1:5" ht="20.100000000000001" customHeight="1">
      <c r="A99" s="869"/>
      <c r="B99" s="912" t="s">
        <v>231</v>
      </c>
      <c r="C99" s="923"/>
      <c r="D99" s="924" t="s">
        <v>720</v>
      </c>
    </row>
    <row r="100" spans="1:5" ht="20.100000000000001" customHeight="1">
      <c r="A100" s="869"/>
      <c r="B100" s="887" t="s">
        <v>721</v>
      </c>
      <c r="C100" s="927"/>
      <c r="D100" s="928" t="s">
        <v>722</v>
      </c>
    </row>
    <row r="101" spans="1:5" ht="20.100000000000001" customHeight="1">
      <c r="A101" s="869"/>
      <c r="B101" s="880"/>
      <c r="C101" s="920"/>
      <c r="D101" s="920"/>
    </row>
    <row r="102" spans="1:5" ht="20.100000000000001" customHeight="1">
      <c r="A102" s="1295" t="s">
        <v>183</v>
      </c>
      <c r="B102" s="1295"/>
      <c r="C102" s="1295"/>
      <c r="D102" s="869"/>
    </row>
    <row r="103" spans="1:5" ht="30" customHeight="1">
      <c r="A103" s="869"/>
      <c r="B103" s="929" t="s">
        <v>78</v>
      </c>
      <c r="C103" s="930" t="s">
        <v>184</v>
      </c>
      <c r="D103" s="869"/>
    </row>
    <row r="104" spans="1:5">
      <c r="A104" s="869"/>
      <c r="B104" s="931" t="s">
        <v>282</v>
      </c>
      <c r="C104" s="932">
        <v>75</v>
      </c>
      <c r="D104" s="869"/>
      <c r="E104" s="7"/>
    </row>
    <row r="105" spans="1:5">
      <c r="A105" s="869"/>
      <c r="B105" s="933" t="s">
        <v>285</v>
      </c>
      <c r="C105" s="934">
        <v>70</v>
      </c>
      <c r="D105" s="869"/>
    </row>
    <row r="106" spans="1:5">
      <c r="A106" s="869"/>
      <c r="B106" s="935" t="s">
        <v>288</v>
      </c>
      <c r="C106" s="936" t="s">
        <v>288</v>
      </c>
      <c r="D106" s="869"/>
    </row>
    <row r="107" spans="1:5">
      <c r="A107" s="869"/>
      <c r="B107" s="929" t="s">
        <v>88</v>
      </c>
      <c r="C107" s="937">
        <v>5500</v>
      </c>
      <c r="D107" s="869"/>
    </row>
    <row r="108" spans="1:5">
      <c r="A108" s="869"/>
      <c r="B108" s="938" t="s">
        <v>74</v>
      </c>
      <c r="C108" s="939" t="s">
        <v>46</v>
      </c>
      <c r="D108" s="869"/>
    </row>
    <row r="109" spans="1:5">
      <c r="A109" s="869"/>
      <c r="B109" s="940"/>
      <c r="C109" s="941"/>
      <c r="D109" s="869"/>
    </row>
    <row r="110" spans="1:5">
      <c r="A110" s="869"/>
      <c r="B110" s="929" t="s">
        <v>88</v>
      </c>
      <c r="C110" s="942" t="s">
        <v>46</v>
      </c>
      <c r="D110" s="869"/>
    </row>
    <row r="111" spans="1:5">
      <c r="A111" s="869"/>
      <c r="B111" s="943" t="s">
        <v>107</v>
      </c>
      <c r="C111" s="944">
        <v>5500</v>
      </c>
      <c r="D111" s="869"/>
    </row>
  </sheetData>
  <mergeCells count="50">
    <mergeCell ref="B4:C4"/>
    <mergeCell ref="B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1:D21"/>
    <mergeCell ref="C22:D22"/>
    <mergeCell ref="C23:D23"/>
    <mergeCell ref="C24:D24"/>
    <mergeCell ref="C25:D25"/>
    <mergeCell ref="C26:D26"/>
    <mergeCell ref="C27:D27"/>
    <mergeCell ref="C28:D28"/>
    <mergeCell ref="C29:D29"/>
    <mergeCell ref="C37:D37"/>
    <mergeCell ref="C41:D41"/>
    <mergeCell ref="C42:D42"/>
    <mergeCell ref="C43:D43"/>
    <mergeCell ref="C30:D30"/>
    <mergeCell ref="C31:D31"/>
    <mergeCell ref="C33:D33"/>
    <mergeCell ref="C34:D34"/>
    <mergeCell ref="C35:D35"/>
    <mergeCell ref="A102:C102"/>
    <mergeCell ref="A6:A11"/>
    <mergeCell ref="A28:A30"/>
    <mergeCell ref="A12:A18"/>
    <mergeCell ref="A21:A27"/>
    <mergeCell ref="C51:D51"/>
    <mergeCell ref="C79:D79"/>
    <mergeCell ref="B83:C83"/>
    <mergeCell ref="B85:C85"/>
    <mergeCell ref="B86:D86"/>
    <mergeCell ref="C44:D44"/>
    <mergeCell ref="C45:D45"/>
    <mergeCell ref="C47:D47"/>
    <mergeCell ref="C48:D48"/>
    <mergeCell ref="C49:D49"/>
    <mergeCell ref="C36:D36"/>
  </mergeCells>
  <phoneticPr fontId="20"/>
  <printOptions horizontalCentered="1"/>
  <pageMargins left="0.78740157480314965" right="0.70866141732283472" top="0.59055118110236227" bottom="0.62992125984251968" header="0.51181102362204722" footer="0.51181102362204722"/>
  <pageSetup paperSize="9" scale="93" firstPageNumber="4" orientation="portrait" useFirstPageNumber="1" r:id="rId1"/>
  <headerFooter alignWithMargins="0"/>
  <rowBreaks count="2" manualBreakCount="2">
    <brk id="38" max="3" man="1"/>
    <brk id="87" max="3" man="1"/>
  </rowBreaks>
  <ignoredErrors>
    <ignoredError sqref="A5:A10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8"/>
  <sheetViews>
    <sheetView zoomScale="75" zoomScaleNormal="75" zoomScaleSheetLayoutView="100" workbookViewId="0">
      <selection sqref="A1:E68"/>
    </sheetView>
  </sheetViews>
  <sheetFormatPr defaultColWidth="9" defaultRowHeight="15.75"/>
  <cols>
    <col min="1" max="1" width="3.625" style="1" customWidth="1"/>
    <col min="2" max="2" width="2.875" style="1" customWidth="1"/>
    <col min="3" max="3" width="26.125" style="1" customWidth="1"/>
    <col min="4" max="4" width="40.625" style="1" customWidth="1"/>
    <col min="5" max="5" width="40.75" style="1" customWidth="1"/>
    <col min="6" max="16384" width="9" style="1"/>
  </cols>
  <sheetData>
    <row r="1" spans="1:5" ht="18" customHeight="1">
      <c r="A1" s="945" t="s">
        <v>309</v>
      </c>
      <c r="B1" s="945"/>
      <c r="C1" s="945"/>
      <c r="D1" s="869"/>
      <c r="E1" s="869"/>
    </row>
    <row r="2" spans="1:5" ht="20.100000000000001" customHeight="1">
      <c r="A2" s="1334" t="s">
        <v>311</v>
      </c>
      <c r="B2" s="1334"/>
      <c r="C2" s="1334"/>
      <c r="D2" s="1334"/>
      <c r="E2" s="946" t="s">
        <v>251</v>
      </c>
    </row>
    <row r="3" spans="1:5" ht="5.25" customHeight="1">
      <c r="A3" s="869"/>
      <c r="B3" s="869"/>
      <c r="C3" s="869"/>
      <c r="D3" s="869"/>
      <c r="E3" s="869"/>
    </row>
    <row r="4" spans="1:5" ht="15.6" customHeight="1">
      <c r="A4" s="1335" t="s">
        <v>313</v>
      </c>
      <c r="B4" s="1336"/>
      <c r="C4" s="1337"/>
      <c r="D4" s="8" t="s">
        <v>315</v>
      </c>
      <c r="E4" s="5" t="s">
        <v>316</v>
      </c>
    </row>
    <row r="5" spans="1:5" ht="15.6" customHeight="1">
      <c r="A5" s="1343" t="s">
        <v>317</v>
      </c>
      <c r="B5" s="9" t="s">
        <v>38</v>
      </c>
      <c r="C5" s="13"/>
      <c r="D5" s="18"/>
      <c r="E5" s="19"/>
    </row>
    <row r="6" spans="1:5" ht="15.6" customHeight="1">
      <c r="A6" s="1344"/>
      <c r="B6" s="948"/>
      <c r="C6" s="949" t="s">
        <v>318</v>
      </c>
      <c r="D6" s="950"/>
      <c r="E6" s="951"/>
    </row>
    <row r="7" spans="1:5" ht="15.6" customHeight="1">
      <c r="A7" s="1344"/>
      <c r="B7" s="948"/>
      <c r="C7" s="949" t="s">
        <v>321</v>
      </c>
      <c r="D7" s="952" t="s">
        <v>137</v>
      </c>
      <c r="E7" s="953" t="s">
        <v>322</v>
      </c>
    </row>
    <row r="8" spans="1:5" ht="15.6" customHeight="1">
      <c r="A8" s="1344"/>
      <c r="B8" s="948"/>
      <c r="C8" s="949" t="s">
        <v>325</v>
      </c>
      <c r="D8" s="951"/>
      <c r="E8" s="951"/>
    </row>
    <row r="9" spans="1:5" ht="15.6" customHeight="1">
      <c r="A9" s="1344"/>
      <c r="B9" s="954"/>
      <c r="C9" s="955" t="s">
        <v>327</v>
      </c>
      <c r="D9" s="956"/>
      <c r="E9" s="956"/>
    </row>
    <row r="10" spans="1:5" ht="15.6" customHeight="1">
      <c r="A10" s="1344"/>
      <c r="B10" s="9" t="s">
        <v>328</v>
      </c>
      <c r="C10" s="13"/>
      <c r="D10" s="19"/>
      <c r="E10" s="19"/>
    </row>
    <row r="11" spans="1:5" ht="15.6" customHeight="1">
      <c r="A11" s="1344"/>
      <c r="B11" s="948"/>
      <c r="C11" s="957" t="s">
        <v>206</v>
      </c>
      <c r="D11" s="953" t="s">
        <v>723</v>
      </c>
      <c r="E11" s="953" t="s">
        <v>331</v>
      </c>
    </row>
    <row r="12" spans="1:5" ht="15.6" customHeight="1">
      <c r="A12" s="1344"/>
      <c r="B12" s="958"/>
      <c r="C12" s="959" t="s">
        <v>335</v>
      </c>
      <c r="D12" s="960"/>
      <c r="E12" s="960"/>
    </row>
    <row r="13" spans="1:5" ht="15.6" customHeight="1">
      <c r="A13" s="1344"/>
      <c r="B13" s="11" t="s">
        <v>339</v>
      </c>
      <c r="C13" s="15"/>
      <c r="D13" s="20"/>
      <c r="E13" s="20"/>
    </row>
    <row r="14" spans="1:5" ht="15.6" customHeight="1">
      <c r="A14" s="1344"/>
      <c r="B14" s="948" t="s">
        <v>10</v>
      </c>
      <c r="C14" s="957" t="s">
        <v>342</v>
      </c>
      <c r="D14" s="951"/>
      <c r="E14" s="951"/>
    </row>
    <row r="15" spans="1:5" ht="15.6" customHeight="1">
      <c r="A15" s="1344"/>
      <c r="B15" s="948"/>
      <c r="C15" s="957" t="s">
        <v>344</v>
      </c>
      <c r="D15" s="953" t="s">
        <v>691</v>
      </c>
      <c r="E15" s="953" t="s">
        <v>599</v>
      </c>
    </row>
    <row r="16" spans="1:5" ht="15.6" customHeight="1">
      <c r="A16" s="1344"/>
      <c r="B16" s="948"/>
      <c r="C16" s="957" t="s">
        <v>24</v>
      </c>
      <c r="D16" s="953" t="s">
        <v>691</v>
      </c>
      <c r="E16" s="953" t="s">
        <v>599</v>
      </c>
    </row>
    <row r="17" spans="1:5" ht="15.6" customHeight="1">
      <c r="A17" s="1344"/>
      <c r="B17" s="948"/>
      <c r="C17" s="957" t="s">
        <v>192</v>
      </c>
      <c r="D17" s="951"/>
      <c r="E17" s="951"/>
    </row>
    <row r="18" spans="1:5" ht="15.6" customHeight="1">
      <c r="A18" s="1344"/>
      <c r="B18" s="948" t="s">
        <v>10</v>
      </c>
      <c r="C18" s="957" t="s">
        <v>163</v>
      </c>
      <c r="D18" s="951"/>
      <c r="E18" s="951"/>
    </row>
    <row r="19" spans="1:5" ht="15.6" customHeight="1">
      <c r="A19" s="1344"/>
      <c r="B19" s="961"/>
      <c r="C19" s="962" t="s">
        <v>346</v>
      </c>
      <c r="D19" s="963" t="s">
        <v>348</v>
      </c>
      <c r="E19" s="963" t="s">
        <v>724</v>
      </c>
    </row>
    <row r="20" spans="1:5" ht="15.6" customHeight="1">
      <c r="A20" s="1344"/>
      <c r="B20" s="12" t="s">
        <v>84</v>
      </c>
      <c r="C20" s="16"/>
      <c r="D20" s="21"/>
      <c r="E20" s="21"/>
    </row>
    <row r="21" spans="1:5" ht="15.6" customHeight="1">
      <c r="A21" s="1344"/>
      <c r="B21" s="948"/>
      <c r="C21" s="957" t="s">
        <v>349</v>
      </c>
      <c r="D21" s="953" t="s">
        <v>351</v>
      </c>
      <c r="E21" s="953" t="s">
        <v>331</v>
      </c>
    </row>
    <row r="22" spans="1:5" ht="15.6" customHeight="1">
      <c r="A22" s="1344"/>
      <c r="B22" s="948"/>
      <c r="C22" s="957" t="s">
        <v>204</v>
      </c>
      <c r="D22" s="953" t="s">
        <v>351</v>
      </c>
      <c r="E22" s="953" t="s">
        <v>331</v>
      </c>
    </row>
    <row r="23" spans="1:5" ht="15.6" customHeight="1">
      <c r="A23" s="1344"/>
      <c r="B23" s="958"/>
      <c r="C23" s="959" t="s">
        <v>353</v>
      </c>
      <c r="D23" s="960"/>
      <c r="E23" s="960"/>
    </row>
    <row r="24" spans="1:5" ht="15.6" customHeight="1">
      <c r="A24" s="1344"/>
      <c r="B24" s="11" t="s">
        <v>354</v>
      </c>
      <c r="C24" s="15"/>
      <c r="D24" s="20"/>
      <c r="E24" s="20"/>
    </row>
    <row r="25" spans="1:5" ht="15.6" customHeight="1">
      <c r="A25" s="1344"/>
      <c r="B25" s="948"/>
      <c r="C25" s="957" t="s">
        <v>357</v>
      </c>
      <c r="D25" s="951"/>
      <c r="E25" s="951"/>
    </row>
    <row r="26" spans="1:5" ht="15.6" customHeight="1">
      <c r="A26" s="1344"/>
      <c r="B26" s="948"/>
      <c r="C26" s="957" t="s">
        <v>359</v>
      </c>
      <c r="D26" s="951"/>
      <c r="E26" s="951"/>
    </row>
    <row r="27" spans="1:5" ht="15.6" customHeight="1">
      <c r="A27" s="1344"/>
      <c r="B27" s="948"/>
      <c r="C27" s="957" t="s">
        <v>361</v>
      </c>
      <c r="D27" s="951"/>
      <c r="E27" s="951"/>
    </row>
    <row r="28" spans="1:5" ht="15.6" customHeight="1">
      <c r="A28" s="1344"/>
      <c r="B28" s="948"/>
      <c r="C28" s="957" t="s">
        <v>224</v>
      </c>
      <c r="D28" s="951"/>
      <c r="E28" s="951"/>
    </row>
    <row r="29" spans="1:5" ht="15.6" customHeight="1">
      <c r="A29" s="1344"/>
      <c r="B29" s="961"/>
      <c r="C29" s="962" t="s">
        <v>362</v>
      </c>
      <c r="D29" s="964"/>
      <c r="E29" s="964"/>
    </row>
    <row r="30" spans="1:5" ht="15.6" customHeight="1">
      <c r="A30" s="1344"/>
      <c r="B30" s="12" t="s">
        <v>110</v>
      </c>
      <c r="C30" s="16"/>
      <c r="D30" s="21"/>
      <c r="E30" s="21"/>
    </row>
    <row r="31" spans="1:5" ht="15.6" customHeight="1">
      <c r="A31" s="1345"/>
      <c r="B31" s="958" t="s">
        <v>10</v>
      </c>
      <c r="C31" s="959" t="s">
        <v>71</v>
      </c>
      <c r="D31" s="960"/>
      <c r="E31" s="960"/>
    </row>
    <row r="32" spans="1:5" ht="15.6" customHeight="1">
      <c r="A32" s="1340" t="s">
        <v>363</v>
      </c>
      <c r="B32" s="11" t="s">
        <v>366</v>
      </c>
      <c r="C32" s="15"/>
      <c r="D32" s="20"/>
      <c r="E32" s="20"/>
    </row>
    <row r="33" spans="1:5" ht="15.6" customHeight="1">
      <c r="A33" s="1341"/>
      <c r="B33" s="948" t="s">
        <v>10</v>
      </c>
      <c r="C33" s="957" t="s">
        <v>368</v>
      </c>
      <c r="D33" s="951"/>
      <c r="E33" s="951"/>
    </row>
    <row r="34" spans="1:5" ht="15.6" customHeight="1">
      <c r="A34" s="1341"/>
      <c r="B34" s="948" t="s">
        <v>10</v>
      </c>
      <c r="C34" s="957" t="s">
        <v>23</v>
      </c>
      <c r="D34" s="951"/>
      <c r="E34" s="951"/>
    </row>
    <row r="35" spans="1:5" ht="15.6" customHeight="1">
      <c r="A35" s="1341"/>
      <c r="B35" s="961" t="s">
        <v>10</v>
      </c>
      <c r="C35" s="962" t="s">
        <v>0</v>
      </c>
      <c r="D35" s="964"/>
      <c r="E35" s="964"/>
    </row>
    <row r="36" spans="1:5" ht="15.6" customHeight="1">
      <c r="A36" s="1341"/>
      <c r="B36" s="12" t="s">
        <v>369</v>
      </c>
      <c r="C36" s="16"/>
      <c r="D36" s="21"/>
      <c r="E36" s="21"/>
    </row>
    <row r="37" spans="1:5" ht="15.6" customHeight="1">
      <c r="A37" s="1341"/>
      <c r="B37" s="948"/>
      <c r="C37" s="957" t="s">
        <v>370</v>
      </c>
      <c r="D37" s="951"/>
      <c r="E37" s="951"/>
    </row>
    <row r="38" spans="1:5" ht="15.6" customHeight="1">
      <c r="A38" s="1341"/>
      <c r="B38" s="958"/>
      <c r="C38" s="959" t="s">
        <v>372</v>
      </c>
      <c r="D38" s="965" t="s">
        <v>190</v>
      </c>
      <c r="E38" s="965" t="s">
        <v>575</v>
      </c>
    </row>
    <row r="39" spans="1:5" ht="15.6" customHeight="1">
      <c r="A39" s="1341"/>
      <c r="B39" s="11" t="s">
        <v>374</v>
      </c>
      <c r="C39" s="15"/>
      <c r="D39" s="20"/>
      <c r="E39" s="20"/>
    </row>
    <row r="40" spans="1:5" ht="15.6" customHeight="1">
      <c r="A40" s="1341"/>
      <c r="B40" s="961" t="s">
        <v>377</v>
      </c>
      <c r="C40" s="962" t="s">
        <v>379</v>
      </c>
      <c r="D40" s="964"/>
      <c r="E40" s="964"/>
    </row>
    <row r="41" spans="1:5" ht="15.6" customHeight="1">
      <c r="A41" s="1341"/>
      <c r="B41" s="12" t="s">
        <v>381</v>
      </c>
      <c r="C41" s="16"/>
      <c r="D41" s="21"/>
      <c r="E41" s="21"/>
    </row>
    <row r="42" spans="1:5" ht="15.6" customHeight="1">
      <c r="A42" s="1341"/>
      <c r="B42" s="948"/>
      <c r="C42" s="957" t="s">
        <v>384</v>
      </c>
      <c r="D42" s="951"/>
      <c r="E42" s="951"/>
    </row>
    <row r="43" spans="1:5" ht="15.6" customHeight="1">
      <c r="A43" s="1341"/>
      <c r="B43" s="958"/>
      <c r="C43" s="959" t="s">
        <v>385</v>
      </c>
      <c r="D43" s="960"/>
      <c r="E43" s="960"/>
    </row>
    <row r="44" spans="1:5" ht="15.6" customHeight="1">
      <c r="A44" s="1341"/>
      <c r="B44" s="11" t="s">
        <v>386</v>
      </c>
      <c r="C44" s="15"/>
      <c r="D44" s="20"/>
      <c r="E44" s="20"/>
    </row>
    <row r="45" spans="1:5" ht="15.6" customHeight="1">
      <c r="A45" s="1341"/>
      <c r="B45" s="948" t="s">
        <v>10</v>
      </c>
      <c r="C45" s="957" t="s">
        <v>388</v>
      </c>
      <c r="D45" s="951"/>
      <c r="E45" s="951"/>
    </row>
    <row r="46" spans="1:5" ht="15.6" customHeight="1">
      <c r="A46" s="1341"/>
      <c r="B46" s="948" t="s">
        <v>10</v>
      </c>
      <c r="C46" s="957" t="s">
        <v>389</v>
      </c>
      <c r="D46" s="951"/>
      <c r="E46" s="951"/>
    </row>
    <row r="47" spans="1:5" ht="15.6" customHeight="1">
      <c r="A47" s="1341"/>
      <c r="B47" s="948" t="s">
        <v>10</v>
      </c>
      <c r="C47" s="957" t="s">
        <v>303</v>
      </c>
      <c r="D47" s="951"/>
      <c r="E47" s="951"/>
    </row>
    <row r="48" spans="1:5" ht="15.6" customHeight="1">
      <c r="A48" s="1341"/>
      <c r="B48" s="948"/>
      <c r="C48" s="957" t="s">
        <v>352</v>
      </c>
      <c r="D48" s="951"/>
      <c r="E48" s="951"/>
    </row>
    <row r="49" spans="1:5" ht="15.6" customHeight="1">
      <c r="A49" s="1341"/>
      <c r="B49" s="961" t="s">
        <v>377</v>
      </c>
      <c r="C49" s="962" t="s">
        <v>391</v>
      </c>
      <c r="D49" s="964"/>
      <c r="E49" s="964"/>
    </row>
    <row r="50" spans="1:5" ht="15.6" customHeight="1">
      <c r="A50" s="1341"/>
      <c r="B50" s="12" t="s">
        <v>392</v>
      </c>
      <c r="C50" s="16"/>
      <c r="D50" s="21"/>
      <c r="E50" s="21"/>
    </row>
    <row r="51" spans="1:5" ht="15.6" customHeight="1">
      <c r="A51" s="1341"/>
      <c r="B51" s="948" t="s">
        <v>10</v>
      </c>
      <c r="C51" s="957" t="s">
        <v>394</v>
      </c>
      <c r="D51" s="951"/>
      <c r="E51" s="951"/>
    </row>
    <row r="52" spans="1:5" ht="15.6" customHeight="1">
      <c r="A52" s="1341"/>
      <c r="B52" s="948" t="s">
        <v>377</v>
      </c>
      <c r="C52" s="957" t="s">
        <v>395</v>
      </c>
      <c r="D52" s="951"/>
      <c r="E52" s="951"/>
    </row>
    <row r="53" spans="1:5" ht="15.6" customHeight="1">
      <c r="A53" s="1341"/>
      <c r="B53" s="948"/>
      <c r="C53" s="957" t="s">
        <v>65</v>
      </c>
      <c r="D53" s="951"/>
      <c r="E53" s="951"/>
    </row>
    <row r="54" spans="1:5" ht="15.6" customHeight="1">
      <c r="A54" s="1341"/>
      <c r="B54" s="958"/>
      <c r="C54" s="959" t="s">
        <v>11</v>
      </c>
      <c r="D54" s="960"/>
      <c r="E54" s="960"/>
    </row>
    <row r="55" spans="1:5" ht="15.6" customHeight="1">
      <c r="A55" s="1341"/>
      <c r="B55" s="11" t="s">
        <v>400</v>
      </c>
      <c r="C55" s="15"/>
      <c r="D55" s="20"/>
      <c r="E55" s="20"/>
    </row>
    <row r="56" spans="1:5" ht="15.6" customHeight="1">
      <c r="A56" s="1341"/>
      <c r="B56" s="948" t="s">
        <v>377</v>
      </c>
      <c r="C56" s="957" t="s">
        <v>172</v>
      </c>
      <c r="D56" s="951"/>
      <c r="E56" s="951"/>
    </row>
    <row r="57" spans="1:5" ht="15.6" customHeight="1">
      <c r="A57" s="1341"/>
      <c r="B57" s="948" t="s">
        <v>10</v>
      </c>
      <c r="C57" s="957" t="s">
        <v>402</v>
      </c>
      <c r="D57" s="951"/>
      <c r="E57" s="951"/>
    </row>
    <row r="58" spans="1:5" ht="15.6" customHeight="1">
      <c r="A58" s="1341"/>
      <c r="B58" s="961"/>
      <c r="C58" s="962" t="s">
        <v>403</v>
      </c>
      <c r="D58" s="964"/>
      <c r="E58" s="964"/>
    </row>
    <row r="59" spans="1:5" ht="15.6" customHeight="1">
      <c r="A59" s="1341"/>
      <c r="B59" s="12" t="s">
        <v>123</v>
      </c>
      <c r="C59" s="17"/>
      <c r="D59" s="21"/>
      <c r="E59" s="21"/>
    </row>
    <row r="60" spans="1:5" ht="15.6" customHeight="1">
      <c r="A60" s="1341"/>
      <c r="B60" s="958" t="s">
        <v>10</v>
      </c>
      <c r="C60" s="959" t="s">
        <v>92</v>
      </c>
      <c r="D60" s="960"/>
      <c r="E60" s="960"/>
    </row>
    <row r="61" spans="1:5" ht="15.6" customHeight="1">
      <c r="A61" s="1341"/>
      <c r="B61" s="11" t="s">
        <v>405</v>
      </c>
      <c r="C61" s="15"/>
      <c r="D61" s="20"/>
      <c r="E61" s="20"/>
    </row>
    <row r="62" spans="1:5" ht="15.6" customHeight="1">
      <c r="A62" s="1341"/>
      <c r="B62" s="948" t="s">
        <v>377</v>
      </c>
      <c r="C62" s="957" t="s">
        <v>173</v>
      </c>
      <c r="D62" s="951"/>
      <c r="E62" s="951"/>
    </row>
    <row r="63" spans="1:5" ht="15.6" customHeight="1">
      <c r="A63" s="1342"/>
      <c r="B63" s="961"/>
      <c r="C63" s="962" t="s">
        <v>407</v>
      </c>
      <c r="D63" s="964"/>
      <c r="E63" s="964"/>
    </row>
    <row r="64" spans="1:5" ht="15.6" customHeight="1">
      <c r="A64" s="1340" t="s">
        <v>306</v>
      </c>
      <c r="B64" s="12" t="s">
        <v>408</v>
      </c>
      <c r="C64" s="16"/>
      <c r="D64" s="21"/>
      <c r="E64" s="21"/>
    </row>
    <row r="65" spans="1:5" ht="15.6" customHeight="1">
      <c r="A65" s="1341"/>
      <c r="B65" s="948"/>
      <c r="C65" s="949" t="s">
        <v>409</v>
      </c>
      <c r="D65" s="951"/>
      <c r="E65" s="951"/>
    </row>
    <row r="66" spans="1:5" ht="15.6" customHeight="1">
      <c r="A66" s="1342"/>
      <c r="B66" s="961"/>
      <c r="C66" s="966" t="s">
        <v>237</v>
      </c>
      <c r="D66" s="964"/>
      <c r="E66" s="964"/>
    </row>
    <row r="67" spans="1:5" ht="15.6" customHeight="1">
      <c r="A67" s="968"/>
      <c r="B67" s="1338" t="s">
        <v>95</v>
      </c>
      <c r="C67" s="1339"/>
      <c r="D67" s="967"/>
      <c r="E67" s="967"/>
    </row>
    <row r="68" spans="1:5">
      <c r="A68" s="869"/>
      <c r="B68" s="869"/>
      <c r="C68" s="869"/>
      <c r="D68" s="947" t="s">
        <v>410</v>
      </c>
      <c r="E68" s="869"/>
    </row>
  </sheetData>
  <mergeCells count="6">
    <mergeCell ref="A2:D2"/>
    <mergeCell ref="A4:C4"/>
    <mergeCell ref="B67:C67"/>
    <mergeCell ref="A64:A66"/>
    <mergeCell ref="A5:A31"/>
    <mergeCell ref="A32:A63"/>
  </mergeCells>
  <phoneticPr fontId="20"/>
  <pageMargins left="0.62992125984251968" right="0.6692913385826772" top="0.6692913385826772" bottom="0.51181102362204722" header="0.55118110236220474" footer="0.51181102362204722"/>
  <pageSetup paperSize="9" scale="77" firstPageNumber="7"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53"/>
  <sheetViews>
    <sheetView tabSelected="1" topLeftCell="A7" zoomScaleNormal="100" zoomScaleSheetLayoutView="100" workbookViewId="0">
      <selection activeCell="D7" sqref="D7:D8"/>
    </sheetView>
  </sheetViews>
  <sheetFormatPr defaultColWidth="9" defaultRowHeight="15.75"/>
  <cols>
    <col min="1" max="1" width="1.25" style="1" customWidth="1"/>
    <col min="2" max="2" width="3.375" style="1" customWidth="1"/>
    <col min="3" max="3" width="27.375" style="1" customWidth="1"/>
    <col min="4" max="4" width="61.25" style="1" customWidth="1"/>
    <col min="5" max="16384" width="9" style="1"/>
  </cols>
  <sheetData>
    <row r="1" spans="1:4" ht="18" customHeight="1">
      <c r="A1" s="945" t="s">
        <v>412</v>
      </c>
      <c r="B1" s="869"/>
      <c r="C1" s="869"/>
      <c r="D1" s="869"/>
    </row>
    <row r="2" spans="1:4" ht="7.5" customHeight="1">
      <c r="A2" s="869"/>
      <c r="B2" s="869"/>
      <c r="C2" s="869"/>
      <c r="D2" s="869"/>
    </row>
    <row r="3" spans="1:4" ht="18" customHeight="1">
      <c r="A3" s="1348" t="s">
        <v>413</v>
      </c>
      <c r="B3" s="1349"/>
      <c r="C3" s="1350"/>
      <c r="D3" s="929" t="s">
        <v>415</v>
      </c>
    </row>
    <row r="4" spans="1:4" ht="18" customHeight="1">
      <c r="A4" s="1351" t="s">
        <v>225</v>
      </c>
      <c r="B4" s="1352"/>
      <c r="C4" s="1352"/>
      <c r="D4" s="1353"/>
    </row>
    <row r="5" spans="1:4" ht="18" customHeight="1">
      <c r="A5" s="969"/>
      <c r="B5" s="970" t="s">
        <v>17</v>
      </c>
      <c r="C5" s="971" t="s">
        <v>417</v>
      </c>
      <c r="D5" s="1346" t="s">
        <v>804</v>
      </c>
    </row>
    <row r="6" spans="1:4" ht="158.25" customHeight="1">
      <c r="A6" s="972"/>
      <c r="B6" s="973"/>
      <c r="C6" s="974"/>
      <c r="D6" s="1347"/>
    </row>
    <row r="7" spans="1:4" ht="18" customHeight="1">
      <c r="A7" s="975"/>
      <c r="B7" s="970" t="s">
        <v>83</v>
      </c>
      <c r="C7" s="976" t="s">
        <v>364</v>
      </c>
      <c r="D7" s="1346" t="s">
        <v>802</v>
      </c>
    </row>
    <row r="8" spans="1:4" ht="138.75" customHeight="1">
      <c r="A8" s="977"/>
      <c r="B8" s="978"/>
      <c r="C8" s="979"/>
      <c r="D8" s="1357"/>
    </row>
    <row r="9" spans="1:4" ht="258" customHeight="1">
      <c r="A9" s="977"/>
      <c r="B9" s="978"/>
      <c r="C9" s="979"/>
      <c r="D9" s="980" t="s">
        <v>806</v>
      </c>
    </row>
    <row r="10" spans="1:4">
      <c r="A10" s="975"/>
      <c r="B10" s="970" t="s">
        <v>99</v>
      </c>
      <c r="C10" s="976" t="s">
        <v>422</v>
      </c>
      <c r="D10" s="1346" t="s">
        <v>424</v>
      </c>
    </row>
    <row r="11" spans="1:4" ht="47.25" customHeight="1">
      <c r="A11" s="977"/>
      <c r="B11" s="978"/>
      <c r="C11" s="981"/>
      <c r="D11" s="1358"/>
    </row>
    <row r="12" spans="1:4" ht="18" customHeight="1">
      <c r="A12" s="975"/>
      <c r="B12" s="970" t="s">
        <v>396</v>
      </c>
      <c r="C12" s="976" t="s">
        <v>36</v>
      </c>
      <c r="D12" s="1346" t="s">
        <v>425</v>
      </c>
    </row>
    <row r="13" spans="1:4" ht="272.25" customHeight="1">
      <c r="A13" s="982"/>
      <c r="B13" s="983"/>
      <c r="C13" s="984"/>
      <c r="D13" s="1347"/>
    </row>
    <row r="14" spans="1:4" ht="18" customHeight="1">
      <c r="A14" s="975"/>
      <c r="B14" s="970" t="s">
        <v>426</v>
      </c>
      <c r="C14" s="976" t="s">
        <v>428</v>
      </c>
      <c r="D14" s="1346" t="s">
        <v>432</v>
      </c>
    </row>
    <row r="15" spans="1:4" ht="105.75" customHeight="1">
      <c r="A15" s="982"/>
      <c r="B15" s="983"/>
      <c r="C15" s="984"/>
      <c r="D15" s="1347"/>
    </row>
    <row r="16" spans="1:4" ht="18" customHeight="1">
      <c r="A16" s="975"/>
      <c r="B16" s="970" t="s">
        <v>191</v>
      </c>
      <c r="C16" s="976" t="s">
        <v>433</v>
      </c>
      <c r="D16" s="1346" t="s">
        <v>435</v>
      </c>
    </row>
    <row r="17" spans="1:4" ht="63" customHeight="1">
      <c r="A17" s="977"/>
      <c r="B17" s="978"/>
      <c r="C17" s="981"/>
      <c r="D17" s="1359"/>
    </row>
    <row r="18" spans="1:4" ht="18" customHeight="1">
      <c r="A18" s="977"/>
      <c r="B18" s="985"/>
      <c r="C18" s="986" t="s">
        <v>347</v>
      </c>
      <c r="D18" s="1360" t="s">
        <v>418</v>
      </c>
    </row>
    <row r="19" spans="1:4" ht="63" customHeight="1">
      <c r="A19" s="977"/>
      <c r="B19" s="985"/>
      <c r="C19" s="987"/>
      <c r="D19" s="1361"/>
    </row>
    <row r="20" spans="1:4" ht="18" customHeight="1">
      <c r="A20" s="977"/>
      <c r="B20" s="985"/>
      <c r="C20" s="988" t="s">
        <v>182</v>
      </c>
      <c r="D20" s="1360" t="s">
        <v>195</v>
      </c>
    </row>
    <row r="21" spans="1:4" ht="84" customHeight="1">
      <c r="A21" s="977"/>
      <c r="B21" s="985"/>
      <c r="C21" s="989"/>
      <c r="D21" s="1357"/>
    </row>
    <row r="22" spans="1:4" ht="18" customHeight="1">
      <c r="A22" s="977"/>
      <c r="B22" s="978"/>
      <c r="C22" s="986" t="s">
        <v>200</v>
      </c>
      <c r="D22" s="1362" t="s">
        <v>788</v>
      </c>
    </row>
    <row r="23" spans="1:4" ht="231" customHeight="1">
      <c r="A23" s="977"/>
      <c r="B23" s="978"/>
      <c r="C23" s="990"/>
      <c r="D23" s="1363"/>
    </row>
    <row r="24" spans="1:4" ht="18" customHeight="1">
      <c r="A24" s="975"/>
      <c r="B24" s="970" t="s">
        <v>194</v>
      </c>
      <c r="C24" s="976" t="s">
        <v>436</v>
      </c>
      <c r="D24" s="1346" t="s">
        <v>805</v>
      </c>
    </row>
    <row r="25" spans="1:4" ht="106.5" customHeight="1">
      <c r="A25" s="982"/>
      <c r="B25" s="983"/>
      <c r="C25" s="991"/>
      <c r="D25" s="1347"/>
    </row>
    <row r="26" spans="1:4" ht="18" customHeight="1">
      <c r="A26" s="975"/>
      <c r="B26" s="970" t="s">
        <v>441</v>
      </c>
      <c r="C26" s="976" t="s">
        <v>442</v>
      </c>
      <c r="D26" s="1346" t="s">
        <v>420</v>
      </c>
    </row>
    <row r="27" spans="1:4" ht="120.75" customHeight="1">
      <c r="A27" s="982"/>
      <c r="B27" s="983"/>
      <c r="C27" s="984"/>
      <c r="D27" s="1347"/>
    </row>
    <row r="28" spans="1:4" ht="18" customHeight="1">
      <c r="A28" s="1354" t="s">
        <v>63</v>
      </c>
      <c r="B28" s="1355"/>
      <c r="C28" s="1355"/>
      <c r="D28" s="1356"/>
    </row>
    <row r="29" spans="1:4" ht="18" customHeight="1">
      <c r="A29" s="975"/>
      <c r="B29" s="970"/>
      <c r="C29" s="976" t="s">
        <v>175</v>
      </c>
      <c r="D29" s="1346" t="s">
        <v>776</v>
      </c>
    </row>
    <row r="30" spans="1:4" ht="175.9" customHeight="1">
      <c r="A30" s="982"/>
      <c r="B30" s="983"/>
      <c r="C30" s="984"/>
      <c r="D30" s="1347"/>
    </row>
    <row r="31" spans="1:4">
      <c r="B31" s="3"/>
    </row>
    <row r="32" spans="1:4">
      <c r="B32" s="2"/>
    </row>
    <row r="33" spans="2:2">
      <c r="B33" s="2"/>
    </row>
    <row r="34" spans="2:2">
      <c r="B34" s="2"/>
    </row>
    <row r="35" spans="2:2">
      <c r="B35" s="2"/>
    </row>
    <row r="36" spans="2:2">
      <c r="B36" s="2"/>
    </row>
    <row r="37" spans="2:2">
      <c r="B37" s="2"/>
    </row>
    <row r="38" spans="2:2">
      <c r="B38" s="2"/>
    </row>
    <row r="39" spans="2:2">
      <c r="B39" s="2"/>
    </row>
    <row r="40" spans="2:2">
      <c r="B40" s="2"/>
    </row>
    <row r="41" spans="2:2">
      <c r="B41" s="2"/>
    </row>
    <row r="42" spans="2:2">
      <c r="B42" s="2"/>
    </row>
    <row r="43" spans="2:2">
      <c r="B43" s="2"/>
    </row>
    <row r="44" spans="2:2">
      <c r="B44" s="2"/>
    </row>
    <row r="45" spans="2:2">
      <c r="B45" s="2"/>
    </row>
    <row r="46" spans="2:2">
      <c r="B46" s="2"/>
    </row>
    <row r="47" spans="2:2">
      <c r="B47" s="2"/>
    </row>
    <row r="48" spans="2:2">
      <c r="B48" s="2"/>
    </row>
    <row r="49" spans="2:2">
      <c r="B49" s="2"/>
    </row>
    <row r="50" spans="2:2">
      <c r="B50" s="2"/>
    </row>
    <row r="51" spans="2:2">
      <c r="B51" s="2"/>
    </row>
    <row r="52" spans="2:2">
      <c r="B52" s="2"/>
    </row>
    <row r="53" spans="2:2">
      <c r="B53" s="2"/>
    </row>
  </sheetData>
  <mergeCells count="15">
    <mergeCell ref="D29:D30"/>
    <mergeCell ref="A3:C3"/>
    <mergeCell ref="A4:D4"/>
    <mergeCell ref="A28:D28"/>
    <mergeCell ref="D5:D6"/>
    <mergeCell ref="D7:D8"/>
    <mergeCell ref="D10:D11"/>
    <mergeCell ref="D12:D13"/>
    <mergeCell ref="D14:D15"/>
    <mergeCell ref="D16:D17"/>
    <mergeCell ref="D18:D19"/>
    <mergeCell ref="D20:D21"/>
    <mergeCell ref="D22:D23"/>
    <mergeCell ref="D24:D25"/>
    <mergeCell ref="D26:D27"/>
  </mergeCells>
  <phoneticPr fontId="20"/>
  <printOptions horizontalCentered="1"/>
  <pageMargins left="0.70866141732283472" right="0.55118110236220474" top="0.43307086614173229" bottom="0.55118110236220474" header="0.51181102362204722" footer="0.51181102362204722"/>
  <pageSetup paperSize="9" scale="88" firstPageNumber="8" fitToHeight="0" orientation="portrait" useFirstPageNumber="1" r:id="rId1"/>
  <headerFooter alignWithMargins="0"/>
  <rowBreaks count="3" manualBreakCount="3">
    <brk id="11" max="3" man="1"/>
    <brk id="15" max="3" man="1"/>
    <brk id="25" max="3" man="1"/>
  </rowBreaks>
  <ignoredErrors>
    <ignoredError sqref="B5:C27"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17"/>
  <sheetViews>
    <sheetView topLeftCell="A192" zoomScaleNormal="100" zoomScaleSheetLayoutView="100" workbookViewId="0">
      <selection activeCell="E233" sqref="E233"/>
    </sheetView>
  </sheetViews>
  <sheetFormatPr defaultColWidth="8.75" defaultRowHeight="18" customHeight="1"/>
  <cols>
    <col min="1" max="1" width="2.625" style="23" customWidth="1"/>
    <col min="2" max="2" width="2.75" style="24" customWidth="1"/>
    <col min="3" max="3" width="13.75" style="23" customWidth="1"/>
    <col min="4" max="4" width="39.75" style="25" customWidth="1"/>
    <col min="5" max="5" width="14.25" style="25" customWidth="1"/>
    <col min="6" max="6" width="9.5" style="26" customWidth="1"/>
    <col min="7" max="7" width="44.375" style="25" customWidth="1"/>
    <col min="8" max="8" width="1.125" style="27" customWidth="1"/>
    <col min="9" max="9" width="7.375" style="27" customWidth="1"/>
    <col min="10" max="10" width="3.75" style="28" customWidth="1"/>
    <col min="11" max="16384" width="8.75" style="23"/>
  </cols>
  <sheetData>
    <row r="1" spans="1:10" ht="8.25" customHeight="1"/>
    <row r="2" spans="1:10" ht="8.25" customHeight="1">
      <c r="A2" s="1008"/>
      <c r="B2" s="1009"/>
      <c r="C2" s="1008"/>
      <c r="D2" s="1010"/>
      <c r="E2" s="1010"/>
      <c r="F2" s="1011"/>
      <c r="G2" s="1010"/>
    </row>
    <row r="3" spans="1:10" ht="20.65" customHeight="1">
      <c r="A3" s="1507" t="s">
        <v>286</v>
      </c>
      <c r="B3" s="1508"/>
      <c r="C3" s="1508"/>
      <c r="D3" s="1508"/>
      <c r="E3" s="1508"/>
      <c r="F3" s="1508"/>
      <c r="G3" s="1508"/>
    </row>
    <row r="4" spans="1:10" ht="9.75" customHeight="1">
      <c r="A4" s="994"/>
      <c r="B4" s="995"/>
      <c r="C4" s="995"/>
      <c r="D4" s="995"/>
      <c r="E4" s="995"/>
      <c r="F4" s="996"/>
      <c r="G4" s="995"/>
    </row>
    <row r="5" spans="1:10" ht="34.15" customHeight="1">
      <c r="A5" s="1509" t="s">
        <v>168</v>
      </c>
      <c r="B5" s="1510"/>
      <c r="C5" s="1511"/>
      <c r="D5" s="997" t="s">
        <v>562</v>
      </c>
      <c r="E5" s="998" t="s">
        <v>735</v>
      </c>
      <c r="F5" s="998" t="s">
        <v>734</v>
      </c>
      <c r="G5" s="999" t="s">
        <v>397</v>
      </c>
      <c r="H5" s="69"/>
      <c r="I5" s="1512"/>
      <c r="J5" s="1513"/>
    </row>
    <row r="6" spans="1:10" ht="18" customHeight="1">
      <c r="A6" s="1514" t="s">
        <v>140</v>
      </c>
      <c r="B6" s="1510"/>
      <c r="C6" s="1510"/>
      <c r="D6" s="1000"/>
      <c r="E6" s="1000"/>
      <c r="F6" s="1000"/>
      <c r="G6" s="1001"/>
      <c r="H6" s="69"/>
      <c r="I6" s="69"/>
      <c r="J6" s="43"/>
    </row>
    <row r="7" spans="1:10" ht="18" customHeight="1">
      <c r="A7" s="1515" t="s">
        <v>398</v>
      </c>
      <c r="B7" s="1516"/>
      <c r="C7" s="1516"/>
      <c r="D7" s="1516"/>
      <c r="E7" s="1516"/>
      <c r="F7" s="1516"/>
      <c r="G7" s="1517"/>
      <c r="H7" s="69"/>
      <c r="I7" s="69"/>
      <c r="J7" s="43"/>
    </row>
    <row r="8" spans="1:10" ht="16.350000000000001" customHeight="1">
      <c r="A8" s="1390" t="s">
        <v>554</v>
      </c>
      <c r="B8" s="1391"/>
      <c r="C8" s="1392"/>
      <c r="D8" s="1503"/>
      <c r="E8" s="1372" t="s">
        <v>564</v>
      </c>
      <c r="F8" s="1375" t="s">
        <v>120</v>
      </c>
      <c r="G8" s="1406" t="s">
        <v>234</v>
      </c>
      <c r="H8" s="69"/>
      <c r="I8" s="69"/>
      <c r="J8" s="43"/>
    </row>
    <row r="9" spans="1:10" ht="16.350000000000001" customHeight="1">
      <c r="A9" s="1381"/>
      <c r="B9" s="1382"/>
      <c r="C9" s="1383"/>
      <c r="D9" s="1504"/>
      <c r="E9" s="1398"/>
      <c r="F9" s="1399"/>
      <c r="G9" s="1389"/>
      <c r="H9" s="69"/>
      <c r="I9" s="69"/>
      <c r="J9" s="43"/>
    </row>
    <row r="10" spans="1:10" ht="16.350000000000001" customHeight="1">
      <c r="A10" s="1390" t="s">
        <v>565</v>
      </c>
      <c r="B10" s="1391"/>
      <c r="C10" s="1392"/>
      <c r="D10" s="1505"/>
      <c r="E10" s="1470" t="s">
        <v>564</v>
      </c>
      <c r="F10" s="1376" t="s">
        <v>120</v>
      </c>
      <c r="G10" s="1406" t="s">
        <v>443</v>
      </c>
      <c r="H10" s="69"/>
      <c r="I10" s="69"/>
      <c r="J10" s="43"/>
    </row>
    <row r="11" spans="1:10" ht="16.350000000000001" customHeight="1">
      <c r="A11" s="1402"/>
      <c r="B11" s="1403"/>
      <c r="C11" s="1404"/>
      <c r="D11" s="1506"/>
      <c r="E11" s="1489"/>
      <c r="F11" s="1376"/>
      <c r="G11" s="1425"/>
      <c r="H11" s="69"/>
      <c r="I11" s="69"/>
      <c r="J11" s="43"/>
    </row>
    <row r="12" spans="1:10" ht="17.649999999999999" customHeight="1">
      <c r="A12" s="1514" t="s">
        <v>307</v>
      </c>
      <c r="B12" s="1510"/>
      <c r="C12" s="1510"/>
      <c r="D12" s="1000"/>
      <c r="E12" s="1000"/>
      <c r="F12" s="1000"/>
      <c r="G12" s="1001"/>
      <c r="H12" s="69"/>
      <c r="I12" s="69"/>
      <c r="J12" s="43"/>
    </row>
    <row r="13" spans="1:10" ht="18" customHeight="1">
      <c r="A13" s="30" t="s">
        <v>312</v>
      </c>
      <c r="B13" s="40"/>
      <c r="C13" s="40"/>
      <c r="D13" s="51"/>
      <c r="E13" s="51"/>
      <c r="F13" s="58"/>
      <c r="G13" s="61"/>
      <c r="H13" s="70"/>
      <c r="I13" s="70"/>
      <c r="J13" s="33"/>
    </row>
    <row r="14" spans="1:10" s="29" customFormat="1" ht="16.5" customHeight="1">
      <c r="A14" s="1390" t="s">
        <v>350</v>
      </c>
      <c r="B14" s="1391"/>
      <c r="C14" s="1392"/>
      <c r="D14" s="1426" t="s">
        <v>371</v>
      </c>
      <c r="E14" s="1372" t="s">
        <v>697</v>
      </c>
      <c r="F14" s="1375" t="s">
        <v>120</v>
      </c>
      <c r="G14" s="1406" t="s">
        <v>116</v>
      </c>
      <c r="H14" s="70"/>
      <c r="I14" s="70"/>
      <c r="J14" s="33"/>
    </row>
    <row r="15" spans="1:10" s="29" customFormat="1" ht="16.5" customHeight="1">
      <c r="A15" s="1393"/>
      <c r="B15" s="1394"/>
      <c r="C15" s="1395"/>
      <c r="D15" s="1427"/>
      <c r="E15" s="1439"/>
      <c r="F15" s="1433"/>
      <c r="G15" s="1434"/>
      <c r="H15" s="70"/>
      <c r="I15" s="70"/>
    </row>
    <row r="16" spans="1:10" s="29" customFormat="1" ht="16.5" customHeight="1">
      <c r="A16" s="1393"/>
      <c r="B16" s="1394"/>
      <c r="C16" s="1395"/>
      <c r="D16" s="1427"/>
      <c r="E16" s="1373" t="s">
        <v>567</v>
      </c>
      <c r="F16" s="1440" t="s">
        <v>705</v>
      </c>
      <c r="G16" s="1425" t="s">
        <v>102</v>
      </c>
      <c r="H16" s="70"/>
      <c r="I16" s="70"/>
      <c r="J16" s="33"/>
    </row>
    <row r="17" spans="1:10" s="29" customFormat="1" ht="16.5" customHeight="1">
      <c r="A17" s="1381"/>
      <c r="B17" s="1382"/>
      <c r="C17" s="1383"/>
      <c r="D17" s="1443"/>
      <c r="E17" s="1398"/>
      <c r="F17" s="1399"/>
      <c r="G17" s="1389"/>
      <c r="H17" s="70"/>
      <c r="I17" s="70"/>
    </row>
    <row r="18" spans="1:10" s="29" customFormat="1" ht="16.5" customHeight="1">
      <c r="A18" s="1390" t="s">
        <v>305</v>
      </c>
      <c r="B18" s="1391"/>
      <c r="C18" s="1392"/>
      <c r="D18" s="1519" t="s">
        <v>533</v>
      </c>
      <c r="E18" s="1372" t="s">
        <v>697</v>
      </c>
      <c r="F18" s="1494" t="s">
        <v>120</v>
      </c>
      <c r="G18" s="1406" t="s">
        <v>566</v>
      </c>
      <c r="H18" s="70"/>
      <c r="I18" s="70"/>
    </row>
    <row r="19" spans="1:10" s="29" customFormat="1" ht="16.5" customHeight="1">
      <c r="A19" s="1393"/>
      <c r="B19" s="1394"/>
      <c r="C19" s="1395"/>
      <c r="D19" s="1520"/>
      <c r="E19" s="1439"/>
      <c r="F19" s="1491"/>
      <c r="G19" s="1434"/>
      <c r="H19" s="70"/>
      <c r="I19" s="70"/>
    </row>
    <row r="20" spans="1:10" s="29" customFormat="1" ht="16.5" customHeight="1">
      <c r="A20" s="1393"/>
      <c r="B20" s="1394"/>
      <c r="C20" s="1395"/>
      <c r="D20" s="1520"/>
      <c r="E20" s="1373" t="s">
        <v>567</v>
      </c>
      <c r="F20" s="1491" t="s">
        <v>705</v>
      </c>
      <c r="G20" s="1425" t="s">
        <v>253</v>
      </c>
      <c r="H20" s="70"/>
      <c r="I20" s="70"/>
    </row>
    <row r="21" spans="1:10" s="29" customFormat="1" ht="16.5" customHeight="1">
      <c r="A21" s="1381"/>
      <c r="B21" s="1382"/>
      <c r="C21" s="1383"/>
      <c r="D21" s="1521"/>
      <c r="E21" s="1398"/>
      <c r="F21" s="1492"/>
      <c r="G21" s="1389"/>
      <c r="H21" s="70"/>
      <c r="I21" s="70"/>
    </row>
    <row r="22" spans="1:10" s="29" customFormat="1" ht="16.5" customHeight="1">
      <c r="A22" s="1390" t="s">
        <v>380</v>
      </c>
      <c r="B22" s="1391"/>
      <c r="C22" s="1392"/>
      <c r="D22" s="1426" t="s">
        <v>569</v>
      </c>
      <c r="E22" s="1372" t="s">
        <v>697</v>
      </c>
      <c r="F22" s="1494" t="s">
        <v>120</v>
      </c>
      <c r="G22" s="1406" t="s">
        <v>264</v>
      </c>
      <c r="H22" s="70"/>
      <c r="I22" s="70"/>
    </row>
    <row r="23" spans="1:10" s="29" customFormat="1" ht="16.5" customHeight="1">
      <c r="A23" s="1393"/>
      <c r="B23" s="1394"/>
      <c r="C23" s="1395"/>
      <c r="D23" s="1427"/>
      <c r="E23" s="1439"/>
      <c r="F23" s="1491"/>
      <c r="G23" s="1434"/>
      <c r="H23" s="70"/>
      <c r="I23" s="70"/>
    </row>
    <row r="24" spans="1:10" s="29" customFormat="1" ht="16.5" customHeight="1">
      <c r="A24" s="1393"/>
      <c r="B24" s="1394"/>
      <c r="C24" s="1395"/>
      <c r="D24" s="1427"/>
      <c r="E24" s="1373" t="s">
        <v>48</v>
      </c>
      <c r="F24" s="1491" t="s">
        <v>705</v>
      </c>
      <c r="G24" s="1425" t="s">
        <v>557</v>
      </c>
      <c r="H24" s="70"/>
      <c r="I24" s="70"/>
    </row>
    <row r="25" spans="1:10" s="29" customFormat="1" ht="16.5" customHeight="1">
      <c r="A25" s="1381"/>
      <c r="B25" s="1382"/>
      <c r="C25" s="1383"/>
      <c r="D25" s="1443"/>
      <c r="E25" s="1398"/>
      <c r="F25" s="1492"/>
      <c r="G25" s="1389"/>
      <c r="H25" s="70"/>
      <c r="I25" s="70"/>
    </row>
    <row r="26" spans="1:10" s="29" customFormat="1" ht="16.5" customHeight="1">
      <c r="A26" s="1390" t="s">
        <v>365</v>
      </c>
      <c r="B26" s="1391"/>
      <c r="C26" s="1392"/>
      <c r="D26" s="1426" t="s">
        <v>571</v>
      </c>
      <c r="E26" s="1372" t="s">
        <v>572</v>
      </c>
      <c r="F26" s="1375" t="s">
        <v>120</v>
      </c>
      <c r="G26" s="1406" t="s">
        <v>160</v>
      </c>
      <c r="H26" s="70"/>
      <c r="I26" s="70"/>
      <c r="J26" s="33"/>
    </row>
    <row r="27" spans="1:10" s="29" customFormat="1" ht="16.5" customHeight="1">
      <c r="A27" s="1381"/>
      <c r="B27" s="1382"/>
      <c r="C27" s="1383"/>
      <c r="D27" s="1443"/>
      <c r="E27" s="1398"/>
      <c r="F27" s="1399"/>
      <c r="G27" s="1407"/>
      <c r="H27" s="70"/>
      <c r="I27" s="70"/>
      <c r="J27" s="33"/>
    </row>
    <row r="28" spans="1:10" s="29" customFormat="1" ht="18" customHeight="1">
      <c r="A28" s="30" t="s">
        <v>573</v>
      </c>
      <c r="B28" s="40" t="s">
        <v>574</v>
      </c>
      <c r="C28" s="40"/>
      <c r="D28" s="51"/>
      <c r="E28" s="53"/>
      <c r="F28" s="59"/>
      <c r="G28" s="62"/>
      <c r="H28" s="70"/>
      <c r="I28" s="70"/>
      <c r="J28" s="33"/>
    </row>
    <row r="29" spans="1:10" s="29" customFormat="1" ht="18" customHeight="1">
      <c r="A29" s="1390" t="s">
        <v>576</v>
      </c>
      <c r="B29" s="1391"/>
      <c r="C29" s="1392"/>
      <c r="D29" s="1396" t="s">
        <v>111</v>
      </c>
      <c r="E29" s="1489" t="s">
        <v>532</v>
      </c>
      <c r="F29" s="1375" t="s">
        <v>120</v>
      </c>
      <c r="G29" s="1406" t="s">
        <v>537</v>
      </c>
      <c r="H29" s="70"/>
      <c r="I29" s="70"/>
      <c r="J29" s="33"/>
    </row>
    <row r="30" spans="1:10" s="29" customFormat="1" ht="18" customHeight="1">
      <c r="A30" s="1381"/>
      <c r="B30" s="1382"/>
      <c r="C30" s="1383"/>
      <c r="D30" s="1443"/>
      <c r="E30" s="1398"/>
      <c r="F30" s="1399"/>
      <c r="G30" s="1389"/>
      <c r="H30" s="70"/>
      <c r="I30" s="70"/>
      <c r="J30" s="33"/>
    </row>
    <row r="31" spans="1:10" s="29" customFormat="1" ht="18" customHeight="1">
      <c r="A31" s="1413" t="s">
        <v>345</v>
      </c>
      <c r="B31" s="1414"/>
      <c r="C31" s="1415"/>
      <c r="D31" s="1396" t="s">
        <v>245</v>
      </c>
      <c r="E31" s="1470" t="s">
        <v>532</v>
      </c>
      <c r="F31" s="1375" t="s">
        <v>120</v>
      </c>
      <c r="G31" s="1406" t="s">
        <v>537</v>
      </c>
      <c r="H31" s="70"/>
    </row>
    <row r="32" spans="1:10" s="29" customFormat="1" ht="18" customHeight="1">
      <c r="A32" s="1450"/>
      <c r="B32" s="1451"/>
      <c r="C32" s="1452"/>
      <c r="D32" s="1443"/>
      <c r="E32" s="1398"/>
      <c r="F32" s="1399"/>
      <c r="G32" s="1407"/>
      <c r="H32" s="70"/>
    </row>
    <row r="33" spans="1:10" ht="18" customHeight="1">
      <c r="A33" s="30" t="s">
        <v>578</v>
      </c>
      <c r="B33" s="40"/>
      <c r="C33" s="40"/>
      <c r="D33" s="51"/>
      <c r="E33" s="51"/>
      <c r="F33" s="58"/>
      <c r="G33" s="63"/>
      <c r="H33" s="70"/>
      <c r="I33" s="23"/>
      <c r="J33" s="23"/>
    </row>
    <row r="34" spans="1:10" ht="18" customHeight="1">
      <c r="A34" s="1390" t="s">
        <v>579</v>
      </c>
      <c r="B34" s="1391"/>
      <c r="C34" s="1392"/>
      <c r="D34" s="1442" t="s">
        <v>580</v>
      </c>
      <c r="E34" s="1470" t="s">
        <v>34</v>
      </c>
      <c r="F34" s="1375" t="s">
        <v>120</v>
      </c>
      <c r="G34" s="1406" t="s">
        <v>57</v>
      </c>
      <c r="H34" s="70"/>
      <c r="I34" s="23"/>
      <c r="J34" s="23"/>
    </row>
    <row r="35" spans="1:10" ht="18" customHeight="1">
      <c r="A35" s="1381"/>
      <c r="B35" s="1382"/>
      <c r="C35" s="1383"/>
      <c r="D35" s="1441"/>
      <c r="E35" s="1490"/>
      <c r="F35" s="1399"/>
      <c r="G35" s="1389"/>
      <c r="H35" s="71"/>
      <c r="I35" s="23"/>
      <c r="J35" s="23"/>
    </row>
    <row r="36" spans="1:10" ht="15.75" customHeight="1">
      <c r="A36" s="1413" t="s">
        <v>582</v>
      </c>
      <c r="B36" s="1391"/>
      <c r="C36" s="1392"/>
      <c r="D36" s="1426" t="s">
        <v>539</v>
      </c>
      <c r="E36" s="1372" t="s">
        <v>151</v>
      </c>
      <c r="F36" s="1494" t="s">
        <v>120</v>
      </c>
      <c r="G36" s="1406" t="s">
        <v>477</v>
      </c>
      <c r="H36" s="71"/>
      <c r="I36" s="23"/>
      <c r="J36" s="23"/>
    </row>
    <row r="37" spans="1:10" ht="15.75" customHeight="1">
      <c r="A37" s="1393"/>
      <c r="B37" s="1394"/>
      <c r="C37" s="1395"/>
      <c r="D37" s="1427"/>
      <c r="E37" s="1439"/>
      <c r="F37" s="1491"/>
      <c r="G37" s="1434"/>
      <c r="H37" s="71"/>
      <c r="I37" s="23"/>
      <c r="J37" s="23"/>
    </row>
    <row r="38" spans="1:10" ht="15.75" customHeight="1">
      <c r="A38" s="1393"/>
      <c r="B38" s="1394"/>
      <c r="C38" s="1395"/>
      <c r="D38" s="1427"/>
      <c r="E38" s="1373" t="s">
        <v>196</v>
      </c>
      <c r="F38" s="1491" t="s">
        <v>705</v>
      </c>
      <c r="G38" s="1425" t="s">
        <v>583</v>
      </c>
      <c r="H38" s="71"/>
      <c r="I38" s="71"/>
      <c r="J38" s="33"/>
    </row>
    <row r="39" spans="1:10" ht="15.75" customHeight="1">
      <c r="A39" s="1381"/>
      <c r="B39" s="1382"/>
      <c r="C39" s="1383"/>
      <c r="D39" s="1443"/>
      <c r="E39" s="1398"/>
      <c r="F39" s="1492"/>
      <c r="G39" s="1389"/>
      <c r="H39" s="71"/>
      <c r="I39" s="71"/>
      <c r="J39" s="33"/>
    </row>
    <row r="40" spans="1:10" ht="15.75" customHeight="1">
      <c r="A40" s="1413" t="s">
        <v>519</v>
      </c>
      <c r="B40" s="1391"/>
      <c r="C40" s="1392"/>
      <c r="D40" s="1426" t="s">
        <v>539</v>
      </c>
      <c r="E40" s="1372" t="s">
        <v>151</v>
      </c>
      <c r="F40" s="1494" t="s">
        <v>120</v>
      </c>
      <c r="G40" s="1406" t="s">
        <v>477</v>
      </c>
      <c r="H40" s="71"/>
      <c r="I40" s="71"/>
      <c r="J40" s="33"/>
    </row>
    <row r="41" spans="1:10" ht="15.75" customHeight="1">
      <c r="A41" s="1393"/>
      <c r="B41" s="1394"/>
      <c r="C41" s="1395"/>
      <c r="D41" s="1427"/>
      <c r="E41" s="1439"/>
      <c r="F41" s="1491"/>
      <c r="G41" s="1434"/>
      <c r="H41" s="71"/>
      <c r="I41" s="71"/>
      <c r="J41" s="33"/>
    </row>
    <row r="42" spans="1:10" ht="15.75" customHeight="1">
      <c r="A42" s="1393"/>
      <c r="B42" s="1394"/>
      <c r="C42" s="1395"/>
      <c r="D42" s="1427"/>
      <c r="E42" s="1373" t="s">
        <v>196</v>
      </c>
      <c r="F42" s="1491" t="s">
        <v>705</v>
      </c>
      <c r="G42" s="1425" t="s">
        <v>584</v>
      </c>
      <c r="H42" s="71"/>
      <c r="I42" s="71"/>
      <c r="J42" s="33"/>
    </row>
    <row r="43" spans="1:10" ht="15.75" customHeight="1">
      <c r="A43" s="1381"/>
      <c r="B43" s="1382"/>
      <c r="C43" s="1383"/>
      <c r="D43" s="1443"/>
      <c r="E43" s="1398"/>
      <c r="F43" s="1492"/>
      <c r="G43" s="1389"/>
      <c r="H43" s="71"/>
      <c r="I43" s="71"/>
      <c r="J43" s="33"/>
    </row>
    <row r="44" spans="1:10" ht="15.75" customHeight="1">
      <c r="A44" s="1390" t="s">
        <v>585</v>
      </c>
      <c r="B44" s="1391"/>
      <c r="C44" s="1392"/>
      <c r="D44" s="1426" t="s">
        <v>586</v>
      </c>
      <c r="E44" s="1372" t="s">
        <v>151</v>
      </c>
      <c r="F44" s="1494" t="s">
        <v>120</v>
      </c>
      <c r="G44" s="1406" t="s">
        <v>477</v>
      </c>
      <c r="H44" s="71"/>
      <c r="I44" s="71"/>
      <c r="J44" s="33"/>
    </row>
    <row r="45" spans="1:10" ht="15.75" customHeight="1">
      <c r="A45" s="1393"/>
      <c r="B45" s="1394"/>
      <c r="C45" s="1395"/>
      <c r="D45" s="1427"/>
      <c r="E45" s="1439"/>
      <c r="F45" s="1491"/>
      <c r="G45" s="1434"/>
      <c r="H45" s="71"/>
      <c r="I45" s="71"/>
      <c r="J45" s="33"/>
    </row>
    <row r="46" spans="1:10" ht="15.75" customHeight="1">
      <c r="A46" s="1393"/>
      <c r="B46" s="1394"/>
      <c r="C46" s="1395"/>
      <c r="D46" s="1427"/>
      <c r="E46" s="1373" t="s">
        <v>196</v>
      </c>
      <c r="F46" s="1491" t="s">
        <v>705</v>
      </c>
      <c r="G46" s="1425" t="s">
        <v>584</v>
      </c>
      <c r="H46" s="71"/>
      <c r="I46" s="71"/>
      <c r="J46" s="33"/>
    </row>
    <row r="47" spans="1:10" ht="15.75" customHeight="1">
      <c r="A47" s="1381"/>
      <c r="B47" s="1382"/>
      <c r="C47" s="1383"/>
      <c r="D47" s="1443"/>
      <c r="E47" s="1398"/>
      <c r="F47" s="1492"/>
      <c r="G47" s="1389"/>
      <c r="H47" s="71"/>
      <c r="I47" s="71"/>
      <c r="J47" s="33"/>
    </row>
    <row r="48" spans="1:10" ht="18" customHeight="1">
      <c r="A48" s="1390" t="s">
        <v>448</v>
      </c>
      <c r="B48" s="1391"/>
      <c r="C48" s="1392"/>
      <c r="D48" s="1426" t="s">
        <v>587</v>
      </c>
      <c r="E48" s="1372" t="s">
        <v>34</v>
      </c>
      <c r="F48" s="1375" t="s">
        <v>120</v>
      </c>
      <c r="G48" s="1406" t="s">
        <v>588</v>
      </c>
      <c r="H48" s="71"/>
      <c r="I48" s="71"/>
      <c r="J48" s="23"/>
    </row>
    <row r="49" spans="1:10" ht="18" customHeight="1">
      <c r="A49" s="1393"/>
      <c r="B49" s="1394"/>
      <c r="C49" s="1395"/>
      <c r="D49" s="1427"/>
      <c r="E49" s="1373"/>
      <c r="F49" s="1376"/>
      <c r="G49" s="1389"/>
      <c r="H49" s="71"/>
      <c r="I49" s="71"/>
      <c r="J49" s="23"/>
    </row>
    <row r="50" spans="1:10" ht="18" customHeight="1">
      <c r="A50" s="1390" t="s">
        <v>346</v>
      </c>
      <c r="B50" s="1391"/>
      <c r="C50" s="1392"/>
      <c r="D50" s="1396" t="s">
        <v>589</v>
      </c>
      <c r="E50" s="1470" t="s">
        <v>590</v>
      </c>
      <c r="F50" s="1375" t="s">
        <v>120</v>
      </c>
      <c r="G50" s="1406" t="s">
        <v>591</v>
      </c>
      <c r="H50" s="71"/>
      <c r="I50" s="71"/>
      <c r="J50" s="23"/>
    </row>
    <row r="51" spans="1:10" ht="18" customHeight="1">
      <c r="A51" s="1402"/>
      <c r="B51" s="1403"/>
      <c r="C51" s="1404"/>
      <c r="D51" s="1428"/>
      <c r="E51" s="1493"/>
      <c r="F51" s="1377"/>
      <c r="G51" s="1407"/>
      <c r="H51" s="71"/>
      <c r="I51" s="71"/>
      <c r="J51" s="23"/>
    </row>
    <row r="52" spans="1:10" ht="18" customHeight="1">
      <c r="A52" s="31" t="s">
        <v>592</v>
      </c>
      <c r="B52" s="41"/>
      <c r="C52" s="41"/>
      <c r="D52" s="52"/>
      <c r="E52" s="52"/>
      <c r="F52" s="60"/>
      <c r="G52" s="64"/>
      <c r="H52" s="70"/>
      <c r="I52" s="70"/>
      <c r="J52" s="23"/>
    </row>
    <row r="53" spans="1:10" ht="18" customHeight="1">
      <c r="A53" s="1413" t="s">
        <v>594</v>
      </c>
      <c r="B53" s="1391"/>
      <c r="C53" s="1392"/>
      <c r="D53" s="1426" t="s">
        <v>485</v>
      </c>
      <c r="E53" s="1372" t="s">
        <v>151</v>
      </c>
      <c r="F53" s="1375" t="s">
        <v>795</v>
      </c>
      <c r="G53" s="1406" t="s">
        <v>595</v>
      </c>
      <c r="H53" s="70"/>
      <c r="I53" s="70"/>
      <c r="J53" s="33"/>
    </row>
    <row r="54" spans="1:10" ht="18" customHeight="1">
      <c r="A54" s="1393"/>
      <c r="B54" s="1394"/>
      <c r="C54" s="1395"/>
      <c r="D54" s="1427"/>
      <c r="E54" s="1373"/>
      <c r="F54" s="1376"/>
      <c r="G54" s="1425"/>
      <c r="H54" s="70"/>
      <c r="I54" s="70"/>
      <c r="J54" s="33"/>
    </row>
    <row r="55" spans="1:10" ht="18" customHeight="1">
      <c r="A55" s="1393"/>
      <c r="B55" s="1394"/>
      <c r="C55" s="1395"/>
      <c r="D55" s="1436" t="s">
        <v>596</v>
      </c>
      <c r="E55" s="1438" t="s">
        <v>151</v>
      </c>
      <c r="F55" s="1440" t="s">
        <v>796</v>
      </c>
      <c r="G55" s="1435" t="s">
        <v>595</v>
      </c>
      <c r="H55" s="70"/>
      <c r="I55" s="70"/>
      <c r="J55" s="33"/>
    </row>
    <row r="56" spans="1:10" ht="18" customHeight="1">
      <c r="A56" s="1393"/>
      <c r="B56" s="1394"/>
      <c r="C56" s="1395"/>
      <c r="D56" s="1437"/>
      <c r="E56" s="1439"/>
      <c r="F56" s="1433"/>
      <c r="G56" s="1434"/>
      <c r="H56" s="70"/>
      <c r="I56" s="70"/>
      <c r="J56" s="33"/>
    </row>
    <row r="57" spans="1:10" ht="18" customHeight="1">
      <c r="A57" s="1393"/>
      <c r="B57" s="1394"/>
      <c r="C57" s="1395"/>
      <c r="D57" s="1422" t="s">
        <v>598</v>
      </c>
      <c r="E57" s="1373" t="s">
        <v>151</v>
      </c>
      <c r="F57" s="1491" t="s">
        <v>796</v>
      </c>
      <c r="G57" s="1425" t="s">
        <v>595</v>
      </c>
      <c r="H57" s="70"/>
      <c r="I57" s="70"/>
      <c r="J57" s="33"/>
    </row>
    <row r="58" spans="1:10" ht="18" customHeight="1">
      <c r="A58" s="1381"/>
      <c r="B58" s="1382"/>
      <c r="C58" s="1383"/>
      <c r="D58" s="1397"/>
      <c r="E58" s="1398"/>
      <c r="F58" s="1492"/>
      <c r="G58" s="1389"/>
      <c r="H58" s="70"/>
      <c r="I58" s="70"/>
      <c r="J58" s="33"/>
    </row>
    <row r="59" spans="1:10" ht="18" customHeight="1">
      <c r="A59" s="1413" t="s">
        <v>294</v>
      </c>
      <c r="B59" s="1391"/>
      <c r="C59" s="1392"/>
      <c r="D59" s="1396" t="s">
        <v>600</v>
      </c>
      <c r="E59" s="1372" t="s">
        <v>151</v>
      </c>
      <c r="F59" s="1375" t="s">
        <v>796</v>
      </c>
      <c r="G59" s="1406" t="s">
        <v>595</v>
      </c>
      <c r="H59" s="70"/>
      <c r="I59" s="70"/>
      <c r="J59" s="33"/>
    </row>
    <row r="60" spans="1:10" ht="18" customHeight="1">
      <c r="A60" s="1393"/>
      <c r="B60" s="1394"/>
      <c r="C60" s="1395"/>
      <c r="D60" s="1469"/>
      <c r="E60" s="1439"/>
      <c r="F60" s="1433"/>
      <c r="G60" s="1434"/>
      <c r="H60" s="70"/>
      <c r="I60" s="70"/>
      <c r="J60" s="33"/>
    </row>
    <row r="61" spans="1:10" ht="18" customHeight="1">
      <c r="A61" s="1393"/>
      <c r="B61" s="1394"/>
      <c r="C61" s="1395"/>
      <c r="D61" s="1422" t="s">
        <v>601</v>
      </c>
      <c r="E61" s="1489" t="s">
        <v>151</v>
      </c>
      <c r="F61" s="1491" t="s">
        <v>796</v>
      </c>
      <c r="G61" s="1425" t="s">
        <v>595</v>
      </c>
      <c r="H61" s="70"/>
      <c r="I61" s="70"/>
      <c r="J61" s="33"/>
    </row>
    <row r="62" spans="1:10" ht="18" customHeight="1">
      <c r="A62" s="1381"/>
      <c r="B62" s="1382"/>
      <c r="C62" s="1383"/>
      <c r="D62" s="1397"/>
      <c r="E62" s="1490"/>
      <c r="F62" s="1492"/>
      <c r="G62" s="1389"/>
      <c r="H62" s="70"/>
      <c r="I62" s="70"/>
      <c r="J62" s="33"/>
    </row>
    <row r="63" spans="1:10" ht="18" customHeight="1">
      <c r="A63" s="1390" t="s">
        <v>603</v>
      </c>
      <c r="B63" s="1391"/>
      <c r="C63" s="1392"/>
      <c r="D63" s="1396" t="s">
        <v>604</v>
      </c>
      <c r="E63" s="1372" t="s">
        <v>6</v>
      </c>
      <c r="F63" s="1375" t="s">
        <v>120</v>
      </c>
      <c r="G63" s="1406" t="s">
        <v>271</v>
      </c>
      <c r="H63" s="70"/>
      <c r="I63" s="70"/>
      <c r="J63" s="33"/>
    </row>
    <row r="64" spans="1:10" ht="18" customHeight="1">
      <c r="A64" s="1393"/>
      <c r="B64" s="1394"/>
      <c r="C64" s="1395"/>
      <c r="D64" s="1487"/>
      <c r="E64" s="1439"/>
      <c r="F64" s="1433"/>
      <c r="G64" s="1434"/>
      <c r="H64" s="70"/>
      <c r="I64" s="70"/>
      <c r="J64" s="33"/>
    </row>
    <row r="65" spans="1:10" ht="18" customHeight="1">
      <c r="A65" s="1393"/>
      <c r="B65" s="1394"/>
      <c r="C65" s="1395"/>
      <c r="D65" s="1422" t="s">
        <v>546</v>
      </c>
      <c r="E65" s="1373" t="s">
        <v>151</v>
      </c>
      <c r="F65" s="1376" t="s">
        <v>120</v>
      </c>
      <c r="G65" s="1425" t="s">
        <v>606</v>
      </c>
      <c r="H65" s="70"/>
      <c r="I65" s="70"/>
      <c r="J65" s="33"/>
    </row>
    <row r="66" spans="1:10" ht="18" customHeight="1">
      <c r="A66" s="1402"/>
      <c r="B66" s="1403"/>
      <c r="C66" s="1404"/>
      <c r="D66" s="1488"/>
      <c r="E66" s="1374"/>
      <c r="F66" s="1377"/>
      <c r="G66" s="1407"/>
      <c r="H66" s="70"/>
      <c r="I66" s="70"/>
      <c r="J66" s="33"/>
    </row>
    <row r="67" spans="1:10" ht="18" customHeight="1">
      <c r="A67" s="30" t="s">
        <v>607</v>
      </c>
      <c r="B67" s="40"/>
      <c r="C67" s="40"/>
      <c r="D67" s="51"/>
      <c r="E67" s="51"/>
      <c r="F67" s="58"/>
      <c r="G67" s="63"/>
      <c r="H67" s="70"/>
      <c r="I67" s="70"/>
      <c r="J67" s="33"/>
    </row>
    <row r="68" spans="1:10" ht="18" customHeight="1">
      <c r="A68" s="1390" t="s">
        <v>608</v>
      </c>
      <c r="B68" s="1391"/>
      <c r="C68" s="1392"/>
      <c r="D68" s="1396" t="s">
        <v>114</v>
      </c>
      <c r="E68" s="1372" t="s">
        <v>609</v>
      </c>
      <c r="F68" s="1375" t="s">
        <v>120</v>
      </c>
      <c r="G68" s="1406" t="s">
        <v>166</v>
      </c>
      <c r="H68" s="70"/>
      <c r="I68" s="70"/>
      <c r="J68" s="33"/>
    </row>
    <row r="69" spans="1:10" ht="18" customHeight="1">
      <c r="A69" s="1393"/>
      <c r="B69" s="1394"/>
      <c r="C69" s="1395"/>
      <c r="D69" s="1427"/>
      <c r="E69" s="1439"/>
      <c r="F69" s="1433"/>
      <c r="G69" s="1434"/>
      <c r="H69" s="70"/>
      <c r="I69" s="70"/>
      <c r="J69" s="33"/>
    </row>
    <row r="70" spans="1:10" ht="18" customHeight="1">
      <c r="A70" s="1393"/>
      <c r="B70" s="1394"/>
      <c r="C70" s="1395"/>
      <c r="D70" s="1427"/>
      <c r="E70" s="1373" t="s">
        <v>334</v>
      </c>
      <c r="F70" s="1376" t="s">
        <v>326</v>
      </c>
      <c r="G70" s="1435" t="s">
        <v>610</v>
      </c>
      <c r="H70" s="70"/>
      <c r="I70" s="70"/>
      <c r="J70" s="33"/>
    </row>
    <row r="71" spans="1:10" ht="18" customHeight="1">
      <c r="A71" s="1393"/>
      <c r="B71" s="1394"/>
      <c r="C71" s="1395"/>
      <c r="D71" s="1443"/>
      <c r="E71" s="1398"/>
      <c r="F71" s="1399"/>
      <c r="G71" s="1389"/>
      <c r="H71" s="70"/>
      <c r="I71" s="70"/>
      <c r="J71" s="33"/>
    </row>
    <row r="72" spans="1:10" ht="18" customHeight="1">
      <c r="A72" s="1393"/>
      <c r="B72" s="1394"/>
      <c r="C72" s="1395"/>
      <c r="D72" s="1426" t="s">
        <v>612</v>
      </c>
      <c r="E72" s="1372" t="s">
        <v>609</v>
      </c>
      <c r="F72" s="1375" t="s">
        <v>120</v>
      </c>
      <c r="G72" s="1406" t="s">
        <v>166</v>
      </c>
      <c r="H72" s="70"/>
      <c r="I72" s="70"/>
      <c r="J72" s="33"/>
    </row>
    <row r="73" spans="1:10" ht="18" customHeight="1">
      <c r="A73" s="1393"/>
      <c r="B73" s="1394"/>
      <c r="C73" s="1395"/>
      <c r="D73" s="1427"/>
      <c r="E73" s="1439"/>
      <c r="F73" s="1433"/>
      <c r="G73" s="1434"/>
      <c r="H73" s="70"/>
      <c r="I73" s="70"/>
      <c r="J73" s="33"/>
    </row>
    <row r="74" spans="1:10" ht="18" customHeight="1">
      <c r="A74" s="1393"/>
      <c r="B74" s="1394"/>
      <c r="C74" s="1395"/>
      <c r="D74" s="1427"/>
      <c r="E74" s="1373" t="s">
        <v>334</v>
      </c>
      <c r="F74" s="1376" t="s">
        <v>326</v>
      </c>
      <c r="G74" s="1435" t="s">
        <v>613</v>
      </c>
      <c r="H74" s="70"/>
      <c r="I74" s="70"/>
      <c r="J74" s="33"/>
    </row>
    <row r="75" spans="1:10" ht="18" customHeight="1">
      <c r="A75" s="1381"/>
      <c r="B75" s="1382"/>
      <c r="C75" s="1383"/>
      <c r="D75" s="1443"/>
      <c r="E75" s="1398"/>
      <c r="F75" s="1399"/>
      <c r="G75" s="1389"/>
      <c r="H75" s="70"/>
      <c r="I75" s="70"/>
      <c r="J75" s="33"/>
    </row>
    <row r="76" spans="1:10" ht="18" customHeight="1">
      <c r="A76" s="1390" t="s">
        <v>383</v>
      </c>
      <c r="B76" s="1391"/>
      <c r="C76" s="1392"/>
      <c r="D76" s="1426" t="s">
        <v>419</v>
      </c>
      <c r="E76" s="1372" t="s">
        <v>508</v>
      </c>
      <c r="F76" s="1376" t="s">
        <v>326</v>
      </c>
      <c r="G76" s="1406" t="s">
        <v>614</v>
      </c>
      <c r="H76" s="70"/>
      <c r="I76" s="70"/>
      <c r="J76" s="33"/>
    </row>
    <row r="77" spans="1:10" ht="18" customHeight="1">
      <c r="A77" s="1381"/>
      <c r="B77" s="1382"/>
      <c r="C77" s="1383"/>
      <c r="D77" s="1443"/>
      <c r="E77" s="1398"/>
      <c r="F77" s="1399"/>
      <c r="G77" s="1389"/>
      <c r="H77" s="70"/>
      <c r="I77" s="70"/>
      <c r="J77" s="33"/>
    </row>
    <row r="78" spans="1:10" ht="18" customHeight="1">
      <c r="A78" s="1390" t="s">
        <v>611</v>
      </c>
      <c r="B78" s="1391"/>
      <c r="C78" s="1392"/>
      <c r="D78" s="1396" t="s">
        <v>615</v>
      </c>
      <c r="E78" s="1372" t="s">
        <v>198</v>
      </c>
      <c r="F78" s="1375" t="s">
        <v>120</v>
      </c>
      <c r="G78" s="1406" t="s">
        <v>166</v>
      </c>
      <c r="H78" s="70"/>
      <c r="I78" s="70"/>
      <c r="J78" s="33"/>
    </row>
    <row r="79" spans="1:10" ht="18" customHeight="1">
      <c r="A79" s="1393"/>
      <c r="B79" s="1394"/>
      <c r="C79" s="1395"/>
      <c r="D79" s="1427"/>
      <c r="E79" s="1439"/>
      <c r="F79" s="1433"/>
      <c r="G79" s="1434"/>
      <c r="H79" s="70"/>
      <c r="I79" s="70"/>
      <c r="J79" s="33"/>
    </row>
    <row r="80" spans="1:10" ht="18" customHeight="1">
      <c r="A80" s="1393"/>
      <c r="B80" s="1394"/>
      <c r="C80" s="1395"/>
      <c r="D80" s="1427"/>
      <c r="E80" s="1373" t="s">
        <v>508</v>
      </c>
      <c r="F80" s="1376" t="s">
        <v>326</v>
      </c>
      <c r="G80" s="1435" t="s">
        <v>367</v>
      </c>
      <c r="H80" s="70"/>
      <c r="I80" s="70"/>
      <c r="J80" s="33"/>
    </row>
    <row r="81" spans="1:10" ht="18" customHeight="1">
      <c r="A81" s="1381"/>
      <c r="B81" s="1382"/>
      <c r="C81" s="1383"/>
      <c r="D81" s="1443"/>
      <c r="E81" s="1398"/>
      <c r="F81" s="1399"/>
      <c r="G81" s="1389"/>
      <c r="H81" s="70"/>
      <c r="I81" s="70"/>
      <c r="J81" s="33"/>
    </row>
    <row r="82" spans="1:10" ht="18" customHeight="1">
      <c r="A82" s="1413" t="s">
        <v>281</v>
      </c>
      <c r="B82" s="1479"/>
      <c r="C82" s="1480"/>
      <c r="D82" s="1484" t="s">
        <v>616</v>
      </c>
      <c r="E82" s="1485" t="s">
        <v>334</v>
      </c>
      <c r="F82" s="1486" t="s">
        <v>725</v>
      </c>
      <c r="G82" s="1406" t="s">
        <v>618</v>
      </c>
      <c r="H82" s="70"/>
      <c r="I82" s="70"/>
      <c r="J82" s="33"/>
    </row>
    <row r="83" spans="1:10" ht="18" customHeight="1">
      <c r="A83" s="1481"/>
      <c r="B83" s="1482"/>
      <c r="C83" s="1483"/>
      <c r="D83" s="1427"/>
      <c r="E83" s="1373"/>
      <c r="F83" s="1376"/>
      <c r="G83" s="1434"/>
      <c r="H83" s="70"/>
      <c r="I83" s="70"/>
      <c r="J83" s="33"/>
    </row>
    <row r="84" spans="1:10" ht="18" customHeight="1">
      <c r="A84" s="1481"/>
      <c r="B84" s="1482"/>
      <c r="C84" s="1483"/>
      <c r="D84" s="1436" t="s">
        <v>80</v>
      </c>
      <c r="E84" s="1438" t="s">
        <v>334</v>
      </c>
      <c r="F84" s="1486" t="s">
        <v>725</v>
      </c>
      <c r="G84" s="1435" t="s">
        <v>255</v>
      </c>
      <c r="H84" s="70"/>
      <c r="I84" s="70"/>
      <c r="J84" s="33"/>
    </row>
    <row r="85" spans="1:10" ht="32.85" customHeight="1">
      <c r="A85" s="1481"/>
      <c r="B85" s="1482"/>
      <c r="C85" s="1483"/>
      <c r="D85" s="1437"/>
      <c r="E85" s="1439"/>
      <c r="F85" s="1376"/>
      <c r="G85" s="1434"/>
      <c r="H85" s="70"/>
      <c r="I85" s="70"/>
      <c r="J85" s="33"/>
    </row>
    <row r="86" spans="1:10" ht="18" customHeight="1">
      <c r="A86" s="1481"/>
      <c r="B86" s="1482"/>
      <c r="C86" s="1483"/>
      <c r="D86" s="1449" t="s">
        <v>333</v>
      </c>
      <c r="E86" s="1438" t="s">
        <v>334</v>
      </c>
      <c r="F86" s="1486" t="s">
        <v>326</v>
      </c>
      <c r="G86" s="1435"/>
      <c r="H86" s="70"/>
      <c r="I86" s="70"/>
      <c r="J86" s="33"/>
    </row>
    <row r="87" spans="1:10" ht="18" customHeight="1">
      <c r="A87" s="1481"/>
      <c r="B87" s="1482"/>
      <c r="C87" s="1483"/>
      <c r="D87" s="1427"/>
      <c r="E87" s="1373"/>
      <c r="F87" s="1376"/>
      <c r="G87" s="1389"/>
      <c r="H87" s="70"/>
      <c r="I87" s="70"/>
      <c r="J87" s="33"/>
    </row>
    <row r="88" spans="1:10" ht="18" customHeight="1">
      <c r="A88" s="1471" t="s">
        <v>622</v>
      </c>
      <c r="B88" s="1472"/>
      <c r="C88" s="1473"/>
      <c r="D88" s="1426" t="s">
        <v>623</v>
      </c>
      <c r="E88" s="1372" t="s">
        <v>508</v>
      </c>
      <c r="F88" s="1375" t="s">
        <v>326</v>
      </c>
      <c r="G88" s="1406" t="s">
        <v>568</v>
      </c>
      <c r="H88" s="70"/>
      <c r="I88" s="70"/>
      <c r="J88" s="70"/>
    </row>
    <row r="89" spans="1:10" ht="27.6" customHeight="1">
      <c r="A89" s="1474"/>
      <c r="B89" s="1475"/>
      <c r="C89" s="1476"/>
      <c r="D89" s="1405"/>
      <c r="E89" s="1374"/>
      <c r="F89" s="1377"/>
      <c r="G89" s="1407"/>
      <c r="H89" s="70"/>
      <c r="I89" s="70"/>
      <c r="J89" s="70"/>
    </row>
    <row r="90" spans="1:10" ht="18" customHeight="1">
      <c r="A90" s="30" t="s">
        <v>624</v>
      </c>
      <c r="B90" s="40"/>
      <c r="C90" s="40"/>
      <c r="D90" s="51"/>
      <c r="E90" s="51"/>
      <c r="F90" s="58"/>
      <c r="G90" s="65"/>
      <c r="H90" s="70"/>
      <c r="I90" s="70"/>
      <c r="J90" s="33"/>
    </row>
    <row r="91" spans="1:10" ht="18" customHeight="1">
      <c r="A91" s="1390" t="s">
        <v>625</v>
      </c>
      <c r="B91" s="1391"/>
      <c r="C91" s="1392"/>
      <c r="D91" s="1453" t="s">
        <v>789</v>
      </c>
      <c r="E91" s="1372" t="s">
        <v>487</v>
      </c>
      <c r="F91" s="1375" t="s">
        <v>120</v>
      </c>
      <c r="G91" s="1406" t="s">
        <v>627</v>
      </c>
      <c r="H91" s="70"/>
      <c r="I91" s="70"/>
      <c r="J91" s="33"/>
    </row>
    <row r="92" spans="1:10" ht="18" customHeight="1">
      <c r="A92" s="1393"/>
      <c r="B92" s="1394"/>
      <c r="C92" s="1395"/>
      <c r="D92" s="1477"/>
      <c r="E92" s="1439"/>
      <c r="F92" s="1433"/>
      <c r="G92" s="1434"/>
      <c r="H92" s="70"/>
      <c r="I92" s="70"/>
      <c r="J92" s="33"/>
    </row>
    <row r="93" spans="1:10" ht="18" customHeight="1">
      <c r="A93" s="1393"/>
      <c r="B93" s="1394"/>
      <c r="C93" s="1395"/>
      <c r="D93" s="1478" t="s">
        <v>108</v>
      </c>
      <c r="E93" s="1373" t="s">
        <v>487</v>
      </c>
      <c r="F93" s="1376" t="s">
        <v>120</v>
      </c>
      <c r="G93" s="1435" t="s">
        <v>451</v>
      </c>
      <c r="H93" s="70"/>
      <c r="I93" s="70"/>
      <c r="J93" s="33"/>
    </row>
    <row r="94" spans="1:10" ht="18" customHeight="1">
      <c r="A94" s="1402"/>
      <c r="B94" s="1403"/>
      <c r="C94" s="1404"/>
      <c r="D94" s="1454"/>
      <c r="E94" s="1374"/>
      <c r="F94" s="1377"/>
      <c r="G94" s="1407"/>
      <c r="H94" s="70"/>
      <c r="I94" s="70"/>
      <c r="J94" s="33"/>
    </row>
    <row r="95" spans="1:10" ht="18" customHeight="1">
      <c r="A95" s="1514" t="s">
        <v>480</v>
      </c>
      <c r="B95" s="1518"/>
      <c r="C95" s="1518"/>
      <c r="D95" s="1004"/>
      <c r="E95" s="1005"/>
      <c r="F95" s="1006"/>
      <c r="G95" s="1007"/>
      <c r="H95" s="70"/>
      <c r="I95" s="70"/>
      <c r="J95" s="33"/>
    </row>
    <row r="96" spans="1:10" ht="18" customHeight="1">
      <c r="A96" s="30" t="s">
        <v>299</v>
      </c>
      <c r="B96" s="40"/>
      <c r="C96" s="40"/>
      <c r="D96" s="51"/>
      <c r="E96" s="51"/>
      <c r="F96" s="58"/>
      <c r="G96" s="63"/>
      <c r="H96" s="70"/>
      <c r="I96" s="70"/>
      <c r="J96" s="23"/>
    </row>
    <row r="97" spans="1:10" ht="18" customHeight="1">
      <c r="A97" s="1390" t="s">
        <v>437</v>
      </c>
      <c r="B97" s="1391"/>
      <c r="C97" s="1392"/>
      <c r="D97" s="1426" t="s">
        <v>628</v>
      </c>
      <c r="E97" s="1470" t="s">
        <v>515</v>
      </c>
      <c r="F97" s="1444" t="s">
        <v>726</v>
      </c>
      <c r="G97" s="1461"/>
      <c r="H97" s="70"/>
      <c r="I97" s="70"/>
      <c r="J97" s="23"/>
    </row>
    <row r="98" spans="1:10" ht="18" customHeight="1">
      <c r="A98" s="1393"/>
      <c r="B98" s="1394"/>
      <c r="C98" s="1395"/>
      <c r="D98" s="1469"/>
      <c r="E98" s="1439"/>
      <c r="F98" s="1445"/>
      <c r="G98" s="1467"/>
      <c r="H98" s="70"/>
      <c r="I98" s="70"/>
      <c r="J98" s="23"/>
    </row>
    <row r="99" spans="1:10" ht="18" customHeight="1">
      <c r="A99" s="1393"/>
      <c r="B99" s="1394"/>
      <c r="C99" s="1395"/>
      <c r="D99" s="1427" t="s">
        <v>629</v>
      </c>
      <c r="E99" s="1373" t="s">
        <v>334</v>
      </c>
      <c r="F99" s="1423" t="s">
        <v>617</v>
      </c>
      <c r="G99" s="1468"/>
      <c r="H99" s="70"/>
      <c r="I99" s="70"/>
      <c r="J99" s="33"/>
    </row>
    <row r="100" spans="1:10" ht="18" customHeight="1">
      <c r="A100" s="1393"/>
      <c r="B100" s="1394"/>
      <c r="C100" s="1395"/>
      <c r="D100" s="1443"/>
      <c r="E100" s="1398"/>
      <c r="F100" s="1424"/>
      <c r="G100" s="1462"/>
      <c r="H100" s="70"/>
      <c r="I100" s="70"/>
      <c r="J100" s="33"/>
    </row>
    <row r="101" spans="1:10" ht="18" customHeight="1">
      <c r="A101" s="1390" t="s">
        <v>630</v>
      </c>
      <c r="B101" s="1391"/>
      <c r="C101" s="1392"/>
      <c r="D101" s="1426" t="s">
        <v>414</v>
      </c>
      <c r="E101" s="1372" t="s">
        <v>593</v>
      </c>
      <c r="F101" s="1375" t="s">
        <v>632</v>
      </c>
      <c r="G101" s="1461" t="s">
        <v>727</v>
      </c>
      <c r="H101" s="70"/>
      <c r="I101" s="70"/>
      <c r="J101" s="33"/>
    </row>
    <row r="102" spans="1:10" ht="18" customHeight="1">
      <c r="A102" s="1393"/>
      <c r="B102" s="1394"/>
      <c r="C102" s="1395"/>
      <c r="D102" s="1469"/>
      <c r="E102" s="1439"/>
      <c r="F102" s="1433"/>
      <c r="G102" s="1467"/>
      <c r="H102" s="70"/>
      <c r="I102" s="70"/>
      <c r="J102" s="33"/>
    </row>
    <row r="103" spans="1:10" ht="18" customHeight="1">
      <c r="A103" s="1393"/>
      <c r="B103" s="1394"/>
      <c r="C103" s="1395"/>
      <c r="D103" s="1427" t="s">
        <v>631</v>
      </c>
      <c r="E103" s="1373" t="s">
        <v>356</v>
      </c>
      <c r="F103" s="1376" t="s">
        <v>632</v>
      </c>
      <c r="G103" s="1468" t="s">
        <v>727</v>
      </c>
      <c r="H103" s="70"/>
      <c r="I103" s="70"/>
      <c r="J103" s="33"/>
    </row>
    <row r="104" spans="1:10" ht="18" customHeight="1">
      <c r="A104" s="1381"/>
      <c r="B104" s="1382"/>
      <c r="C104" s="1383"/>
      <c r="D104" s="1443"/>
      <c r="E104" s="1398"/>
      <c r="F104" s="1399"/>
      <c r="G104" s="1462"/>
      <c r="H104" s="70"/>
      <c r="I104" s="70"/>
      <c r="J104" s="33"/>
    </row>
    <row r="105" spans="1:10" ht="18" customHeight="1">
      <c r="A105" s="1390" t="s">
        <v>411</v>
      </c>
      <c r="B105" s="1391"/>
      <c r="C105" s="1392"/>
      <c r="D105" s="1396" t="s">
        <v>794</v>
      </c>
      <c r="E105" s="1372" t="s">
        <v>198</v>
      </c>
      <c r="F105" s="1375" t="s">
        <v>51</v>
      </c>
      <c r="G105" s="1461" t="s">
        <v>633</v>
      </c>
      <c r="H105" s="70"/>
      <c r="I105" s="70"/>
      <c r="J105" s="33"/>
    </row>
    <row r="106" spans="1:10" ht="18" customHeight="1">
      <c r="A106" s="1393"/>
      <c r="B106" s="1394"/>
      <c r="C106" s="1395"/>
      <c r="D106" s="1422"/>
      <c r="E106" s="1439"/>
      <c r="F106" s="1433"/>
      <c r="G106" s="1467"/>
      <c r="H106" s="70"/>
      <c r="I106" s="70"/>
      <c r="J106" s="33"/>
    </row>
    <row r="107" spans="1:10" ht="18" customHeight="1">
      <c r="A107" s="1393"/>
      <c r="B107" s="1394"/>
      <c r="C107" s="1395"/>
      <c r="D107" s="1422"/>
      <c r="E107" s="1373" t="s">
        <v>508</v>
      </c>
      <c r="F107" s="1376" t="s">
        <v>323</v>
      </c>
      <c r="G107" s="1468" t="s">
        <v>470</v>
      </c>
      <c r="H107" s="70"/>
      <c r="I107" s="70"/>
      <c r="J107" s="33"/>
    </row>
    <row r="108" spans="1:10" ht="18" customHeight="1">
      <c r="A108" s="1402"/>
      <c r="B108" s="1403"/>
      <c r="C108" s="1404"/>
      <c r="D108" s="1428"/>
      <c r="E108" s="1374"/>
      <c r="F108" s="1377"/>
      <c r="G108" s="1463"/>
      <c r="H108" s="70"/>
      <c r="I108" s="70"/>
      <c r="J108" s="33"/>
    </row>
    <row r="109" spans="1:10" ht="18" customHeight="1">
      <c r="A109" s="30" t="s">
        <v>62</v>
      </c>
      <c r="B109" s="40"/>
      <c r="C109" s="40"/>
      <c r="D109" s="51"/>
      <c r="E109" s="51"/>
      <c r="F109" s="58"/>
      <c r="G109" s="63"/>
      <c r="H109" s="70"/>
      <c r="I109" s="70"/>
      <c r="J109" s="33"/>
    </row>
    <row r="110" spans="1:10" ht="16.5" customHeight="1">
      <c r="A110" s="1390" t="s">
        <v>276</v>
      </c>
      <c r="B110" s="1391"/>
      <c r="C110" s="1392"/>
      <c r="D110" s="1426" t="s">
        <v>106</v>
      </c>
      <c r="E110" s="1470" t="s">
        <v>515</v>
      </c>
      <c r="F110" s="1444" t="s">
        <v>726</v>
      </c>
      <c r="G110" s="1461"/>
      <c r="H110" s="72"/>
      <c r="I110" s="70"/>
      <c r="J110" s="33"/>
    </row>
    <row r="111" spans="1:10" ht="16.5" customHeight="1">
      <c r="A111" s="1393"/>
      <c r="B111" s="1394"/>
      <c r="C111" s="1395"/>
      <c r="D111" s="1469"/>
      <c r="E111" s="1439"/>
      <c r="F111" s="1445"/>
      <c r="G111" s="1467"/>
      <c r="H111" s="72"/>
      <c r="I111" s="70"/>
      <c r="J111" s="33"/>
    </row>
    <row r="112" spans="1:10" ht="16.5" customHeight="1">
      <c r="A112" s="1393"/>
      <c r="B112" s="1394"/>
      <c r="C112" s="1395"/>
      <c r="D112" s="1427" t="s">
        <v>634</v>
      </c>
      <c r="E112" s="1373" t="s">
        <v>334</v>
      </c>
      <c r="F112" s="1423" t="s">
        <v>617</v>
      </c>
      <c r="G112" s="1468"/>
      <c r="H112" s="72"/>
      <c r="I112" s="70"/>
      <c r="J112" s="23"/>
    </row>
    <row r="113" spans="1:10" ht="16.5" customHeight="1">
      <c r="A113" s="1393"/>
      <c r="B113" s="1394"/>
      <c r="C113" s="1395"/>
      <c r="D113" s="1443"/>
      <c r="E113" s="1398"/>
      <c r="F113" s="1424"/>
      <c r="G113" s="1462"/>
      <c r="H113" s="69"/>
      <c r="I113" s="70"/>
      <c r="J113" s="23"/>
    </row>
    <row r="114" spans="1:10" ht="16.5" customHeight="1">
      <c r="A114" s="1390" t="s">
        <v>308</v>
      </c>
      <c r="B114" s="1391"/>
      <c r="C114" s="1392"/>
      <c r="D114" s="1464" t="s">
        <v>793</v>
      </c>
      <c r="E114" s="1372" t="s">
        <v>198</v>
      </c>
      <c r="F114" s="1375" t="s">
        <v>51</v>
      </c>
      <c r="G114" s="1461"/>
      <c r="H114" s="69"/>
      <c r="I114" s="70"/>
      <c r="J114" s="23"/>
    </row>
    <row r="115" spans="1:10" ht="16.5" customHeight="1">
      <c r="A115" s="1393"/>
      <c r="B115" s="1394"/>
      <c r="C115" s="1395"/>
      <c r="D115" s="1465"/>
      <c r="E115" s="1439"/>
      <c r="F115" s="1433"/>
      <c r="G115" s="1467"/>
      <c r="H115" s="69"/>
      <c r="I115" s="70"/>
      <c r="J115" s="23"/>
    </row>
    <row r="116" spans="1:10" ht="16.5" customHeight="1">
      <c r="A116" s="1393"/>
      <c r="B116" s="1394"/>
      <c r="C116" s="1395"/>
      <c r="D116" s="1465"/>
      <c r="E116" s="1373" t="s">
        <v>334</v>
      </c>
      <c r="F116" s="1376" t="s">
        <v>323</v>
      </c>
      <c r="G116" s="1468" t="s">
        <v>470</v>
      </c>
      <c r="H116" s="70"/>
      <c r="I116" s="70"/>
      <c r="J116" s="23"/>
    </row>
    <row r="117" spans="1:10" ht="16.5" customHeight="1" thickBot="1">
      <c r="A117" s="1402"/>
      <c r="B117" s="1403"/>
      <c r="C117" s="1404"/>
      <c r="D117" s="1466"/>
      <c r="E117" s="1374"/>
      <c r="F117" s="1377"/>
      <c r="G117" s="1463"/>
      <c r="H117" s="70"/>
      <c r="I117" s="70"/>
      <c r="J117" s="33"/>
    </row>
    <row r="118" spans="1:10" ht="18" customHeight="1">
      <c r="A118" s="30" t="s">
        <v>635</v>
      </c>
      <c r="B118" s="40"/>
      <c r="C118" s="40"/>
      <c r="D118" s="51"/>
      <c r="E118" s="51"/>
      <c r="F118" s="58"/>
      <c r="G118" s="63"/>
      <c r="H118" s="70"/>
      <c r="I118" s="70"/>
      <c r="J118" s="33"/>
    </row>
    <row r="119" spans="1:10" ht="18" customHeight="1">
      <c r="A119" s="1390" t="s">
        <v>637</v>
      </c>
      <c r="B119" s="1391"/>
      <c r="C119" s="1392"/>
      <c r="D119" s="1426" t="s">
        <v>638</v>
      </c>
      <c r="E119" s="1372" t="s">
        <v>639</v>
      </c>
      <c r="F119" s="1444" t="s">
        <v>563</v>
      </c>
      <c r="G119" s="1461"/>
      <c r="H119" s="72"/>
      <c r="I119" s="70"/>
      <c r="J119" s="33"/>
    </row>
    <row r="120" spans="1:10" ht="18" customHeight="1">
      <c r="A120" s="1402"/>
      <c r="B120" s="1403"/>
      <c r="C120" s="1404"/>
      <c r="D120" s="1405"/>
      <c r="E120" s="1374"/>
      <c r="F120" s="1424"/>
      <c r="G120" s="1463"/>
      <c r="H120" s="72"/>
      <c r="I120" s="70"/>
      <c r="J120" s="33"/>
    </row>
    <row r="121" spans="1:10" ht="18" customHeight="1">
      <c r="A121" s="30" t="s">
        <v>514</v>
      </c>
      <c r="B121" s="40"/>
      <c r="C121" s="40"/>
      <c r="D121" s="51"/>
      <c r="E121" s="51"/>
      <c r="F121" s="58"/>
      <c r="G121" s="63"/>
      <c r="H121" s="70"/>
      <c r="I121" s="70"/>
      <c r="J121" s="33"/>
    </row>
    <row r="122" spans="1:10" ht="18" customHeight="1">
      <c r="A122" s="1390" t="s">
        <v>640</v>
      </c>
      <c r="B122" s="1391"/>
      <c r="C122" s="1392"/>
      <c r="D122" s="1426" t="s">
        <v>791</v>
      </c>
      <c r="E122" s="1372" t="s">
        <v>508</v>
      </c>
      <c r="F122" s="1375" t="s">
        <v>729</v>
      </c>
      <c r="G122" s="1461" t="s">
        <v>470</v>
      </c>
      <c r="H122" s="70"/>
      <c r="I122" s="70"/>
      <c r="J122" s="33"/>
    </row>
    <row r="123" spans="1:10" ht="18" customHeight="1">
      <c r="A123" s="1381"/>
      <c r="B123" s="1382"/>
      <c r="C123" s="1383"/>
      <c r="D123" s="1443"/>
      <c r="E123" s="1398"/>
      <c r="F123" s="1376"/>
      <c r="G123" s="1462"/>
      <c r="H123" s="70"/>
      <c r="I123" s="70"/>
      <c r="J123" s="33"/>
    </row>
    <row r="124" spans="1:10" ht="18" customHeight="1">
      <c r="A124" s="1390" t="s">
        <v>641</v>
      </c>
      <c r="B124" s="1391"/>
      <c r="C124" s="1392"/>
      <c r="D124" s="1396" t="s">
        <v>790</v>
      </c>
      <c r="E124" s="1372" t="s">
        <v>508</v>
      </c>
      <c r="F124" s="1375" t="s">
        <v>729</v>
      </c>
      <c r="G124" s="1461" t="s">
        <v>470</v>
      </c>
      <c r="H124" s="70"/>
      <c r="I124" s="70"/>
      <c r="J124" s="33"/>
    </row>
    <row r="125" spans="1:10" ht="18" customHeight="1">
      <c r="A125" s="1402"/>
      <c r="B125" s="1403"/>
      <c r="C125" s="1404"/>
      <c r="D125" s="1428"/>
      <c r="E125" s="1374"/>
      <c r="F125" s="1377"/>
      <c r="G125" s="1463"/>
      <c r="H125" s="70"/>
      <c r="I125" s="70"/>
      <c r="J125" s="33"/>
    </row>
    <row r="126" spans="1:10" ht="18" customHeight="1">
      <c r="A126" s="30" t="s">
        <v>341</v>
      </c>
      <c r="B126" s="40"/>
      <c r="C126" s="40"/>
      <c r="D126" s="51"/>
      <c r="E126" s="51"/>
      <c r="F126" s="58"/>
      <c r="G126" s="63"/>
      <c r="H126" s="70"/>
      <c r="I126" s="70"/>
      <c r="J126" s="33"/>
    </row>
    <row r="127" spans="1:10" ht="18" customHeight="1">
      <c r="A127" s="1455" t="s">
        <v>644</v>
      </c>
      <c r="B127" s="1456"/>
      <c r="C127" s="1457"/>
      <c r="D127" s="1396" t="s">
        <v>279</v>
      </c>
      <c r="E127" s="1372" t="s">
        <v>334</v>
      </c>
      <c r="F127" s="1375" t="s">
        <v>459</v>
      </c>
      <c r="G127" s="1461" t="s">
        <v>470</v>
      </c>
      <c r="H127" s="70"/>
      <c r="I127" s="70"/>
      <c r="J127" s="33"/>
    </row>
    <row r="128" spans="1:10" ht="18" customHeight="1">
      <c r="A128" s="1458"/>
      <c r="B128" s="1459"/>
      <c r="C128" s="1460"/>
      <c r="D128" s="1397"/>
      <c r="E128" s="1398"/>
      <c r="F128" s="1399"/>
      <c r="G128" s="1462"/>
      <c r="H128" s="70"/>
      <c r="I128" s="70"/>
      <c r="J128" s="33"/>
    </row>
    <row r="129" spans="1:10" ht="18" customHeight="1">
      <c r="A129" s="1390" t="s">
        <v>8</v>
      </c>
      <c r="B129" s="1391"/>
      <c r="C129" s="1392"/>
      <c r="D129" s="1426" t="s">
        <v>512</v>
      </c>
      <c r="E129" s="1372" t="s">
        <v>334</v>
      </c>
      <c r="F129" s="1375" t="s">
        <v>563</v>
      </c>
      <c r="G129" s="1406" t="s">
        <v>470</v>
      </c>
      <c r="H129" s="70"/>
      <c r="I129" s="70"/>
      <c r="J129" s="33"/>
    </row>
    <row r="130" spans="1:10" ht="18" customHeight="1">
      <c r="A130" s="1381"/>
      <c r="B130" s="1382"/>
      <c r="C130" s="1383"/>
      <c r="D130" s="1443"/>
      <c r="E130" s="1398"/>
      <c r="F130" s="1399"/>
      <c r="G130" s="1389"/>
      <c r="H130" s="70"/>
      <c r="I130" s="70"/>
      <c r="J130" s="33"/>
    </row>
    <row r="131" spans="1:10" ht="18" customHeight="1">
      <c r="A131" s="1390" t="s">
        <v>645</v>
      </c>
      <c r="B131" s="1391"/>
      <c r="C131" s="1392"/>
      <c r="D131" s="1426" t="s">
        <v>646</v>
      </c>
      <c r="E131" s="1372" t="s">
        <v>334</v>
      </c>
      <c r="F131" s="1375" t="s">
        <v>563</v>
      </c>
      <c r="G131" s="1406" t="s">
        <v>647</v>
      </c>
      <c r="H131" s="70"/>
      <c r="I131" s="70"/>
      <c r="J131" s="33"/>
    </row>
    <row r="132" spans="1:10" ht="18" customHeight="1">
      <c r="A132" s="1381"/>
      <c r="B132" s="1382"/>
      <c r="C132" s="1383"/>
      <c r="D132" s="1443"/>
      <c r="E132" s="1398"/>
      <c r="F132" s="1399"/>
      <c r="G132" s="1389"/>
      <c r="H132" s="70"/>
      <c r="I132" s="70"/>
      <c r="J132" s="33"/>
    </row>
    <row r="133" spans="1:10" ht="18" customHeight="1">
      <c r="A133" s="1390" t="s">
        <v>96</v>
      </c>
      <c r="B133" s="1391"/>
      <c r="C133" s="1392"/>
      <c r="D133" s="1426" t="s">
        <v>648</v>
      </c>
      <c r="E133" s="1372" t="s">
        <v>334</v>
      </c>
      <c r="F133" s="1375" t="s">
        <v>142</v>
      </c>
      <c r="G133" s="1406" t="s">
        <v>470</v>
      </c>
      <c r="H133" s="70"/>
      <c r="I133" s="70"/>
      <c r="J133" s="33"/>
    </row>
    <row r="134" spans="1:10" ht="18" customHeight="1">
      <c r="A134" s="1381"/>
      <c r="B134" s="1382"/>
      <c r="C134" s="1383"/>
      <c r="D134" s="1443"/>
      <c r="E134" s="1398"/>
      <c r="F134" s="1399"/>
      <c r="G134" s="1389"/>
      <c r="H134" s="70"/>
      <c r="I134" s="70"/>
      <c r="J134" s="33"/>
    </row>
    <row r="135" spans="1:10" ht="18" customHeight="1">
      <c r="A135" s="1390" t="s">
        <v>650</v>
      </c>
      <c r="B135" s="1391"/>
      <c r="C135" s="1392"/>
      <c r="D135" s="1426" t="s">
        <v>652</v>
      </c>
      <c r="E135" s="1372" t="s">
        <v>334</v>
      </c>
      <c r="F135" s="1376" t="s">
        <v>563</v>
      </c>
      <c r="G135" s="1406"/>
      <c r="H135" s="70"/>
      <c r="I135" s="70"/>
      <c r="J135" s="33"/>
    </row>
    <row r="136" spans="1:10" ht="18" customHeight="1">
      <c r="A136" s="1402"/>
      <c r="B136" s="1403"/>
      <c r="C136" s="1404"/>
      <c r="D136" s="1405"/>
      <c r="E136" s="1398"/>
      <c r="F136" s="1377"/>
      <c r="G136" s="1407"/>
      <c r="H136" s="70"/>
      <c r="I136" s="70"/>
      <c r="J136" s="33"/>
    </row>
    <row r="137" spans="1:10" ht="18" customHeight="1">
      <c r="A137" s="30" t="s">
        <v>653</v>
      </c>
      <c r="B137" s="40"/>
      <c r="C137" s="40"/>
      <c r="D137" s="51"/>
      <c r="E137" s="51"/>
      <c r="F137" s="58"/>
      <c r="G137" s="63"/>
      <c r="H137" s="70"/>
      <c r="I137" s="70"/>
      <c r="J137" s="33"/>
    </row>
    <row r="138" spans="1:10" ht="18" customHeight="1">
      <c r="A138" s="1390" t="s">
        <v>654</v>
      </c>
      <c r="B138" s="1391"/>
      <c r="C138" s="1392"/>
      <c r="D138" s="1426" t="s">
        <v>148</v>
      </c>
      <c r="E138" s="1372" t="s">
        <v>334</v>
      </c>
      <c r="F138" s="1375" t="s">
        <v>563</v>
      </c>
      <c r="G138" s="1406" t="s">
        <v>470</v>
      </c>
      <c r="H138" s="70"/>
      <c r="I138" s="70"/>
      <c r="J138" s="33"/>
    </row>
    <row r="139" spans="1:10" ht="18" customHeight="1">
      <c r="A139" s="1381"/>
      <c r="B139" s="1382"/>
      <c r="C139" s="1383"/>
      <c r="D139" s="1443"/>
      <c r="E139" s="1398"/>
      <c r="F139" s="1399"/>
      <c r="G139" s="1389"/>
      <c r="H139" s="70"/>
      <c r="I139" s="70"/>
      <c r="J139" s="33"/>
    </row>
    <row r="140" spans="1:10" ht="18" customHeight="1">
      <c r="A140" s="1390" t="s">
        <v>655</v>
      </c>
      <c r="B140" s="1391"/>
      <c r="C140" s="1392"/>
      <c r="D140" s="1426" t="s">
        <v>656</v>
      </c>
      <c r="E140" s="1372" t="s">
        <v>334</v>
      </c>
      <c r="F140" s="1375" t="s">
        <v>667</v>
      </c>
      <c r="G140" s="1406" t="s">
        <v>470</v>
      </c>
      <c r="H140" s="70"/>
      <c r="I140" s="70"/>
      <c r="J140" s="33"/>
    </row>
    <row r="141" spans="1:10" ht="18" customHeight="1">
      <c r="A141" s="1381"/>
      <c r="B141" s="1382"/>
      <c r="C141" s="1383"/>
      <c r="D141" s="1443"/>
      <c r="E141" s="1398"/>
      <c r="F141" s="1399"/>
      <c r="G141" s="1389"/>
      <c r="H141" s="70"/>
      <c r="I141" s="70"/>
      <c r="J141" s="33"/>
    </row>
    <row r="142" spans="1:10" ht="18" customHeight="1">
      <c r="A142" s="1390" t="s">
        <v>657</v>
      </c>
      <c r="B142" s="1391"/>
      <c r="C142" s="1392"/>
      <c r="D142" s="1426" t="s">
        <v>176</v>
      </c>
      <c r="E142" s="1372" t="s">
        <v>334</v>
      </c>
      <c r="F142" s="1375" t="s">
        <v>563</v>
      </c>
      <c r="G142" s="1406" t="s">
        <v>658</v>
      </c>
      <c r="H142" s="70"/>
      <c r="I142" s="70"/>
      <c r="J142" s="33"/>
    </row>
    <row r="143" spans="1:10" ht="18" customHeight="1">
      <c r="A143" s="1381"/>
      <c r="B143" s="1382"/>
      <c r="C143" s="1383"/>
      <c r="D143" s="1443"/>
      <c r="E143" s="1398"/>
      <c r="F143" s="1376"/>
      <c r="G143" s="1389"/>
      <c r="H143" s="70"/>
      <c r="I143" s="70"/>
      <c r="J143" s="33"/>
    </row>
    <row r="144" spans="1:10" ht="18" customHeight="1">
      <c r="A144" s="1413" t="s">
        <v>659</v>
      </c>
      <c r="B144" s="1414"/>
      <c r="C144" s="1415"/>
      <c r="D144" s="1453" t="s">
        <v>660</v>
      </c>
      <c r="E144" s="1372" t="s">
        <v>334</v>
      </c>
      <c r="F144" s="1375" t="s">
        <v>667</v>
      </c>
      <c r="G144" s="1406" t="s">
        <v>470</v>
      </c>
      <c r="H144" s="70"/>
      <c r="I144" s="70"/>
      <c r="J144" s="33"/>
    </row>
    <row r="145" spans="1:10" ht="18" customHeight="1">
      <c r="A145" s="1450"/>
      <c r="B145" s="1451"/>
      <c r="C145" s="1452"/>
      <c r="D145" s="1454"/>
      <c r="E145" s="1398"/>
      <c r="F145" s="1377"/>
      <c r="G145" s="1407"/>
      <c r="H145" s="70"/>
      <c r="I145" s="70"/>
      <c r="J145" s="33"/>
    </row>
    <row r="146" spans="1:10" ht="18" customHeight="1">
      <c r="A146" s="30" t="s">
        <v>662</v>
      </c>
      <c r="B146" s="40"/>
      <c r="C146" s="40"/>
      <c r="D146" s="51"/>
      <c r="E146" s="51"/>
      <c r="F146" s="58"/>
      <c r="G146" s="63"/>
      <c r="H146" s="70"/>
      <c r="I146" s="70"/>
      <c r="J146" s="33"/>
    </row>
    <row r="147" spans="1:10" ht="18" customHeight="1">
      <c r="A147" s="1390" t="s">
        <v>663</v>
      </c>
      <c r="B147" s="1391"/>
      <c r="C147" s="1392"/>
      <c r="D147" s="1426" t="s">
        <v>664</v>
      </c>
      <c r="E147" s="1372" t="s">
        <v>334</v>
      </c>
      <c r="F147" s="1375" t="s">
        <v>730</v>
      </c>
      <c r="G147" s="1406" t="s">
        <v>470</v>
      </c>
      <c r="H147" s="70"/>
      <c r="I147" s="70"/>
      <c r="J147" s="33"/>
    </row>
    <row r="148" spans="1:10" ht="18" customHeight="1">
      <c r="A148" s="1381"/>
      <c r="B148" s="1382"/>
      <c r="C148" s="1383"/>
      <c r="D148" s="1443"/>
      <c r="E148" s="1398"/>
      <c r="F148" s="1399"/>
      <c r="G148" s="1389"/>
      <c r="H148" s="70"/>
      <c r="I148" s="70"/>
      <c r="J148" s="33"/>
    </row>
    <row r="149" spans="1:10" ht="18" customHeight="1">
      <c r="A149" s="1390" t="s">
        <v>665</v>
      </c>
      <c r="B149" s="1391"/>
      <c r="C149" s="1392"/>
      <c r="D149" s="1426" t="s">
        <v>668</v>
      </c>
      <c r="E149" s="1372" t="s">
        <v>334</v>
      </c>
      <c r="F149" s="1375" t="s">
        <v>459</v>
      </c>
      <c r="G149" s="1406" t="s">
        <v>470</v>
      </c>
      <c r="H149" s="70"/>
      <c r="I149" s="70"/>
      <c r="J149" s="33"/>
    </row>
    <row r="150" spans="1:10" ht="18" customHeight="1">
      <c r="A150" s="1381"/>
      <c r="B150" s="1382"/>
      <c r="C150" s="1383"/>
      <c r="D150" s="1443"/>
      <c r="E150" s="1398"/>
      <c r="F150" s="1399"/>
      <c r="G150" s="1389"/>
      <c r="H150" s="70"/>
      <c r="I150" s="70"/>
      <c r="J150" s="33"/>
    </row>
    <row r="151" spans="1:10" ht="18" customHeight="1">
      <c r="A151" s="1390" t="s">
        <v>605</v>
      </c>
      <c r="B151" s="1391"/>
      <c r="C151" s="1392"/>
      <c r="D151" s="1426" t="s">
        <v>669</v>
      </c>
      <c r="E151" s="1372" t="s">
        <v>334</v>
      </c>
      <c r="F151" s="1375" t="s">
        <v>730</v>
      </c>
      <c r="G151" s="1406" t="s">
        <v>470</v>
      </c>
      <c r="H151" s="70"/>
      <c r="I151" s="70"/>
      <c r="J151" s="33"/>
    </row>
    <row r="152" spans="1:10" ht="18" customHeight="1">
      <c r="A152" s="1402"/>
      <c r="B152" s="1403"/>
      <c r="C152" s="1404"/>
      <c r="D152" s="1405"/>
      <c r="E152" s="1398"/>
      <c r="F152" s="1377"/>
      <c r="G152" s="1407"/>
      <c r="H152" s="70"/>
      <c r="I152" s="70"/>
      <c r="J152" s="33"/>
    </row>
    <row r="153" spans="1:10" ht="18" customHeight="1">
      <c r="A153" s="30" t="s">
        <v>670</v>
      </c>
      <c r="B153" s="40"/>
      <c r="C153" s="40"/>
      <c r="D153" s="51"/>
      <c r="E153" s="51"/>
      <c r="F153" s="58"/>
      <c r="G153" s="63"/>
      <c r="H153" s="70"/>
      <c r="I153" s="70"/>
      <c r="J153" s="33"/>
    </row>
    <row r="154" spans="1:10" ht="18" customHeight="1">
      <c r="A154" s="1390" t="s">
        <v>474</v>
      </c>
      <c r="B154" s="1391"/>
      <c r="C154" s="1392"/>
      <c r="D154" s="1426" t="s">
        <v>98</v>
      </c>
      <c r="E154" s="1372" t="s">
        <v>198</v>
      </c>
      <c r="F154" s="1375" t="s">
        <v>120</v>
      </c>
      <c r="G154" s="1406" t="s">
        <v>254</v>
      </c>
      <c r="H154" s="70"/>
      <c r="I154" s="70"/>
      <c r="J154" s="33"/>
    </row>
    <row r="155" spans="1:10" ht="18" customHeight="1">
      <c r="A155" s="1393"/>
      <c r="B155" s="1394"/>
      <c r="C155" s="1395"/>
      <c r="D155" s="1427"/>
      <c r="E155" s="1373"/>
      <c r="F155" s="1376"/>
      <c r="G155" s="1434"/>
      <c r="H155" s="70"/>
      <c r="I155" s="70"/>
      <c r="J155" s="33"/>
    </row>
    <row r="156" spans="1:10" ht="18" customHeight="1">
      <c r="A156" s="1393"/>
      <c r="B156" s="1394"/>
      <c r="C156" s="1395"/>
      <c r="D156" s="1449" t="s">
        <v>40</v>
      </c>
      <c r="E156" s="1438" t="s">
        <v>334</v>
      </c>
      <c r="F156" s="1440" t="s">
        <v>2</v>
      </c>
      <c r="G156" s="1435" t="s">
        <v>570</v>
      </c>
      <c r="H156" s="70"/>
      <c r="I156" s="70"/>
      <c r="J156" s="33"/>
    </row>
    <row r="157" spans="1:10" ht="18" customHeight="1">
      <c r="A157" s="1402"/>
      <c r="B157" s="1403"/>
      <c r="C157" s="1404"/>
      <c r="D157" s="1405"/>
      <c r="E157" s="1374"/>
      <c r="F157" s="1377"/>
      <c r="G157" s="1407"/>
      <c r="H157" s="70"/>
      <c r="I157" s="70"/>
      <c r="J157" s="33"/>
    </row>
    <row r="158" spans="1:10" ht="18" customHeight="1">
      <c r="A158" s="30" t="s">
        <v>187</v>
      </c>
      <c r="B158" s="40"/>
      <c r="C158" s="40"/>
      <c r="D158" s="51"/>
      <c r="E158" s="51"/>
      <c r="F158" s="58"/>
      <c r="G158" s="63"/>
      <c r="H158" s="70"/>
      <c r="I158" s="70"/>
      <c r="J158" s="33"/>
    </row>
    <row r="159" spans="1:10" ht="18" customHeight="1">
      <c r="A159" s="1390" t="s">
        <v>671</v>
      </c>
      <c r="B159" s="1391"/>
      <c r="C159" s="1392"/>
      <c r="D159" s="1426" t="s">
        <v>672</v>
      </c>
      <c r="E159" s="1372" t="s">
        <v>198</v>
      </c>
      <c r="F159" s="1444" t="s">
        <v>382</v>
      </c>
      <c r="G159" s="1406" t="s">
        <v>673</v>
      </c>
      <c r="H159" s="70"/>
      <c r="I159" s="70"/>
      <c r="J159" s="33"/>
    </row>
    <row r="160" spans="1:10" ht="18" customHeight="1">
      <c r="A160" s="1393"/>
      <c r="B160" s="1394"/>
      <c r="C160" s="1395"/>
      <c r="D160" s="1427"/>
      <c r="E160" s="1439"/>
      <c r="F160" s="1445"/>
      <c r="G160" s="1434"/>
      <c r="H160" s="70"/>
      <c r="I160" s="70"/>
      <c r="J160" s="33"/>
    </row>
    <row r="161" spans="1:10" ht="18" customHeight="1">
      <c r="A161" s="1393"/>
      <c r="B161" s="1394"/>
      <c r="C161" s="1395"/>
      <c r="D161" s="1427"/>
      <c r="E161" s="1373" t="s">
        <v>674</v>
      </c>
      <c r="F161" s="1376" t="s">
        <v>563</v>
      </c>
      <c r="G161" s="1435"/>
      <c r="H161" s="70"/>
      <c r="I161" s="70"/>
      <c r="J161" s="33"/>
    </row>
    <row r="162" spans="1:10" ht="18" customHeight="1">
      <c r="A162" s="1381"/>
      <c r="B162" s="1382"/>
      <c r="C162" s="1383"/>
      <c r="D162" s="1443"/>
      <c r="E162" s="1398"/>
      <c r="F162" s="1399"/>
      <c r="G162" s="1389"/>
      <c r="H162" s="70"/>
      <c r="I162" s="70"/>
      <c r="J162" s="33"/>
    </row>
    <row r="163" spans="1:10" ht="18" customHeight="1">
      <c r="A163" s="1390" t="s">
        <v>258</v>
      </c>
      <c r="B163" s="1391"/>
      <c r="C163" s="1392"/>
      <c r="D163" s="1446" t="s">
        <v>642</v>
      </c>
      <c r="E163" s="1372" t="s">
        <v>198</v>
      </c>
      <c r="F163" s="1375" t="s">
        <v>215</v>
      </c>
      <c r="G163" s="1406" t="s">
        <v>293</v>
      </c>
      <c r="H163" s="70"/>
      <c r="I163" s="70"/>
      <c r="J163" s="33"/>
    </row>
    <row r="164" spans="1:10" ht="18" customHeight="1">
      <c r="A164" s="1393"/>
      <c r="B164" s="1394"/>
      <c r="C164" s="1395"/>
      <c r="D164" s="1447"/>
      <c r="E164" s="1439"/>
      <c r="F164" s="1433"/>
      <c r="G164" s="1434"/>
      <c r="H164" s="70"/>
      <c r="I164" s="70"/>
      <c r="J164" s="33"/>
    </row>
    <row r="165" spans="1:10" ht="18" customHeight="1">
      <c r="A165" s="1393"/>
      <c r="B165" s="1394"/>
      <c r="C165" s="1395"/>
      <c r="D165" s="1447"/>
      <c r="E165" s="1373" t="s">
        <v>334</v>
      </c>
      <c r="F165" s="1376" t="s">
        <v>459</v>
      </c>
      <c r="G165" s="1435" t="s">
        <v>217</v>
      </c>
      <c r="H165" s="70"/>
      <c r="I165" s="73"/>
      <c r="J165" s="33"/>
    </row>
    <row r="166" spans="1:10" ht="18" customHeight="1">
      <c r="A166" s="1402"/>
      <c r="B166" s="1403"/>
      <c r="C166" s="1404"/>
      <c r="D166" s="1448"/>
      <c r="E166" s="1374"/>
      <c r="F166" s="1377"/>
      <c r="G166" s="1407"/>
      <c r="H166" s="70"/>
      <c r="I166" s="73"/>
      <c r="J166" s="33"/>
    </row>
    <row r="167" spans="1:10" ht="18" customHeight="1">
      <c r="A167" s="1514" t="s">
        <v>494</v>
      </c>
      <c r="B167" s="1518"/>
      <c r="C167" s="1518"/>
      <c r="D167" s="1002"/>
      <c r="E167" s="1002"/>
      <c r="F167" s="1000"/>
      <c r="G167" s="1003"/>
      <c r="H167" s="70"/>
      <c r="I167" s="73"/>
      <c r="J167" s="33"/>
    </row>
    <row r="168" spans="1:10" ht="18" customHeight="1">
      <c r="A168" s="30" t="s">
        <v>675</v>
      </c>
      <c r="B168" s="40"/>
      <c r="C168" s="40"/>
      <c r="D168" s="51"/>
      <c r="E168" s="51"/>
      <c r="F168" s="58"/>
      <c r="G168" s="63"/>
      <c r="H168" s="70"/>
      <c r="I168" s="70"/>
      <c r="J168" s="33"/>
    </row>
    <row r="169" spans="1:10" ht="18" customHeight="1">
      <c r="A169" s="1390" t="s">
        <v>676</v>
      </c>
      <c r="B169" s="1391"/>
      <c r="C169" s="1392"/>
      <c r="D169" s="1426" t="s">
        <v>677</v>
      </c>
      <c r="E169" s="1372" t="s">
        <v>198</v>
      </c>
      <c r="F169" s="1375" t="s">
        <v>725</v>
      </c>
      <c r="G169" s="1406" t="s">
        <v>678</v>
      </c>
      <c r="H169" s="70"/>
      <c r="I169" s="70"/>
      <c r="J169" s="33"/>
    </row>
    <row r="170" spans="1:10" ht="18" customHeight="1">
      <c r="A170" s="1393"/>
      <c r="B170" s="1394"/>
      <c r="C170" s="1395"/>
      <c r="D170" s="1427"/>
      <c r="E170" s="1373"/>
      <c r="F170" s="1376"/>
      <c r="G170" s="1434"/>
      <c r="H170" s="70"/>
      <c r="I170" s="70"/>
      <c r="J170" s="33"/>
    </row>
    <row r="171" spans="1:10" ht="18" customHeight="1">
      <c r="A171" s="1393"/>
      <c r="B171" s="1394"/>
      <c r="C171" s="1395"/>
      <c r="D171" s="1436" t="s">
        <v>679</v>
      </c>
      <c r="E171" s="1438" t="s">
        <v>334</v>
      </c>
      <c r="F171" s="1440" t="s">
        <v>725</v>
      </c>
      <c r="G171" s="1435" t="s">
        <v>471</v>
      </c>
      <c r="H171" s="70"/>
      <c r="I171" s="70"/>
      <c r="J171" s="33"/>
    </row>
    <row r="172" spans="1:10" ht="18" customHeight="1">
      <c r="A172" s="1393"/>
      <c r="B172" s="1394"/>
      <c r="C172" s="1395"/>
      <c r="D172" s="1437"/>
      <c r="E172" s="1439"/>
      <c r="F172" s="1433"/>
      <c r="G172" s="1434"/>
      <c r="H172" s="70"/>
      <c r="I172" s="70"/>
      <c r="J172" s="33"/>
    </row>
    <row r="173" spans="1:10" ht="18" customHeight="1">
      <c r="A173" s="1393"/>
      <c r="B173" s="1394"/>
      <c r="C173" s="1395"/>
      <c r="D173" s="1441" t="s">
        <v>680</v>
      </c>
      <c r="E173" s="1398" t="s">
        <v>508</v>
      </c>
      <c r="F173" s="1399" t="s">
        <v>725</v>
      </c>
      <c r="G173" s="1435"/>
      <c r="H173" s="70"/>
      <c r="I173" s="70"/>
      <c r="J173" s="33"/>
    </row>
    <row r="174" spans="1:10" ht="18" customHeight="1">
      <c r="A174" s="1393"/>
      <c r="B174" s="1394"/>
      <c r="C174" s="1395"/>
      <c r="D174" s="1442"/>
      <c r="E174" s="1372"/>
      <c r="F174" s="1375"/>
      <c r="G174" s="1389"/>
      <c r="H174" s="70"/>
      <c r="I174" s="70"/>
      <c r="J174" s="33"/>
    </row>
    <row r="175" spans="1:10" ht="18" customHeight="1">
      <c r="A175" s="1390" t="s">
        <v>681</v>
      </c>
      <c r="B175" s="1391"/>
      <c r="C175" s="1392"/>
      <c r="D175" s="1429" t="s">
        <v>683</v>
      </c>
      <c r="E175" s="1431" t="s">
        <v>508</v>
      </c>
      <c r="F175" s="1375" t="s">
        <v>725</v>
      </c>
      <c r="G175" s="1406"/>
      <c r="H175" s="70"/>
      <c r="I175" s="70"/>
      <c r="J175" s="33"/>
    </row>
    <row r="176" spans="1:10" ht="18" customHeight="1">
      <c r="A176" s="1393"/>
      <c r="B176" s="1394"/>
      <c r="C176" s="1395"/>
      <c r="D176" s="1430"/>
      <c r="E176" s="1432"/>
      <c r="F176" s="1433"/>
      <c r="G176" s="1434"/>
      <c r="H176" s="70"/>
      <c r="I176" s="70"/>
      <c r="J176" s="33"/>
    </row>
    <row r="177" spans="1:10" ht="18" customHeight="1">
      <c r="A177" s="1393"/>
      <c r="B177" s="1394"/>
      <c r="C177" s="1395"/>
      <c r="D177" s="1427" t="s">
        <v>270</v>
      </c>
      <c r="E177" s="1373" t="s">
        <v>619</v>
      </c>
      <c r="F177" s="1376" t="s">
        <v>725</v>
      </c>
      <c r="G177" s="1435"/>
      <c r="H177" s="70"/>
      <c r="I177" s="70"/>
      <c r="J177" s="33"/>
    </row>
    <row r="178" spans="1:10" ht="18" customHeight="1">
      <c r="A178" s="1402"/>
      <c r="B178" s="1403"/>
      <c r="C178" s="1404"/>
      <c r="D178" s="1405"/>
      <c r="E178" s="1374"/>
      <c r="F178" s="1377"/>
      <c r="G178" s="1407"/>
      <c r="H178" s="70"/>
      <c r="I178" s="70"/>
      <c r="J178" s="33"/>
    </row>
    <row r="179" spans="1:10" ht="18" customHeight="1">
      <c r="A179" s="32" t="s">
        <v>636</v>
      </c>
      <c r="B179" s="42"/>
      <c r="C179" s="42"/>
      <c r="D179" s="53"/>
      <c r="E179" s="53"/>
      <c r="F179" s="59"/>
      <c r="G179" s="62"/>
      <c r="H179" s="70"/>
      <c r="I179" s="70"/>
      <c r="J179" s="33"/>
    </row>
    <row r="180" spans="1:10" ht="18" customHeight="1">
      <c r="A180" s="1413" t="s">
        <v>684</v>
      </c>
      <c r="B180" s="1414"/>
      <c r="C180" s="1415"/>
      <c r="D180" s="1396" t="s">
        <v>358</v>
      </c>
      <c r="E180" s="1372"/>
      <c r="F180" s="1423" t="s">
        <v>212</v>
      </c>
      <c r="G180" s="1406"/>
      <c r="H180" s="70"/>
      <c r="I180" s="70"/>
      <c r="J180" s="33"/>
    </row>
    <row r="181" spans="1:10" ht="18" customHeight="1">
      <c r="A181" s="1416"/>
      <c r="B181" s="1417"/>
      <c r="C181" s="1418"/>
      <c r="D181" s="1422"/>
      <c r="E181" s="1373"/>
      <c r="F181" s="1423"/>
      <c r="G181" s="1425"/>
      <c r="H181" s="70"/>
      <c r="I181" s="70"/>
      <c r="J181" s="33"/>
    </row>
    <row r="182" spans="1:10" ht="18" customHeight="1">
      <c r="A182" s="1419"/>
      <c r="B182" s="1420"/>
      <c r="C182" s="1421"/>
      <c r="D182" s="1397"/>
      <c r="E182" s="1398"/>
      <c r="F182" s="1424"/>
      <c r="G182" s="1389"/>
      <c r="H182" s="70"/>
      <c r="I182" s="70"/>
      <c r="J182" s="33"/>
    </row>
    <row r="183" spans="1:10" ht="18" customHeight="1">
      <c r="A183" s="1413" t="s">
        <v>685</v>
      </c>
      <c r="B183" s="1414"/>
      <c r="C183" s="1415"/>
      <c r="D183" s="1396" t="s">
        <v>686</v>
      </c>
      <c r="E183" s="1372"/>
      <c r="F183" s="1423" t="s">
        <v>120</v>
      </c>
      <c r="G183" s="1406"/>
      <c r="H183" s="70"/>
      <c r="I183" s="70"/>
      <c r="J183" s="33"/>
    </row>
    <row r="184" spans="1:10" ht="18" customHeight="1">
      <c r="A184" s="1416"/>
      <c r="B184" s="1417"/>
      <c r="C184" s="1418"/>
      <c r="D184" s="1422"/>
      <c r="E184" s="1373"/>
      <c r="F184" s="1423"/>
      <c r="G184" s="1425"/>
      <c r="H184" s="70"/>
      <c r="I184" s="70"/>
      <c r="J184" s="33"/>
    </row>
    <row r="185" spans="1:10" ht="18" customHeight="1">
      <c r="A185" s="1419"/>
      <c r="B185" s="1420"/>
      <c r="C185" s="1421"/>
      <c r="D185" s="1397"/>
      <c r="E185" s="1398"/>
      <c r="F185" s="1424"/>
      <c r="G185" s="1389"/>
      <c r="H185" s="70"/>
      <c r="I185" s="23"/>
      <c r="J185" s="23"/>
    </row>
    <row r="186" spans="1:10" ht="18" customHeight="1">
      <c r="A186" s="1390" t="s">
        <v>373</v>
      </c>
      <c r="B186" s="1391"/>
      <c r="C186" s="1392"/>
      <c r="D186" s="1426" t="s">
        <v>687</v>
      </c>
      <c r="E186" s="1372"/>
      <c r="F186" s="1375" t="s">
        <v>120</v>
      </c>
      <c r="G186" s="1406"/>
      <c r="H186" s="70"/>
      <c r="I186" s="23"/>
      <c r="J186" s="23"/>
    </row>
    <row r="187" spans="1:10" ht="18" customHeight="1">
      <c r="A187" s="1393"/>
      <c r="B187" s="1394"/>
      <c r="C187" s="1395"/>
      <c r="D187" s="1427"/>
      <c r="E187" s="1373"/>
      <c r="F187" s="1376"/>
      <c r="G187" s="1425"/>
      <c r="H187" s="70"/>
      <c r="I187" s="23"/>
      <c r="J187" s="23"/>
    </row>
    <row r="188" spans="1:10" ht="18" customHeight="1">
      <c r="A188" s="1393"/>
      <c r="B188" s="1394"/>
      <c r="C188" s="1395"/>
      <c r="D188" s="1427"/>
      <c r="E188" s="1373"/>
      <c r="F188" s="1376"/>
      <c r="G188" s="1389"/>
      <c r="H188" s="70"/>
      <c r="I188" s="23"/>
      <c r="J188" s="23"/>
    </row>
    <row r="189" spans="1:10" ht="18" customHeight="1">
      <c r="A189" s="1390" t="s">
        <v>581</v>
      </c>
      <c r="B189" s="1391"/>
      <c r="C189" s="1392"/>
      <c r="D189" s="1396" t="s">
        <v>688</v>
      </c>
      <c r="E189" s="1372"/>
      <c r="F189" s="1375" t="s">
        <v>496</v>
      </c>
      <c r="G189" s="1406"/>
      <c r="H189" s="70"/>
      <c r="I189" s="23"/>
      <c r="J189" s="23"/>
    </row>
    <row r="190" spans="1:10" ht="18" customHeight="1">
      <c r="A190" s="1402"/>
      <c r="B190" s="1403"/>
      <c r="C190" s="1404"/>
      <c r="D190" s="1428"/>
      <c r="E190" s="1374"/>
      <c r="F190" s="1377"/>
      <c r="G190" s="1407"/>
      <c r="H190" s="70"/>
      <c r="I190" s="23"/>
      <c r="J190" s="23"/>
    </row>
    <row r="191" spans="1:10" ht="18" customHeight="1">
      <c r="A191" s="30" t="s">
        <v>689</v>
      </c>
      <c r="B191" s="40"/>
      <c r="C191" s="40"/>
      <c r="D191" s="51"/>
      <c r="E191" s="51"/>
      <c r="F191" s="58"/>
      <c r="G191" s="63"/>
      <c r="H191" s="70"/>
      <c r="I191" s="23"/>
      <c r="J191" s="23"/>
    </row>
    <row r="192" spans="1:10" ht="18" customHeight="1">
      <c r="A192" s="1390" t="s">
        <v>690</v>
      </c>
      <c r="B192" s="1391"/>
      <c r="C192" s="1392"/>
      <c r="D192" s="1396" t="s">
        <v>692</v>
      </c>
      <c r="E192" s="1372"/>
      <c r="F192" s="1375" t="s">
        <v>215</v>
      </c>
      <c r="G192" s="1406"/>
      <c r="H192" s="70"/>
      <c r="I192" s="23"/>
      <c r="J192" s="23"/>
    </row>
    <row r="193" spans="1:10" ht="18" customHeight="1">
      <c r="A193" s="1402"/>
      <c r="B193" s="1403"/>
      <c r="C193" s="1404"/>
      <c r="D193" s="1405"/>
      <c r="E193" s="1374"/>
      <c r="F193" s="1377"/>
      <c r="G193" s="1407"/>
      <c r="H193" s="70"/>
      <c r="I193" s="70"/>
      <c r="J193" s="33"/>
    </row>
    <row r="194" spans="1:10" ht="5.25" customHeight="1">
      <c r="A194" s="1005"/>
      <c r="B194" s="1012"/>
      <c r="C194" s="1012"/>
      <c r="D194" s="1005"/>
      <c r="E194" s="1005"/>
      <c r="F194" s="1006"/>
      <c r="G194" s="1012"/>
      <c r="H194" s="43"/>
      <c r="I194" s="43"/>
      <c r="J194" s="43"/>
    </row>
    <row r="195" spans="1:10" ht="18" customHeight="1">
      <c r="A195" s="1298" t="s">
        <v>261</v>
      </c>
      <c r="B195" s="1298"/>
      <c r="C195" s="1298"/>
      <c r="D195" s="1298"/>
      <c r="E195" s="1298"/>
      <c r="F195" s="1298"/>
      <c r="G195" s="1298"/>
      <c r="H195" s="43"/>
      <c r="I195" s="43"/>
      <c r="J195" s="43"/>
    </row>
    <row r="196" spans="1:10" ht="24" customHeight="1">
      <c r="A196" s="1013" t="s">
        <v>693</v>
      </c>
      <c r="B196" s="1014"/>
      <c r="C196" s="1014"/>
      <c r="D196" s="1014"/>
      <c r="E196" s="1015"/>
      <c r="F196" s="1000"/>
      <c r="G196" s="1016"/>
    </row>
    <row r="197" spans="1:10" ht="21.4" customHeight="1">
      <c r="A197" s="1410" t="s">
        <v>694</v>
      </c>
      <c r="B197" s="1411"/>
      <c r="C197" s="1412"/>
      <c r="D197" s="1408" t="s">
        <v>30</v>
      </c>
      <c r="E197" s="1386" t="s">
        <v>803</v>
      </c>
      <c r="F197" s="1387" t="s">
        <v>732</v>
      </c>
      <c r="G197" s="1409"/>
    </row>
    <row r="198" spans="1:10" ht="21.4" customHeight="1">
      <c r="A198" s="35"/>
      <c r="B198" s="45"/>
      <c r="C198" s="45"/>
      <c r="D198" s="1397"/>
      <c r="E198" s="1398"/>
      <c r="F198" s="1399"/>
      <c r="G198" s="1401"/>
    </row>
    <row r="199" spans="1:10" ht="18" customHeight="1">
      <c r="A199" s="1495" t="s">
        <v>220</v>
      </c>
      <c r="B199" s="1496"/>
      <c r="C199" s="1497"/>
      <c r="D199" s="1396" t="s">
        <v>695</v>
      </c>
      <c r="E199" s="1372" t="s">
        <v>803</v>
      </c>
      <c r="F199" s="1375" t="s">
        <v>731</v>
      </c>
      <c r="G199" s="1400"/>
    </row>
    <row r="200" spans="1:10" ht="18" customHeight="1">
      <c r="A200" s="1498"/>
      <c r="B200" s="1499"/>
      <c r="C200" s="1499"/>
      <c r="D200" s="1397"/>
      <c r="E200" s="1398"/>
      <c r="F200" s="1399"/>
      <c r="G200" s="1401"/>
    </row>
    <row r="201" spans="1:10" ht="18" customHeight="1">
      <c r="A201" s="1495" t="s">
        <v>696</v>
      </c>
      <c r="B201" s="1496"/>
      <c r="C201" s="1497"/>
      <c r="D201" s="1396" t="s">
        <v>291</v>
      </c>
      <c r="E201" s="1372" t="s">
        <v>803</v>
      </c>
      <c r="F201" s="1375" t="s">
        <v>731</v>
      </c>
      <c r="G201" s="1400"/>
    </row>
    <row r="202" spans="1:10" ht="18" customHeight="1">
      <c r="A202" s="36"/>
      <c r="B202" s="46"/>
      <c r="C202" s="49"/>
      <c r="D202" s="1397"/>
      <c r="E202" s="1398"/>
      <c r="F202" s="1399"/>
      <c r="G202" s="1401"/>
    </row>
    <row r="203" spans="1:10" ht="18" customHeight="1">
      <c r="A203" s="1495" t="s">
        <v>698</v>
      </c>
      <c r="B203" s="1496"/>
      <c r="C203" s="1497"/>
      <c r="D203" s="1396" t="s">
        <v>79</v>
      </c>
      <c r="E203" s="1372" t="s">
        <v>803</v>
      </c>
      <c r="F203" s="1375" t="s">
        <v>731</v>
      </c>
      <c r="G203" s="1400"/>
    </row>
    <row r="204" spans="1:10" ht="18" customHeight="1">
      <c r="A204" s="1498"/>
      <c r="B204" s="1499"/>
      <c r="C204" s="1499"/>
      <c r="D204" s="1397"/>
      <c r="E204" s="1398"/>
      <c r="F204" s="1399"/>
      <c r="G204" s="1401"/>
    </row>
    <row r="205" spans="1:10" ht="18" customHeight="1">
      <c r="A205" s="1495" t="s">
        <v>513</v>
      </c>
      <c r="B205" s="1496"/>
      <c r="C205" s="1497"/>
      <c r="D205" s="54" t="s">
        <v>434</v>
      </c>
      <c r="E205" s="1372" t="s">
        <v>803</v>
      </c>
      <c r="F205" s="1375" t="s">
        <v>731</v>
      </c>
      <c r="G205" s="67"/>
    </row>
    <row r="206" spans="1:10" ht="18" customHeight="1">
      <c r="A206" s="37"/>
      <c r="B206" s="47"/>
      <c r="C206" s="47"/>
      <c r="D206" s="55" t="s">
        <v>700</v>
      </c>
      <c r="E206" s="1373"/>
      <c r="F206" s="1376"/>
      <c r="G206" s="67"/>
    </row>
    <row r="207" spans="1:10" ht="18" customHeight="1">
      <c r="A207" s="37"/>
      <c r="B207" s="47"/>
      <c r="C207" s="47"/>
      <c r="D207" s="55" t="s">
        <v>701</v>
      </c>
      <c r="E207" s="1373"/>
      <c r="F207" s="1376"/>
      <c r="G207" s="67"/>
    </row>
    <row r="208" spans="1:10" ht="18" customHeight="1">
      <c r="A208" s="37"/>
      <c r="B208" s="47"/>
      <c r="C208" s="47"/>
      <c r="D208" s="55" t="s">
        <v>661</v>
      </c>
      <c r="E208" s="1373"/>
      <c r="F208" s="1376"/>
      <c r="G208" s="67"/>
    </row>
    <row r="209" spans="1:10" ht="18" customHeight="1">
      <c r="A209" s="37"/>
      <c r="B209" s="47"/>
      <c r="C209" s="47"/>
      <c r="D209" s="55" t="s">
        <v>702</v>
      </c>
      <c r="E209" s="1373"/>
      <c r="F209" s="1376"/>
      <c r="G209" s="67"/>
    </row>
    <row r="210" spans="1:10" ht="18" customHeight="1">
      <c r="A210" s="38"/>
      <c r="B210" s="48"/>
      <c r="C210" s="50"/>
      <c r="D210" s="56" t="s">
        <v>703</v>
      </c>
      <c r="E210" s="1374"/>
      <c r="F210" s="1377"/>
      <c r="G210" s="68"/>
    </row>
    <row r="211" spans="1:10" ht="24" customHeight="1">
      <c r="A211" s="34" t="s">
        <v>704</v>
      </c>
      <c r="B211" s="44"/>
      <c r="C211" s="44"/>
      <c r="D211" s="44"/>
      <c r="E211" s="57"/>
      <c r="F211" s="39"/>
      <c r="G211" s="66"/>
    </row>
    <row r="212" spans="1:10" ht="18" customHeight="1">
      <c r="A212" s="1378" t="s">
        <v>545</v>
      </c>
      <c r="B212" s="1379"/>
      <c r="C212" s="1380"/>
      <c r="D212" s="1384" t="s">
        <v>706</v>
      </c>
      <c r="E212" s="1386" t="s">
        <v>733</v>
      </c>
      <c r="F212" s="1387" t="s">
        <v>563</v>
      </c>
      <c r="G212" s="1388" t="s">
        <v>510</v>
      </c>
    </row>
    <row r="213" spans="1:10" ht="18" customHeight="1">
      <c r="A213" s="1381"/>
      <c r="B213" s="1382"/>
      <c r="C213" s="1383"/>
      <c r="D213" s="1385"/>
      <c r="E213" s="1373"/>
      <c r="F213" s="1376"/>
      <c r="G213" s="1389"/>
    </row>
    <row r="214" spans="1:10" ht="18" customHeight="1" thickBot="1">
      <c r="A214" s="1500" t="s">
        <v>247</v>
      </c>
      <c r="B214" s="1501"/>
      <c r="C214" s="1501"/>
      <c r="D214" s="1501"/>
      <c r="E214" s="1501"/>
      <c r="F214" s="1501"/>
      <c r="G214" s="1502"/>
    </row>
    <row r="215" spans="1:10" s="814" customFormat="1" ht="24" customHeight="1" thickBot="1">
      <c r="A215" s="807" t="s">
        <v>766</v>
      </c>
      <c r="B215" s="808"/>
      <c r="C215" s="808"/>
      <c r="D215" s="809"/>
      <c r="E215" s="810"/>
      <c r="F215" s="810"/>
      <c r="G215" s="811"/>
      <c r="H215" s="812"/>
      <c r="I215" s="812"/>
      <c r="J215" s="813"/>
    </row>
    <row r="216" spans="1:10" s="814" customFormat="1" ht="24.75" customHeight="1">
      <c r="A216" s="1364" t="s">
        <v>767</v>
      </c>
      <c r="B216" s="1365"/>
      <c r="C216" s="1365"/>
      <c r="D216" s="1366"/>
      <c r="E216" s="1370" t="s">
        <v>768</v>
      </c>
      <c r="F216" s="1370" t="s">
        <v>768</v>
      </c>
      <c r="G216" s="992"/>
      <c r="H216" s="812"/>
      <c r="I216" s="812"/>
      <c r="J216" s="813"/>
    </row>
    <row r="217" spans="1:10" s="814" customFormat="1" ht="24.75" customHeight="1" thickBot="1">
      <c r="A217" s="1367"/>
      <c r="B217" s="1368"/>
      <c r="C217" s="1368"/>
      <c r="D217" s="1369"/>
      <c r="E217" s="1371"/>
      <c r="F217" s="1371"/>
      <c r="G217" s="993"/>
      <c r="H217" s="812"/>
      <c r="I217" s="812"/>
      <c r="J217" s="813"/>
    </row>
  </sheetData>
  <mergeCells count="407">
    <mergeCell ref="A3:G3"/>
    <mergeCell ref="A5:C5"/>
    <mergeCell ref="I5:J5"/>
    <mergeCell ref="A6:C6"/>
    <mergeCell ref="A7:G7"/>
    <mergeCell ref="A12:C12"/>
    <mergeCell ref="A95:C95"/>
    <mergeCell ref="A167:C167"/>
    <mergeCell ref="A195:G195"/>
    <mergeCell ref="F16:F17"/>
    <mergeCell ref="G16:G17"/>
    <mergeCell ref="A18:C21"/>
    <mergeCell ref="D18:D21"/>
    <mergeCell ref="E18:E19"/>
    <mergeCell ref="F18:F19"/>
    <mergeCell ref="G18:G19"/>
    <mergeCell ref="E20:E21"/>
    <mergeCell ref="F20:F21"/>
    <mergeCell ref="G20:G21"/>
    <mergeCell ref="A22:C25"/>
    <mergeCell ref="D22:D25"/>
    <mergeCell ref="E22:E23"/>
    <mergeCell ref="F22:F23"/>
    <mergeCell ref="G22:G23"/>
    <mergeCell ref="A199:C199"/>
    <mergeCell ref="A200:C200"/>
    <mergeCell ref="A201:C201"/>
    <mergeCell ref="A203:C203"/>
    <mergeCell ref="A204:C204"/>
    <mergeCell ref="A205:C205"/>
    <mergeCell ref="A214:G214"/>
    <mergeCell ref="A8:C9"/>
    <mergeCell ref="D8:D9"/>
    <mergeCell ref="E8:E9"/>
    <mergeCell ref="F8:F9"/>
    <mergeCell ref="G8:G9"/>
    <mergeCell ref="A10:C11"/>
    <mergeCell ref="D10:D11"/>
    <mergeCell ref="E10:E11"/>
    <mergeCell ref="F10:F11"/>
    <mergeCell ref="G10:G11"/>
    <mergeCell ref="A14:C17"/>
    <mergeCell ref="D14:D17"/>
    <mergeCell ref="E14:E15"/>
    <mergeCell ref="F14:F15"/>
    <mergeCell ref="G14:G15"/>
    <mergeCell ref="E16:E17"/>
    <mergeCell ref="E24:E25"/>
    <mergeCell ref="F24:F25"/>
    <mergeCell ref="G24:G25"/>
    <mergeCell ref="A26:C27"/>
    <mergeCell ref="D26:D27"/>
    <mergeCell ref="E26:E27"/>
    <mergeCell ref="F26:F27"/>
    <mergeCell ref="G26:G27"/>
    <mergeCell ref="A29:C30"/>
    <mergeCell ref="D29:D30"/>
    <mergeCell ref="E29:E30"/>
    <mergeCell ref="F29:F30"/>
    <mergeCell ref="G29:G30"/>
    <mergeCell ref="A31:C32"/>
    <mergeCell ref="D31:D32"/>
    <mergeCell ref="E31:E32"/>
    <mergeCell ref="F31:F32"/>
    <mergeCell ref="G31:G32"/>
    <mergeCell ref="A34:C35"/>
    <mergeCell ref="D34:D35"/>
    <mergeCell ref="E34:E35"/>
    <mergeCell ref="F34:F35"/>
    <mergeCell ref="G34:G35"/>
    <mergeCell ref="A36:C39"/>
    <mergeCell ref="D36:D39"/>
    <mergeCell ref="E36:E37"/>
    <mergeCell ref="F36:F37"/>
    <mergeCell ref="G36:G37"/>
    <mergeCell ref="E38:E39"/>
    <mergeCell ref="F38:F39"/>
    <mergeCell ref="G38:G39"/>
    <mergeCell ref="A40:C43"/>
    <mergeCell ref="D40:D43"/>
    <mergeCell ref="E40:E41"/>
    <mergeCell ref="F40:F41"/>
    <mergeCell ref="G40:G41"/>
    <mergeCell ref="E42:E43"/>
    <mergeCell ref="F42:F43"/>
    <mergeCell ref="G42:G43"/>
    <mergeCell ref="A44:C47"/>
    <mergeCell ref="D44:D47"/>
    <mergeCell ref="E44:E45"/>
    <mergeCell ref="F44:F45"/>
    <mergeCell ref="G44:G45"/>
    <mergeCell ref="E46:E47"/>
    <mergeCell ref="F46:F47"/>
    <mergeCell ref="G46:G47"/>
    <mergeCell ref="A48:C49"/>
    <mergeCell ref="D48:D49"/>
    <mergeCell ref="E48:E49"/>
    <mergeCell ref="F48:F49"/>
    <mergeCell ref="G48:G49"/>
    <mergeCell ref="A50:C51"/>
    <mergeCell ref="D50:D51"/>
    <mergeCell ref="E50:E51"/>
    <mergeCell ref="F50:F51"/>
    <mergeCell ref="G50:G51"/>
    <mergeCell ref="A53:C58"/>
    <mergeCell ref="D53:D54"/>
    <mergeCell ref="E53:E54"/>
    <mergeCell ref="F53:F54"/>
    <mergeCell ref="G53:G54"/>
    <mergeCell ref="D55:D56"/>
    <mergeCell ref="E55:E56"/>
    <mergeCell ref="F55:F56"/>
    <mergeCell ref="G55:G56"/>
    <mergeCell ref="D57:D58"/>
    <mergeCell ref="E57:E58"/>
    <mergeCell ref="F57:F58"/>
    <mergeCell ref="G57:G58"/>
    <mergeCell ref="A59:C62"/>
    <mergeCell ref="D59:D60"/>
    <mergeCell ref="E59:E60"/>
    <mergeCell ref="F59:F60"/>
    <mergeCell ref="G59:G60"/>
    <mergeCell ref="D61:D62"/>
    <mergeCell ref="E61:E62"/>
    <mergeCell ref="F61:F62"/>
    <mergeCell ref="G61:G62"/>
    <mergeCell ref="A63:C66"/>
    <mergeCell ref="D63:D64"/>
    <mergeCell ref="E63:E64"/>
    <mergeCell ref="F63:F64"/>
    <mergeCell ref="G63:G64"/>
    <mergeCell ref="D65:D66"/>
    <mergeCell ref="E65:E66"/>
    <mergeCell ref="F65:F66"/>
    <mergeCell ref="G65:G66"/>
    <mergeCell ref="D68:D71"/>
    <mergeCell ref="E68:E69"/>
    <mergeCell ref="F68:F69"/>
    <mergeCell ref="G68:G69"/>
    <mergeCell ref="E70:E71"/>
    <mergeCell ref="F70:F71"/>
    <mergeCell ref="G70:G71"/>
    <mergeCell ref="D72:D75"/>
    <mergeCell ref="E72:E73"/>
    <mergeCell ref="F72:F73"/>
    <mergeCell ref="G72:G73"/>
    <mergeCell ref="E74:E75"/>
    <mergeCell ref="F74:F75"/>
    <mergeCell ref="G74:G75"/>
    <mergeCell ref="A76:C77"/>
    <mergeCell ref="D76:D77"/>
    <mergeCell ref="E76:E77"/>
    <mergeCell ref="F76:F77"/>
    <mergeCell ref="G76:G77"/>
    <mergeCell ref="A78:C81"/>
    <mergeCell ref="D78:D81"/>
    <mergeCell ref="E78:E79"/>
    <mergeCell ref="F78:F79"/>
    <mergeCell ref="G78:G79"/>
    <mergeCell ref="E80:E81"/>
    <mergeCell ref="F80:F81"/>
    <mergeCell ref="G80:G81"/>
    <mergeCell ref="A82:C87"/>
    <mergeCell ref="D82:D83"/>
    <mergeCell ref="E82:E83"/>
    <mergeCell ref="F82:F83"/>
    <mergeCell ref="G82:G83"/>
    <mergeCell ref="D84:D85"/>
    <mergeCell ref="E84:E85"/>
    <mergeCell ref="F84:F85"/>
    <mergeCell ref="G84:G85"/>
    <mergeCell ref="D86:D87"/>
    <mergeCell ref="E86:E87"/>
    <mergeCell ref="F86:F87"/>
    <mergeCell ref="G86:G87"/>
    <mergeCell ref="A88:C89"/>
    <mergeCell ref="D88:D89"/>
    <mergeCell ref="E88:E89"/>
    <mergeCell ref="F88:F89"/>
    <mergeCell ref="G88:G89"/>
    <mergeCell ref="A91:C94"/>
    <mergeCell ref="D91:D92"/>
    <mergeCell ref="E91:E92"/>
    <mergeCell ref="F91:F92"/>
    <mergeCell ref="G91:G92"/>
    <mergeCell ref="D93:D94"/>
    <mergeCell ref="E93:E94"/>
    <mergeCell ref="F93:F94"/>
    <mergeCell ref="G93:G94"/>
    <mergeCell ref="A97:C100"/>
    <mergeCell ref="D97:D98"/>
    <mergeCell ref="E97:E98"/>
    <mergeCell ref="F97:F98"/>
    <mergeCell ref="G97:G98"/>
    <mergeCell ref="D99:D100"/>
    <mergeCell ref="E99:E100"/>
    <mergeCell ref="F99:F100"/>
    <mergeCell ref="G99:G100"/>
    <mergeCell ref="A101:C104"/>
    <mergeCell ref="D101:D102"/>
    <mergeCell ref="E101:E102"/>
    <mergeCell ref="F101:F102"/>
    <mergeCell ref="G101:G102"/>
    <mergeCell ref="D103:D104"/>
    <mergeCell ref="E103:E104"/>
    <mergeCell ref="F103:F104"/>
    <mergeCell ref="G103:G104"/>
    <mergeCell ref="A105:C108"/>
    <mergeCell ref="D105:D108"/>
    <mergeCell ref="E105:E106"/>
    <mergeCell ref="F105:F106"/>
    <mergeCell ref="G105:G106"/>
    <mergeCell ref="E107:E108"/>
    <mergeCell ref="F107:F108"/>
    <mergeCell ref="G107:G108"/>
    <mergeCell ref="A110:C113"/>
    <mergeCell ref="D110:D111"/>
    <mergeCell ref="E110:E111"/>
    <mergeCell ref="F110:F111"/>
    <mergeCell ref="G110:G111"/>
    <mergeCell ref="D112:D113"/>
    <mergeCell ref="E112:E113"/>
    <mergeCell ref="F112:F113"/>
    <mergeCell ref="G112:G113"/>
    <mergeCell ref="A114:C117"/>
    <mergeCell ref="D114:D117"/>
    <mergeCell ref="E114:E115"/>
    <mergeCell ref="F114:F115"/>
    <mergeCell ref="G114:G115"/>
    <mergeCell ref="E116:E117"/>
    <mergeCell ref="F116:F117"/>
    <mergeCell ref="G116:G117"/>
    <mergeCell ref="A119:C120"/>
    <mergeCell ref="D119:D120"/>
    <mergeCell ref="E119:E120"/>
    <mergeCell ref="F119:F120"/>
    <mergeCell ref="G119:G120"/>
    <mergeCell ref="A122:C123"/>
    <mergeCell ref="D122:D123"/>
    <mergeCell ref="E122:E123"/>
    <mergeCell ref="F122:F123"/>
    <mergeCell ref="G122:G123"/>
    <mergeCell ref="A124:C125"/>
    <mergeCell ref="D124:D125"/>
    <mergeCell ref="E124:E125"/>
    <mergeCell ref="F124:F125"/>
    <mergeCell ref="G124:G125"/>
    <mergeCell ref="A127:C128"/>
    <mergeCell ref="D127:D128"/>
    <mergeCell ref="E127:E128"/>
    <mergeCell ref="F127:F128"/>
    <mergeCell ref="G127:G128"/>
    <mergeCell ref="A129:C130"/>
    <mergeCell ref="D129:D130"/>
    <mergeCell ref="E129:E130"/>
    <mergeCell ref="F129:F130"/>
    <mergeCell ref="G129:G130"/>
    <mergeCell ref="A131:C132"/>
    <mergeCell ref="D131:D132"/>
    <mergeCell ref="E131:E132"/>
    <mergeCell ref="F131:F132"/>
    <mergeCell ref="G131:G132"/>
    <mergeCell ref="A133:C134"/>
    <mergeCell ref="D133:D134"/>
    <mergeCell ref="E133:E134"/>
    <mergeCell ref="F133:F134"/>
    <mergeCell ref="G133:G134"/>
    <mergeCell ref="A135:C136"/>
    <mergeCell ref="D135:D136"/>
    <mergeCell ref="E135:E136"/>
    <mergeCell ref="F135:F136"/>
    <mergeCell ref="G135:G136"/>
    <mergeCell ref="A138:C139"/>
    <mergeCell ref="D138:D139"/>
    <mergeCell ref="E138:E139"/>
    <mergeCell ref="F138:F139"/>
    <mergeCell ref="G138:G139"/>
    <mergeCell ref="A140:C141"/>
    <mergeCell ref="D140:D141"/>
    <mergeCell ref="E140:E141"/>
    <mergeCell ref="F140:F141"/>
    <mergeCell ref="G140:G141"/>
    <mergeCell ref="A142:C143"/>
    <mergeCell ref="D142:D143"/>
    <mergeCell ref="E142:E143"/>
    <mergeCell ref="F142:F143"/>
    <mergeCell ref="G142:G143"/>
    <mergeCell ref="A144:C145"/>
    <mergeCell ref="D144:D145"/>
    <mergeCell ref="E144:E145"/>
    <mergeCell ref="F144:F145"/>
    <mergeCell ref="G144:G145"/>
    <mergeCell ref="A147:C148"/>
    <mergeCell ref="D147:D148"/>
    <mergeCell ref="E147:E148"/>
    <mergeCell ref="F147:F148"/>
    <mergeCell ref="G147:G148"/>
    <mergeCell ref="A149:C150"/>
    <mergeCell ref="D149:D150"/>
    <mergeCell ref="E149:E150"/>
    <mergeCell ref="F149:F150"/>
    <mergeCell ref="G149:G150"/>
    <mergeCell ref="A151:C152"/>
    <mergeCell ref="D151:D152"/>
    <mergeCell ref="E151:E152"/>
    <mergeCell ref="F151:F152"/>
    <mergeCell ref="G151:G152"/>
    <mergeCell ref="A154:C157"/>
    <mergeCell ref="D154:D155"/>
    <mergeCell ref="E154:E155"/>
    <mergeCell ref="F154:F155"/>
    <mergeCell ref="G154:G155"/>
    <mergeCell ref="D156:D157"/>
    <mergeCell ref="E156:E157"/>
    <mergeCell ref="F156:F157"/>
    <mergeCell ref="G156:G157"/>
    <mergeCell ref="A159:C162"/>
    <mergeCell ref="D159:D162"/>
    <mergeCell ref="E159:E160"/>
    <mergeCell ref="F159:F160"/>
    <mergeCell ref="G159:G160"/>
    <mergeCell ref="E161:E162"/>
    <mergeCell ref="F161:F162"/>
    <mergeCell ref="G161:G162"/>
    <mergeCell ref="A163:C166"/>
    <mergeCell ref="D163:D166"/>
    <mergeCell ref="E163:E164"/>
    <mergeCell ref="F163:F164"/>
    <mergeCell ref="G163:G164"/>
    <mergeCell ref="E165:E166"/>
    <mergeCell ref="F165:F166"/>
    <mergeCell ref="G165:G166"/>
    <mergeCell ref="A169:C174"/>
    <mergeCell ref="D169:D170"/>
    <mergeCell ref="E169:E170"/>
    <mergeCell ref="F169:F170"/>
    <mergeCell ref="G169:G170"/>
    <mergeCell ref="D171:D172"/>
    <mergeCell ref="E171:E172"/>
    <mergeCell ref="F171:F172"/>
    <mergeCell ref="G171:G172"/>
    <mergeCell ref="D173:D174"/>
    <mergeCell ref="E173:E174"/>
    <mergeCell ref="F173:F174"/>
    <mergeCell ref="G173:G174"/>
    <mergeCell ref="A175:C178"/>
    <mergeCell ref="D175:D176"/>
    <mergeCell ref="E175:E176"/>
    <mergeCell ref="F175:F176"/>
    <mergeCell ref="G175:G176"/>
    <mergeCell ref="D177:D178"/>
    <mergeCell ref="E177:E178"/>
    <mergeCell ref="F177:F178"/>
    <mergeCell ref="G177:G178"/>
    <mergeCell ref="A197:C197"/>
    <mergeCell ref="A180:C182"/>
    <mergeCell ref="D180:D182"/>
    <mergeCell ref="E180:E182"/>
    <mergeCell ref="F180:F182"/>
    <mergeCell ref="G180:G182"/>
    <mergeCell ref="A183:C185"/>
    <mergeCell ref="D183:D185"/>
    <mergeCell ref="E183:E185"/>
    <mergeCell ref="F183:F185"/>
    <mergeCell ref="G183:G185"/>
    <mergeCell ref="D186:D188"/>
    <mergeCell ref="E186:E188"/>
    <mergeCell ref="F186:F188"/>
    <mergeCell ref="G186:G188"/>
    <mergeCell ref="A189:C190"/>
    <mergeCell ref="D189:D190"/>
    <mergeCell ref="E189:E190"/>
    <mergeCell ref="F189:F190"/>
    <mergeCell ref="G189:G190"/>
    <mergeCell ref="G212:G213"/>
    <mergeCell ref="A68:C75"/>
    <mergeCell ref="D199:D200"/>
    <mergeCell ref="E199:E200"/>
    <mergeCell ref="F199:F200"/>
    <mergeCell ref="G199:G200"/>
    <mergeCell ref="D201:D202"/>
    <mergeCell ref="E201:E202"/>
    <mergeCell ref="F201:F202"/>
    <mergeCell ref="G201:G202"/>
    <mergeCell ref="D203:D204"/>
    <mergeCell ref="E203:E204"/>
    <mergeCell ref="F203:F204"/>
    <mergeCell ref="G203:G204"/>
    <mergeCell ref="A192:C193"/>
    <mergeCell ref="D192:D193"/>
    <mergeCell ref="E192:E193"/>
    <mergeCell ref="F192:F193"/>
    <mergeCell ref="G192:G193"/>
    <mergeCell ref="D197:D198"/>
    <mergeCell ref="E197:E198"/>
    <mergeCell ref="F197:F198"/>
    <mergeCell ref="G197:G198"/>
    <mergeCell ref="A186:C188"/>
    <mergeCell ref="A216:D217"/>
    <mergeCell ref="E216:E217"/>
    <mergeCell ref="F216:F217"/>
    <mergeCell ref="E205:E210"/>
    <mergeCell ref="F205:F210"/>
    <mergeCell ref="A212:C213"/>
    <mergeCell ref="D212:D213"/>
    <mergeCell ref="E212:E213"/>
    <mergeCell ref="F212:F213"/>
  </mergeCells>
  <phoneticPr fontId="20"/>
  <printOptions horizontalCentered="1"/>
  <pageMargins left="0.59055118110236227" right="0.47244094488188981" top="0.51181102362204722" bottom="0.51181102362204722" header="0.51181102362204722" footer="0.31496062992125984"/>
  <pageSetup paperSize="9" scale="73" firstPageNumber="11" fitToHeight="0" orientation="portrait" useFirstPageNumber="1" horizontalDpi="300" verticalDpi="300" r:id="rId1"/>
  <headerFooter alignWithMargins="0"/>
  <rowBreaks count="4" manualBreakCount="4">
    <brk id="66" max="6" man="1"/>
    <brk id="120" max="6" man="1"/>
    <brk id="166" max="6" man="1"/>
    <brk id="195"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Z97"/>
  <sheetViews>
    <sheetView zoomScaleNormal="100" zoomScaleSheetLayoutView="70" workbookViewId="0">
      <pane xSplit="17" ySplit="6" topLeftCell="AJ22" activePane="bottomRight" state="frozen"/>
      <selection pane="topRight"/>
      <selection pane="bottomLeft"/>
      <selection pane="bottomRight" activeCell="AY28" sqref="AY28"/>
    </sheetView>
  </sheetViews>
  <sheetFormatPr defaultColWidth="9" defaultRowHeight="12"/>
  <cols>
    <col min="1" max="1" width="8.625" style="74" customWidth="1"/>
    <col min="2" max="2" width="30.625" style="75" customWidth="1"/>
    <col min="3" max="3" width="32.625" style="76" hidden="1" customWidth="1"/>
    <col min="4" max="4" width="20.625" style="76" hidden="1" customWidth="1"/>
    <col min="5" max="5" width="28.625" style="76" hidden="1" customWidth="1"/>
    <col min="6" max="6" width="5.125" style="77" hidden="1" customWidth="1"/>
    <col min="7" max="7" width="9.875" style="78" hidden="1" customWidth="1"/>
    <col min="8" max="8" width="6.625" style="79" hidden="1" customWidth="1"/>
    <col min="9" max="9" width="9.625" style="78" hidden="1" customWidth="1"/>
    <col min="10" max="16" width="3.875" style="80" hidden="1" customWidth="1"/>
    <col min="17" max="17" width="5.125" style="81" customWidth="1"/>
    <col min="18" max="27" width="6.75" style="81" customWidth="1"/>
    <col min="28" max="40" width="6.75" style="82" customWidth="1"/>
    <col min="41" max="41" width="6.75" style="83" customWidth="1"/>
    <col min="42" max="47" width="6.75" style="82" customWidth="1"/>
    <col min="48" max="48" width="8.25" style="82" customWidth="1"/>
    <col min="49" max="49" width="11.75" style="84" customWidth="1"/>
    <col min="50" max="50" width="11.75" style="85" customWidth="1"/>
    <col min="51" max="51" width="10.875" style="86" customWidth="1"/>
    <col min="52" max="52" width="6.625" style="79" customWidth="1"/>
    <col min="53" max="53" width="8.875" style="86" customWidth="1"/>
    <col min="54" max="54" width="9" style="86" bestFit="1"/>
    <col min="55" max="16384" width="9" style="86"/>
  </cols>
  <sheetData>
    <row r="1" spans="1:52" ht="6" customHeight="1">
      <c r="A1" s="1019"/>
      <c r="B1" s="1020"/>
      <c r="C1" s="1021"/>
      <c r="D1" s="1021"/>
      <c r="E1" s="1021"/>
      <c r="F1" s="1022"/>
      <c r="G1" s="1023"/>
      <c r="H1" s="1024"/>
      <c r="I1" s="1023"/>
      <c r="J1" s="1025"/>
      <c r="K1" s="1025"/>
      <c r="L1" s="1025"/>
      <c r="M1" s="1025"/>
      <c r="N1" s="1025"/>
      <c r="O1" s="1025"/>
      <c r="P1" s="1025"/>
      <c r="Q1" s="1026"/>
      <c r="R1" s="1026"/>
      <c r="S1" s="1026"/>
      <c r="T1" s="1026"/>
      <c r="U1" s="1026"/>
      <c r="V1" s="1026"/>
      <c r="W1" s="1026"/>
      <c r="X1" s="1026"/>
      <c r="Y1" s="1026"/>
      <c r="Z1" s="1026"/>
      <c r="AA1" s="1026"/>
      <c r="AB1" s="1027"/>
      <c r="AC1" s="1027"/>
      <c r="AD1" s="1027"/>
      <c r="AE1" s="1027"/>
      <c r="AF1" s="1027"/>
      <c r="AG1" s="1027"/>
      <c r="AH1" s="1027"/>
      <c r="AI1" s="1027"/>
      <c r="AJ1" s="1027"/>
      <c r="AK1" s="1027"/>
      <c r="AL1" s="1027"/>
      <c r="AM1" s="1027"/>
      <c r="AN1" s="1027"/>
      <c r="AO1" s="1028"/>
      <c r="AP1" s="1027"/>
      <c r="AQ1" s="1027"/>
      <c r="AR1" s="1027"/>
      <c r="AS1" s="1027"/>
      <c r="AT1" s="1027"/>
      <c r="AU1" s="1027"/>
      <c r="AV1" s="1027"/>
      <c r="AW1" s="1029"/>
      <c r="AX1" s="1030"/>
    </row>
    <row r="2" spans="1:52" ht="19.5">
      <c r="A2" s="1043" t="s">
        <v>97</v>
      </c>
      <c r="B2" s="1020"/>
      <c r="C2" s="1021"/>
      <c r="D2" s="1021"/>
      <c r="E2" s="1021"/>
      <c r="F2" s="1022"/>
      <c r="G2" s="1023"/>
      <c r="H2" s="1024"/>
      <c r="I2" s="1023"/>
      <c r="J2" s="1025"/>
      <c r="K2" s="1025"/>
      <c r="L2" s="1025"/>
      <c r="M2" s="1025"/>
      <c r="N2" s="1025"/>
      <c r="O2" s="1025"/>
      <c r="P2" s="1025"/>
      <c r="Q2" s="1026"/>
      <c r="R2" s="1026"/>
      <c r="S2" s="1026"/>
      <c r="T2" s="1026"/>
      <c r="U2" s="1026"/>
      <c r="V2" s="1026"/>
      <c r="W2" s="1026"/>
      <c r="X2" s="1026"/>
      <c r="Y2" s="1026"/>
      <c r="Z2" s="1026"/>
      <c r="AA2" s="1026"/>
      <c r="AB2" s="1027"/>
      <c r="AC2" s="1027"/>
      <c r="AD2" s="1027"/>
      <c r="AE2" s="1027"/>
      <c r="AF2" s="1027"/>
      <c r="AG2" s="1027"/>
      <c r="AH2" s="1027"/>
      <c r="AI2" s="1027"/>
      <c r="AJ2" s="1027"/>
      <c r="AK2" s="1027"/>
      <c r="AL2" s="1027"/>
      <c r="AM2" s="1027"/>
      <c r="AN2" s="1027"/>
      <c r="AO2" s="1028"/>
      <c r="AP2" s="1027"/>
      <c r="AQ2" s="1027"/>
      <c r="AR2" s="1027"/>
      <c r="AS2" s="1027"/>
      <c r="AT2" s="1027"/>
      <c r="AU2" s="1044"/>
      <c r="AV2" s="870" t="s">
        <v>741</v>
      </c>
      <c r="AW2" s="1017"/>
      <c r="AX2" s="1018" t="s">
        <v>740</v>
      </c>
    </row>
    <row r="3" spans="1:52" ht="19.5">
      <c r="A3" s="1043"/>
      <c r="B3" s="1020"/>
      <c r="C3" s="1021"/>
      <c r="D3" s="1021"/>
      <c r="E3" s="1021"/>
      <c r="F3" s="1022"/>
      <c r="G3" s="1023"/>
      <c r="H3" s="1024"/>
      <c r="I3" s="1023"/>
      <c r="J3" s="1025"/>
      <c r="K3" s="1025"/>
      <c r="L3" s="1025"/>
      <c r="M3" s="1025"/>
      <c r="N3" s="1025"/>
      <c r="O3" s="1025"/>
      <c r="P3" s="1025"/>
      <c r="Q3" s="1026"/>
      <c r="R3" s="1026"/>
      <c r="S3" s="1026"/>
      <c r="T3" s="1026"/>
      <c r="U3" s="1026"/>
      <c r="V3" s="1026"/>
      <c r="W3" s="1026"/>
      <c r="X3" s="1026"/>
      <c r="Y3" s="1026"/>
      <c r="Z3" s="1026"/>
      <c r="AA3" s="1026"/>
      <c r="AB3" s="1027"/>
      <c r="AC3" s="1027"/>
      <c r="AD3" s="1027"/>
      <c r="AE3" s="1027"/>
      <c r="AF3" s="1027"/>
      <c r="AG3" s="1027"/>
      <c r="AH3" s="1027"/>
      <c r="AI3" s="1027"/>
      <c r="AJ3" s="1027"/>
      <c r="AK3" s="1027"/>
      <c r="AL3" s="1027"/>
      <c r="AM3" s="1027"/>
      <c r="AN3" s="1027"/>
      <c r="AO3" s="1028"/>
      <c r="AP3" s="1027"/>
      <c r="AQ3" s="1027"/>
      <c r="AR3" s="1027"/>
      <c r="AS3" s="1027"/>
      <c r="AT3" s="1027"/>
      <c r="AU3" s="1044"/>
      <c r="AV3" s="870" t="s">
        <v>742</v>
      </c>
      <c r="AW3" s="1017"/>
      <c r="AX3" s="1018" t="s">
        <v>740</v>
      </c>
    </row>
    <row r="4" spans="1:52" ht="27.75" customHeight="1">
      <c r="A4" s="1019"/>
      <c r="B4" s="1020"/>
      <c r="C4" s="1021"/>
      <c r="D4" s="1021"/>
      <c r="E4" s="1021"/>
      <c r="F4" s="1022"/>
      <c r="G4" s="1023"/>
      <c r="H4" s="1024"/>
      <c r="I4" s="1023"/>
      <c r="J4" s="1025"/>
      <c r="K4" s="1025"/>
      <c r="L4" s="1025"/>
      <c r="M4" s="1025"/>
      <c r="N4" s="1025"/>
      <c r="O4" s="1025"/>
      <c r="P4" s="1025"/>
      <c r="Q4" s="1026"/>
      <c r="R4" s="1026"/>
      <c r="S4" s="1026"/>
      <c r="T4" s="1026"/>
      <c r="U4" s="1026"/>
      <c r="V4" s="1026"/>
      <c r="W4" s="1026"/>
      <c r="X4" s="1026"/>
      <c r="Y4" s="1026"/>
      <c r="Z4" s="1026"/>
      <c r="AA4" s="1026"/>
      <c r="AB4" s="1027"/>
      <c r="AC4" s="1027"/>
      <c r="AD4" s="1027"/>
      <c r="AE4" s="1027"/>
      <c r="AF4" s="1027"/>
      <c r="AG4" s="1027"/>
      <c r="AH4" s="1027"/>
      <c r="AI4" s="1027"/>
      <c r="AJ4" s="1027"/>
      <c r="AK4" s="1027"/>
      <c r="AL4" s="1027"/>
      <c r="AM4" s="1027"/>
      <c r="AN4" s="1027"/>
      <c r="AO4" s="1028"/>
      <c r="AP4" s="1027"/>
      <c r="AQ4" s="1027"/>
      <c r="AR4" s="1027"/>
      <c r="AS4" s="1027"/>
      <c r="AT4" s="1027"/>
      <c r="AU4" s="1027"/>
      <c r="AV4" s="1045" t="s">
        <v>467</v>
      </c>
      <c r="AW4" s="1544" t="s">
        <v>444</v>
      </c>
      <c r="AX4" s="1544"/>
    </row>
    <row r="5" spans="1:52" s="87" customFormat="1" ht="15.75" customHeight="1">
      <c r="A5" s="1533" t="s">
        <v>445</v>
      </c>
      <c r="B5" s="1535" t="s">
        <v>438</v>
      </c>
      <c r="C5" s="124" t="s">
        <v>446</v>
      </c>
      <c r="D5" s="142" t="s">
        <v>449</v>
      </c>
      <c r="E5" s="142" t="s">
        <v>452</v>
      </c>
      <c r="F5" s="142" t="s">
        <v>121</v>
      </c>
      <c r="G5" s="162" t="s">
        <v>113</v>
      </c>
      <c r="H5" s="176" t="s">
        <v>170</v>
      </c>
      <c r="I5" s="162" t="s">
        <v>453</v>
      </c>
      <c r="J5" s="196" t="s">
        <v>454</v>
      </c>
      <c r="K5" s="209"/>
      <c r="L5" s="209"/>
      <c r="M5" s="209"/>
      <c r="N5" s="209"/>
      <c r="O5" s="209"/>
      <c r="P5" s="209"/>
      <c r="Q5" s="214" t="s">
        <v>456</v>
      </c>
      <c r="R5" s="231">
        <v>2018</v>
      </c>
      <c r="S5" s="245">
        <v>2019</v>
      </c>
      <c r="T5" s="245">
        <v>2020</v>
      </c>
      <c r="U5" s="245">
        <v>2021</v>
      </c>
      <c r="V5" s="245">
        <v>2022</v>
      </c>
      <c r="W5" s="245">
        <v>2023</v>
      </c>
      <c r="X5" s="245">
        <v>2024</v>
      </c>
      <c r="Y5" s="245">
        <v>2025</v>
      </c>
      <c r="Z5" s="245">
        <v>2026</v>
      </c>
      <c r="AA5" s="256">
        <v>2027</v>
      </c>
      <c r="AB5" s="231">
        <v>2028</v>
      </c>
      <c r="AC5" s="245">
        <v>2029</v>
      </c>
      <c r="AD5" s="245">
        <v>2030</v>
      </c>
      <c r="AE5" s="245">
        <v>2031</v>
      </c>
      <c r="AF5" s="245">
        <v>2032</v>
      </c>
      <c r="AG5" s="245">
        <v>2033</v>
      </c>
      <c r="AH5" s="245">
        <v>2034</v>
      </c>
      <c r="AI5" s="245">
        <v>2035</v>
      </c>
      <c r="AJ5" s="245">
        <v>2036</v>
      </c>
      <c r="AK5" s="256">
        <v>2037</v>
      </c>
      <c r="AL5" s="231">
        <v>2038</v>
      </c>
      <c r="AM5" s="245">
        <v>2039</v>
      </c>
      <c r="AN5" s="245">
        <v>2040</v>
      </c>
      <c r="AO5" s="245">
        <v>2041</v>
      </c>
      <c r="AP5" s="245">
        <v>2042</v>
      </c>
      <c r="AQ5" s="245">
        <v>2043</v>
      </c>
      <c r="AR5" s="245">
        <v>2044</v>
      </c>
      <c r="AS5" s="245">
        <v>2045</v>
      </c>
      <c r="AT5" s="245">
        <v>2046</v>
      </c>
      <c r="AU5" s="270">
        <v>2047</v>
      </c>
      <c r="AV5" s="1553" t="s">
        <v>242</v>
      </c>
      <c r="AW5" s="1555" t="s">
        <v>158</v>
      </c>
      <c r="AX5" s="1555" t="s">
        <v>263</v>
      </c>
      <c r="AZ5" s="288"/>
    </row>
    <row r="6" spans="1:52" s="87" customFormat="1" ht="15.75" customHeight="1">
      <c r="A6" s="1534"/>
      <c r="B6" s="1536"/>
      <c r="C6" s="125"/>
      <c r="D6" s="143"/>
      <c r="E6" s="143"/>
      <c r="F6" s="143"/>
      <c r="G6" s="163"/>
      <c r="H6" s="177"/>
      <c r="I6" s="191"/>
      <c r="J6" s="197"/>
      <c r="K6" s="210"/>
      <c r="L6" s="210"/>
      <c r="M6" s="210"/>
      <c r="N6" s="210"/>
      <c r="O6" s="210"/>
      <c r="P6" s="210"/>
      <c r="Q6" s="214" t="s">
        <v>4</v>
      </c>
      <c r="R6" s="232">
        <v>19</v>
      </c>
      <c r="S6" s="246">
        <v>20</v>
      </c>
      <c r="T6" s="246">
        <v>21</v>
      </c>
      <c r="U6" s="246">
        <v>22</v>
      </c>
      <c r="V6" s="246">
        <v>23</v>
      </c>
      <c r="W6" s="246">
        <v>24</v>
      </c>
      <c r="X6" s="246">
        <v>25</v>
      </c>
      <c r="Y6" s="246">
        <v>26</v>
      </c>
      <c r="Z6" s="246">
        <v>27</v>
      </c>
      <c r="AA6" s="257">
        <v>28</v>
      </c>
      <c r="AB6" s="232">
        <v>29</v>
      </c>
      <c r="AC6" s="246">
        <v>30</v>
      </c>
      <c r="AD6" s="246">
        <v>31</v>
      </c>
      <c r="AE6" s="246">
        <v>32</v>
      </c>
      <c r="AF6" s="246">
        <v>33</v>
      </c>
      <c r="AG6" s="246">
        <v>34</v>
      </c>
      <c r="AH6" s="246">
        <v>35</v>
      </c>
      <c r="AI6" s="246">
        <v>36</v>
      </c>
      <c r="AJ6" s="246">
        <v>37</v>
      </c>
      <c r="AK6" s="257">
        <v>38</v>
      </c>
      <c r="AL6" s="232">
        <v>39</v>
      </c>
      <c r="AM6" s="246">
        <v>40</v>
      </c>
      <c r="AN6" s="246">
        <v>41</v>
      </c>
      <c r="AO6" s="246">
        <v>42</v>
      </c>
      <c r="AP6" s="246">
        <v>43</v>
      </c>
      <c r="AQ6" s="246">
        <v>44</v>
      </c>
      <c r="AR6" s="246">
        <v>45</v>
      </c>
      <c r="AS6" s="246">
        <v>46</v>
      </c>
      <c r="AT6" s="246">
        <v>47</v>
      </c>
      <c r="AU6" s="271">
        <v>48</v>
      </c>
      <c r="AV6" s="1554"/>
      <c r="AW6" s="1555"/>
      <c r="AX6" s="1555"/>
      <c r="AZ6" s="288"/>
    </row>
    <row r="7" spans="1:52" s="87" customFormat="1" ht="17.100000000000001" customHeight="1">
      <c r="A7" s="92" t="s">
        <v>457</v>
      </c>
      <c r="B7" s="107" t="s">
        <v>458</v>
      </c>
      <c r="C7" s="126"/>
      <c r="D7" s="144"/>
      <c r="E7" s="148"/>
      <c r="F7" s="148"/>
      <c r="G7" s="164"/>
      <c r="H7" s="178"/>
      <c r="I7" s="192"/>
      <c r="J7" s="198"/>
      <c r="K7" s="164"/>
      <c r="L7" s="164"/>
      <c r="M7" s="164"/>
      <c r="N7" s="164"/>
      <c r="O7" s="164"/>
      <c r="P7" s="212"/>
      <c r="Q7" s="215"/>
      <c r="R7" s="1278">
        <f>IF('様式第4-3号 長期修繕計画表'!R7&gt;0,'様式第4-3号 長期修繕計画表'!R7,"")</f>
        <v>270</v>
      </c>
      <c r="S7" s="1279" t="str">
        <f>IF('様式第4-3号 長期修繕計画表'!S7&gt;0,'様式第4-3号 長期修繕計画表'!S7,"")</f>
        <v/>
      </c>
      <c r="T7" s="1279" t="str">
        <f>IF('様式第4-3号 長期修繕計画表'!T7&gt;0,'様式第4-3号 長期修繕計画表'!T7,"")</f>
        <v/>
      </c>
      <c r="U7" s="1279" t="str">
        <f>IF('様式第4-3号 長期修繕計画表'!U7&gt;0,'様式第4-3号 長期修繕計画表'!U7,"")</f>
        <v/>
      </c>
      <c r="V7" s="1279" t="str">
        <f>IF('様式第4-3号 長期修繕計画表'!V7&gt;0,'様式第4-3号 長期修繕計画表'!V7,"")</f>
        <v/>
      </c>
      <c r="W7" s="1279" t="str">
        <f>IF('様式第4-3号 長期修繕計画表'!W7&gt;0,'様式第4-3号 長期修繕計画表'!W7,"")</f>
        <v/>
      </c>
      <c r="X7" s="1279">
        <f>IF('様式第4-3号 長期修繕計画表'!X7&gt;0,'様式第4-3号 長期修繕計画表'!X7,"")</f>
        <v>18423.900000000001</v>
      </c>
      <c r="Y7" s="1279" t="str">
        <f>IF('様式第4-3号 長期修繕計画表'!Y7&gt;0,'様式第4-3号 長期修繕計画表'!Y7,"")</f>
        <v/>
      </c>
      <c r="Z7" s="1279" t="str">
        <f>IF('様式第4-3号 長期修繕計画表'!Z7&gt;0,'様式第4-3号 長期修繕計画表'!Z7,"")</f>
        <v/>
      </c>
      <c r="AA7" s="1280" t="str">
        <f>IF('様式第4-3号 長期修繕計画表'!AA7&gt;0,'様式第4-3号 長期修繕計画表'!AA7,"")</f>
        <v/>
      </c>
      <c r="AB7" s="1278" t="str">
        <f>IF('様式第4-3号 長期修繕計画表'!AB7&gt;0,'様式第4-3号 長期修繕計画表'!AB7,"")</f>
        <v/>
      </c>
      <c r="AC7" s="1279" t="str">
        <f>IF('様式第4-3号 長期修繕計画表'!AC7&gt;0,'様式第4-3号 長期修繕計画表'!AC7,"")</f>
        <v/>
      </c>
      <c r="AD7" s="1279">
        <f>IF('様式第4-3号 長期修繕計画表'!AD7&gt;0,'様式第4-3号 長期修繕計画表'!AD7,"")</f>
        <v>1486.8</v>
      </c>
      <c r="AE7" s="1279">
        <f>IF('様式第4-3号 長期修繕計画表'!AE7&gt;0,'様式第4-3号 長期修繕計画表'!AE7,"")</f>
        <v>450</v>
      </c>
      <c r="AF7" s="1279" t="str">
        <f>IF('様式第4-3号 長期修繕計画表'!AF7&gt;0,'様式第4-3号 長期修繕計画表'!AF7,"")</f>
        <v/>
      </c>
      <c r="AG7" s="1279" t="str">
        <f>IF('様式第4-3号 長期修繕計画表'!AG7&gt;0,'様式第4-3号 長期修繕計画表'!AG7,"")</f>
        <v/>
      </c>
      <c r="AH7" s="1279" t="str">
        <f>IF('様式第4-3号 長期修繕計画表'!AH7&gt;0,'様式第4-3号 長期修繕計画表'!AH7,"")</f>
        <v/>
      </c>
      <c r="AI7" s="1279" t="str">
        <f>IF('様式第4-3号 長期修繕計画表'!AI7&gt;0,'様式第4-3号 長期修繕計画表'!AI7,"")</f>
        <v/>
      </c>
      <c r="AJ7" s="1279">
        <f>IF('様式第4-3号 長期修繕計画表'!AJ7&gt;0,'様式第4-3号 長期修繕計画表'!AJ7,"")</f>
        <v>18423.900000000001</v>
      </c>
      <c r="AK7" s="1280" t="str">
        <f>IF('様式第4-3号 長期修繕計画表'!AK7&gt;0,'様式第4-3号 長期修繕計画表'!AK7,"")</f>
        <v/>
      </c>
      <c r="AL7" s="1278" t="str">
        <f>IF('様式第4-3号 長期修繕計画表'!AL7&gt;0,'様式第4-3号 長期修繕計画表'!AL7,"")</f>
        <v/>
      </c>
      <c r="AM7" s="1279" t="str">
        <f>IF('様式第4-3号 長期修繕計画表'!AM7&gt;0,'様式第4-3号 長期修繕計画表'!AM7,"")</f>
        <v/>
      </c>
      <c r="AN7" s="1279" t="str">
        <f>IF('様式第4-3号 長期修繕計画表'!AN7&gt;0,'様式第4-3号 長期修繕計画表'!AN7,"")</f>
        <v/>
      </c>
      <c r="AO7" s="1279" t="str">
        <f>IF('様式第4-3号 長期修繕計画表'!AO7&gt;0,'様式第4-3号 長期修繕計画表'!AO7,"")</f>
        <v/>
      </c>
      <c r="AP7" s="1279">
        <f>IF('様式第4-3号 長期修繕計画表'!AP7&gt;0,'様式第4-3号 長期修繕計画表'!AP7,"")</f>
        <v>1486.8</v>
      </c>
      <c r="AQ7" s="1279" t="str">
        <f>IF('様式第4-3号 長期修繕計画表'!AQ7&gt;0,'様式第4-3号 長期修繕計画表'!AQ7,"")</f>
        <v/>
      </c>
      <c r="AR7" s="1279">
        <f>IF('様式第4-3号 長期修繕計画表'!AR7&gt;0,'様式第4-3号 長期修繕計画表'!AR7,"")</f>
        <v>675</v>
      </c>
      <c r="AS7" s="1279" t="str">
        <f>IF('様式第4-3号 長期修繕計画表'!AS7&gt;0,'様式第4-3号 長期修繕計画表'!AS7,"")</f>
        <v/>
      </c>
      <c r="AT7" s="1279" t="str">
        <f>IF('様式第4-3号 長期修繕計画表'!AT7&gt;0,'様式第4-3号 長期修繕計画表'!AT7,"")</f>
        <v/>
      </c>
      <c r="AU7" s="1281" t="str">
        <f>IF('様式第4-3号 長期修繕計画表'!AU7&gt;0,'様式第4-3号 長期修繕計画表'!AU7,"")</f>
        <v/>
      </c>
      <c r="AV7" s="1282">
        <f t="shared" ref="AV7:AV29" si="0">SUM(R7:AU7)</f>
        <v>41216.400000000009</v>
      </c>
      <c r="AW7" s="1036"/>
      <c r="AX7" s="1037"/>
      <c r="AZ7" s="288"/>
    </row>
    <row r="8" spans="1:52" s="87" customFormat="1" ht="17.100000000000001" customHeight="1">
      <c r="A8" s="92" t="s">
        <v>460</v>
      </c>
      <c r="B8" s="108" t="s">
        <v>290</v>
      </c>
      <c r="C8" s="127"/>
      <c r="D8" s="145"/>
      <c r="E8" s="149"/>
      <c r="F8" s="150"/>
      <c r="G8" s="165"/>
      <c r="H8" s="165"/>
      <c r="I8" s="193"/>
      <c r="J8" s="199"/>
      <c r="K8" s="211"/>
      <c r="L8" s="211"/>
      <c r="M8" s="211"/>
      <c r="N8" s="211"/>
      <c r="O8" s="211"/>
      <c r="P8" s="213"/>
      <c r="Q8" s="216"/>
      <c r="R8" s="233" t="str">
        <f>IF('様式第4-3号 長期修繕計画表'!R10&gt;0,'様式第4-3号 長期修繕計画表'!R10,"")</f>
        <v/>
      </c>
      <c r="S8" s="247" t="str">
        <f>IF('様式第4-3号 長期修繕計画表'!S10&gt;0,'様式第4-3号 長期修繕計画表'!S10,"")</f>
        <v/>
      </c>
      <c r="T8" s="247" t="str">
        <f>IF('様式第4-3号 長期修繕計画表'!T10&gt;0,'様式第4-3号 長期修繕計画表'!T10,"")</f>
        <v/>
      </c>
      <c r="U8" s="247" t="str">
        <f>IF('様式第4-3号 長期修繕計画表'!U10&gt;0,'様式第4-3号 長期修繕計画表'!U10,"")</f>
        <v/>
      </c>
      <c r="V8" s="247" t="str">
        <f>IF('様式第4-3号 長期修繕計画表'!V10&gt;0,'様式第4-3号 長期修繕計画表'!V10,"")</f>
        <v/>
      </c>
      <c r="W8" s="247" t="str">
        <f>IF('様式第4-3号 長期修繕計画表'!W10&gt;0,'様式第4-3号 長期修繕計画表'!W10,"")</f>
        <v/>
      </c>
      <c r="X8" s="247">
        <f>IF('様式第4-3号 長期修繕計画表'!X10&gt;0,'様式第4-3号 長期修繕計画表'!X10,"")</f>
        <v>4317.2999999999993</v>
      </c>
      <c r="Y8" s="247" t="str">
        <f>IF('様式第4-3号 長期修繕計画表'!Y10&gt;0,'様式第4-3号 長期修繕計画表'!Y10,"")</f>
        <v/>
      </c>
      <c r="Z8" s="247" t="str">
        <f>IF('様式第4-3号 長期修繕計画表'!Z10&gt;0,'様式第4-3号 長期修繕計画表'!Z10,"")</f>
        <v/>
      </c>
      <c r="AA8" s="258" t="str">
        <f>IF('様式第4-3号 長期修繕計画表'!AA10&gt;0,'様式第4-3号 長期修繕計画表'!AA10,"")</f>
        <v/>
      </c>
      <c r="AB8" s="233" t="str">
        <f>IF('様式第4-3号 長期修繕計画表'!AB10&gt;0,'様式第4-3号 長期修繕計画表'!AB10,"")</f>
        <v/>
      </c>
      <c r="AC8" s="247" t="str">
        <f>IF('様式第4-3号 長期修繕計画表'!AC10&gt;0,'様式第4-3号 長期修繕計画表'!AC10,"")</f>
        <v/>
      </c>
      <c r="AD8" s="247">
        <f>IF('様式第4-3号 長期修繕計画表'!AD10&gt;0,'様式第4-3号 長期修繕計画表'!AD10,"")</f>
        <v>9074.7000000000007</v>
      </c>
      <c r="AE8" s="247" t="str">
        <f>IF('様式第4-3号 長期修繕計画表'!AE10&gt;0,'様式第4-3号 長期修繕計画表'!AE10,"")</f>
        <v/>
      </c>
      <c r="AF8" s="247" t="str">
        <f>IF('様式第4-3号 長期修繕計画表'!AF10&gt;0,'様式第4-3号 長期修繕計画表'!AF10,"")</f>
        <v/>
      </c>
      <c r="AG8" s="247" t="str">
        <f>IF('様式第4-3号 長期修繕計画表'!AG10&gt;0,'様式第4-3号 長期修繕計画表'!AG10,"")</f>
        <v/>
      </c>
      <c r="AH8" s="247" t="str">
        <f>IF('様式第4-3号 長期修繕計画表'!AH10&gt;0,'様式第4-3号 長期修繕計画表'!AH10,"")</f>
        <v/>
      </c>
      <c r="AI8" s="247" t="str">
        <f>IF('様式第4-3号 長期修繕計画表'!AI10&gt;0,'様式第4-3号 長期修繕計画表'!AI10,"")</f>
        <v/>
      </c>
      <c r="AJ8" s="247">
        <f>IF('様式第4-3号 長期修繕計画表'!AJ10&gt;0,'様式第4-3号 長期修繕計画表'!AJ10,"")</f>
        <v>4036.5</v>
      </c>
      <c r="AK8" s="258" t="str">
        <f>IF('様式第4-3号 長期修繕計画表'!AK10&gt;0,'様式第4-3号 長期修繕計画表'!AK10,"")</f>
        <v/>
      </c>
      <c r="AL8" s="233" t="str">
        <f>IF('様式第4-3号 長期修繕計画表'!AL10&gt;0,'様式第4-3号 長期修繕計画表'!AL10,"")</f>
        <v/>
      </c>
      <c r="AM8" s="247" t="str">
        <f>IF('様式第4-3号 長期修繕計画表'!AM10&gt;0,'様式第4-3号 長期修繕計画表'!AM10,"")</f>
        <v/>
      </c>
      <c r="AN8" s="247" t="str">
        <f>IF('様式第4-3号 長期修繕計画表'!AN10&gt;0,'様式第4-3号 長期修繕計画表'!AN10,"")</f>
        <v/>
      </c>
      <c r="AO8" s="247" t="str">
        <f>IF('様式第4-3号 長期修繕計画表'!AO10&gt;0,'様式第4-3号 長期修繕計画表'!AO10,"")</f>
        <v/>
      </c>
      <c r="AP8" s="247">
        <f>IF('様式第4-3号 長期修繕計画表'!AP10&gt;0,'様式第4-3号 長期修繕計画表'!AP10,"")</f>
        <v>16084.800000000001</v>
      </c>
      <c r="AQ8" s="247" t="str">
        <f>IF('様式第4-3号 長期修繕計画表'!AQ10&gt;0,'様式第4-3号 長期修繕計画表'!AQ10,"")</f>
        <v/>
      </c>
      <c r="AR8" s="247" t="str">
        <f>IF('様式第4-3号 長期修繕計画表'!AR10&gt;0,'様式第4-3号 長期修繕計画表'!AR10,"")</f>
        <v/>
      </c>
      <c r="AS8" s="247" t="str">
        <f>IF('様式第4-3号 長期修繕計画表'!AS10&gt;0,'様式第4-3号 長期修繕計画表'!AS10,"")</f>
        <v/>
      </c>
      <c r="AT8" s="247" t="str">
        <f>IF('様式第4-3号 長期修繕計画表'!AT10&gt;0,'様式第4-3号 長期修繕計画表'!AT10,"")</f>
        <v/>
      </c>
      <c r="AU8" s="272" t="str">
        <f>IF('様式第4-3号 長期修繕計画表'!AU10&gt;0,'様式第4-3号 長期修繕計画表'!AU10,"")</f>
        <v/>
      </c>
      <c r="AV8" s="281">
        <f t="shared" si="0"/>
        <v>33513.300000000003</v>
      </c>
      <c r="AW8" s="1038"/>
      <c r="AX8" s="1039"/>
      <c r="AZ8" s="289"/>
    </row>
    <row r="9" spans="1:52" s="87" customFormat="1" ht="17.100000000000001" customHeight="1">
      <c r="A9" s="93"/>
      <c r="B9" s="107" t="s">
        <v>149</v>
      </c>
      <c r="C9" s="126"/>
      <c r="D9" s="144"/>
      <c r="E9" s="148"/>
      <c r="F9" s="148"/>
      <c r="G9" s="164"/>
      <c r="H9" s="179"/>
      <c r="I9" s="192"/>
      <c r="J9" s="198"/>
      <c r="K9" s="164"/>
      <c r="L9" s="164"/>
      <c r="M9" s="164"/>
      <c r="N9" s="164"/>
      <c r="O9" s="164"/>
      <c r="P9" s="212"/>
      <c r="Q9" s="215"/>
      <c r="R9" s="1278" t="str">
        <f>IF('様式第4-3号 長期修繕計画表'!R18&gt;0,'様式第4-3号 長期修繕計画表'!R18,"")</f>
        <v/>
      </c>
      <c r="S9" s="1279" t="str">
        <f>IF('様式第4-3号 長期修繕計画表'!S18&gt;0,'様式第4-3号 長期修繕計画表'!S18,"")</f>
        <v/>
      </c>
      <c r="T9" s="1279" t="str">
        <f>IF('様式第4-3号 長期修繕計画表'!T18&gt;0,'様式第4-3号 長期修繕計画表'!T18,"")</f>
        <v/>
      </c>
      <c r="U9" s="1279" t="str">
        <f>IF('様式第4-3号 長期修繕計画表'!U18&gt;0,'様式第4-3号 長期修繕計画表'!U18,"")</f>
        <v/>
      </c>
      <c r="V9" s="1279" t="str">
        <f>IF('様式第4-3号 長期修繕計画表'!V18&gt;0,'様式第4-3号 長期修繕計画表'!V18,"")</f>
        <v/>
      </c>
      <c r="W9" s="1279" t="str">
        <f>IF('様式第4-3号 長期修繕計画表'!W18&gt;0,'様式第4-3号 長期修繕計画表'!W18,"")</f>
        <v/>
      </c>
      <c r="X9" s="1279">
        <f>IF('様式第4-3号 長期修繕計画表'!X18&gt;0,'様式第4-3号 長期修繕計画表'!X18,"")</f>
        <v>14640.3</v>
      </c>
      <c r="Y9" s="1279" t="str">
        <f>IF('様式第4-3号 長期修繕計画表'!Y18&gt;0,'様式第4-3号 長期修繕計画表'!Y18,"")</f>
        <v/>
      </c>
      <c r="Z9" s="1279" t="str">
        <f>IF('様式第4-3号 長期修繕計画表'!Z18&gt;0,'様式第4-3号 長期修繕計画表'!Z18,"")</f>
        <v/>
      </c>
      <c r="AA9" s="1280" t="str">
        <f>IF('様式第4-3号 長期修繕計画表'!AA18&gt;0,'様式第4-3号 長期修繕計画表'!AA18,"")</f>
        <v/>
      </c>
      <c r="AB9" s="1278" t="str">
        <f>IF('様式第4-3号 長期修繕計画表'!AB18&gt;0,'様式第4-3号 長期修繕計画表'!AB18,"")</f>
        <v/>
      </c>
      <c r="AC9" s="1279" t="str">
        <f>IF('様式第4-3号 長期修繕計画表'!AC18&gt;0,'様式第4-3号 長期修繕計画表'!AC18,"")</f>
        <v/>
      </c>
      <c r="AD9" s="1279" t="str">
        <f>IF('様式第4-3号 長期修繕計画表'!AD18&gt;0,'様式第4-3号 長期修繕計画表'!AD18,"")</f>
        <v/>
      </c>
      <c r="AE9" s="1279" t="str">
        <f>IF('様式第4-3号 長期修繕計画表'!AE18&gt;0,'様式第4-3号 長期修繕計画表'!AE18,"")</f>
        <v/>
      </c>
      <c r="AF9" s="1279" t="str">
        <f>IF('様式第4-3号 長期修繕計画表'!AF18&gt;0,'様式第4-3号 長期修繕計画表'!AF18,"")</f>
        <v/>
      </c>
      <c r="AG9" s="1279" t="str">
        <f>IF('様式第4-3号 長期修繕計画表'!AG18&gt;0,'様式第4-3号 長期修繕計画表'!AG18,"")</f>
        <v/>
      </c>
      <c r="AH9" s="1279" t="str">
        <f>IF('様式第4-3号 長期修繕計画表'!AH18&gt;0,'様式第4-3号 長期修繕計画表'!AH18,"")</f>
        <v/>
      </c>
      <c r="AI9" s="1279" t="str">
        <f>IF('様式第4-3号 長期修繕計画表'!AI18&gt;0,'様式第4-3号 長期修繕計画表'!AI18,"")</f>
        <v/>
      </c>
      <c r="AJ9" s="1279">
        <f>IF('様式第4-3号 長期修繕計画表'!AJ18&gt;0,'様式第4-3号 長期修繕計画表'!AJ18,"")</f>
        <v>14640.300000000001</v>
      </c>
      <c r="AK9" s="1280" t="str">
        <f>IF('様式第4-3号 長期修繕計画表'!AK18&gt;0,'様式第4-3号 長期修繕計画表'!AK18,"")</f>
        <v/>
      </c>
      <c r="AL9" s="1278" t="str">
        <f>IF('様式第4-3号 長期修繕計画表'!AL18&gt;0,'様式第4-3号 長期修繕計画表'!AL18,"")</f>
        <v/>
      </c>
      <c r="AM9" s="1279" t="str">
        <f>IF('様式第4-3号 長期修繕計画表'!AM18&gt;0,'様式第4-3号 長期修繕計画表'!AM18,"")</f>
        <v/>
      </c>
      <c r="AN9" s="1279" t="str">
        <f>IF('様式第4-3号 長期修繕計画表'!AN18&gt;0,'様式第4-3号 長期修繕計画表'!AN18,"")</f>
        <v/>
      </c>
      <c r="AO9" s="1279" t="str">
        <f>IF('様式第4-3号 長期修繕計画表'!AO18&gt;0,'様式第4-3号 長期修繕計画表'!AO18,"")</f>
        <v/>
      </c>
      <c r="AP9" s="1279" t="str">
        <f>IF('様式第4-3号 長期修繕計画表'!AP18&gt;0,'様式第4-3号 長期修繕計画表'!AP18,"")</f>
        <v/>
      </c>
      <c r="AQ9" s="1279" t="str">
        <f>IF('様式第4-3号 長期修繕計画表'!AQ18&gt;0,'様式第4-3号 長期修繕計画表'!AQ18,"")</f>
        <v/>
      </c>
      <c r="AR9" s="1279" t="str">
        <f>IF('様式第4-3号 長期修繕計画表'!AR18&gt;0,'様式第4-3号 長期修繕計画表'!AR18,"")</f>
        <v/>
      </c>
      <c r="AS9" s="1279" t="str">
        <f>IF('様式第4-3号 長期修繕計画表'!AS18&gt;0,'様式第4-3号 長期修繕計画表'!AS18,"")</f>
        <v/>
      </c>
      <c r="AT9" s="1279" t="str">
        <f>IF('様式第4-3号 長期修繕計画表'!AT18&gt;0,'様式第4-3号 長期修繕計画表'!AT18,"")</f>
        <v/>
      </c>
      <c r="AU9" s="1281" t="str">
        <f>IF('様式第4-3号 長期修繕計画表'!AU18&gt;0,'様式第4-3号 長期修繕計画表'!AU18,"")</f>
        <v/>
      </c>
      <c r="AV9" s="1282">
        <f t="shared" si="0"/>
        <v>29280.6</v>
      </c>
      <c r="AW9" s="1036"/>
      <c r="AX9" s="1037"/>
      <c r="AZ9" s="288"/>
    </row>
    <row r="10" spans="1:52" s="87" customFormat="1" ht="17.100000000000001" customHeight="1">
      <c r="A10" s="94"/>
      <c r="B10" s="107" t="s">
        <v>463</v>
      </c>
      <c r="C10" s="126"/>
      <c r="D10" s="144"/>
      <c r="E10" s="148"/>
      <c r="F10" s="148"/>
      <c r="G10" s="164"/>
      <c r="H10" s="179"/>
      <c r="I10" s="192"/>
      <c r="J10" s="198"/>
      <c r="K10" s="164"/>
      <c r="L10" s="164"/>
      <c r="M10" s="164"/>
      <c r="N10" s="164"/>
      <c r="O10" s="164"/>
      <c r="P10" s="212"/>
      <c r="Q10" s="215"/>
      <c r="R10" s="1278" t="str">
        <f>IF('様式第4-3号 長期修繕計画表'!R21&gt;0,'様式第4-3号 長期修繕計画表'!R21,"")</f>
        <v/>
      </c>
      <c r="S10" s="1279" t="str">
        <f>IF('様式第4-3号 長期修繕計画表'!S21&gt;0,'様式第4-3号 長期修繕計画表'!S21,"")</f>
        <v/>
      </c>
      <c r="T10" s="1279" t="str">
        <f>IF('様式第4-3号 長期修繕計画表'!T21&gt;0,'様式第4-3号 長期修繕計画表'!T21,"")</f>
        <v/>
      </c>
      <c r="U10" s="1279" t="str">
        <f>IF('様式第4-3号 長期修繕計画表'!U21&gt;0,'様式第4-3号 長期修繕計画表'!U21,"")</f>
        <v/>
      </c>
      <c r="V10" s="1279" t="str">
        <f>IF('様式第4-3号 長期修繕計画表'!V21&gt;0,'様式第4-3号 長期修繕計画表'!V21,"")</f>
        <v/>
      </c>
      <c r="W10" s="1279" t="str">
        <f>IF('様式第4-3号 長期修繕計画表'!W21&gt;0,'様式第4-3号 長期修繕計画表'!W21,"")</f>
        <v/>
      </c>
      <c r="X10" s="1279">
        <f>IF('様式第4-3号 長期修繕計画表'!X21&gt;0,'様式第4-3号 長期修繕計画表'!X21,"")</f>
        <v>25886.699999999997</v>
      </c>
      <c r="Y10" s="1279" t="str">
        <f>IF('様式第4-3号 長期修繕計画表'!Y21&gt;0,'様式第4-3号 長期修繕計画表'!Y21,"")</f>
        <v/>
      </c>
      <c r="Z10" s="1279" t="str">
        <f>IF('様式第4-3号 長期修繕計画表'!Z21&gt;0,'様式第4-3号 長期修繕計画表'!Z21,"")</f>
        <v/>
      </c>
      <c r="AA10" s="1280" t="str">
        <f>IF('様式第4-3号 長期修繕計画表'!AA21&gt;0,'様式第4-3号 長期修繕計画表'!AA21,"")</f>
        <v/>
      </c>
      <c r="AB10" s="1278" t="str">
        <f>IF('様式第4-3号 長期修繕計画表'!AB21&gt;0,'様式第4-3号 長期修繕計画表'!AB21,"")</f>
        <v/>
      </c>
      <c r="AC10" s="1279" t="str">
        <f>IF('様式第4-3号 長期修繕計画表'!AC21&gt;0,'様式第4-3号 長期修繕計画表'!AC21,"")</f>
        <v/>
      </c>
      <c r="AD10" s="1279" t="str">
        <f>IF('様式第4-3号 長期修繕計画表'!AD21&gt;0,'様式第4-3号 長期修繕計画表'!AD21,"")</f>
        <v/>
      </c>
      <c r="AE10" s="1279" t="str">
        <f>IF('様式第4-3号 長期修繕計画表'!AE21&gt;0,'様式第4-3号 長期修繕計画表'!AE21,"")</f>
        <v/>
      </c>
      <c r="AF10" s="1279" t="str">
        <f>IF('様式第4-3号 長期修繕計画表'!AF21&gt;0,'様式第4-3号 長期修繕計画表'!AF21,"")</f>
        <v/>
      </c>
      <c r="AG10" s="1279" t="str">
        <f>IF('様式第4-3号 長期修繕計画表'!AG21&gt;0,'様式第4-3号 長期修繕計画表'!AG21,"")</f>
        <v/>
      </c>
      <c r="AH10" s="1279" t="str">
        <f>IF('様式第4-3号 長期修繕計画表'!AH21&gt;0,'様式第4-3号 長期修繕計画表'!AH21,"")</f>
        <v/>
      </c>
      <c r="AI10" s="1279" t="str">
        <f>IF('様式第4-3号 長期修繕計画表'!AI21&gt;0,'様式第4-3号 長期修繕計画表'!AI21,"")</f>
        <v/>
      </c>
      <c r="AJ10" s="1279">
        <f>IF('様式第4-3号 長期修繕計画表'!AJ21&gt;0,'様式第4-3号 長期修繕計画表'!AJ21,"")</f>
        <v>25886.699999999997</v>
      </c>
      <c r="AK10" s="1280" t="str">
        <f>IF('様式第4-3号 長期修繕計画表'!AK21&gt;0,'様式第4-3号 長期修繕計画表'!AK21,"")</f>
        <v/>
      </c>
      <c r="AL10" s="1278" t="str">
        <f>IF('様式第4-3号 長期修繕計画表'!AL21&gt;0,'様式第4-3号 長期修繕計画表'!AL21,"")</f>
        <v/>
      </c>
      <c r="AM10" s="1279" t="str">
        <f>IF('様式第4-3号 長期修繕計画表'!AM21&gt;0,'様式第4-3号 長期修繕計画表'!AM21,"")</f>
        <v/>
      </c>
      <c r="AN10" s="1279" t="str">
        <f>IF('様式第4-3号 長期修繕計画表'!AN21&gt;0,'様式第4-3号 長期修繕計画表'!AN21,"")</f>
        <v/>
      </c>
      <c r="AO10" s="1279" t="str">
        <f>IF('様式第4-3号 長期修繕計画表'!AO21&gt;0,'様式第4-3号 長期修繕計画表'!AO21,"")</f>
        <v/>
      </c>
      <c r="AP10" s="1279" t="str">
        <f>IF('様式第4-3号 長期修繕計画表'!AP21&gt;0,'様式第4-3号 長期修繕計画表'!AP21,"")</f>
        <v/>
      </c>
      <c r="AQ10" s="1279" t="str">
        <f>IF('様式第4-3号 長期修繕計画表'!AQ21&gt;0,'様式第4-3号 長期修繕計画表'!AQ21,"")</f>
        <v/>
      </c>
      <c r="AR10" s="1279" t="str">
        <f>IF('様式第4-3号 長期修繕計画表'!AR21&gt;0,'様式第4-3号 長期修繕計画表'!AR21,"")</f>
        <v/>
      </c>
      <c r="AS10" s="1279" t="str">
        <f>IF('様式第4-3号 長期修繕計画表'!AS21&gt;0,'様式第4-3号 長期修繕計画表'!AS21,"")</f>
        <v/>
      </c>
      <c r="AT10" s="1279" t="str">
        <f>IF('様式第4-3号 長期修繕計画表'!AT21&gt;0,'様式第4-3号 長期修繕計画表'!AT21,"")</f>
        <v/>
      </c>
      <c r="AU10" s="1281" t="str">
        <f>IF('様式第4-3号 長期修繕計画表'!AU21&gt;0,'様式第4-3号 長期修繕計画表'!AU21,"")</f>
        <v/>
      </c>
      <c r="AV10" s="1282">
        <f t="shared" si="0"/>
        <v>51773.399999999994</v>
      </c>
      <c r="AW10" s="1036"/>
      <c r="AX10" s="1037"/>
      <c r="AZ10" s="288"/>
    </row>
    <row r="11" spans="1:52" s="87" customFormat="1" ht="17.100000000000001" customHeight="1">
      <c r="A11" s="94"/>
      <c r="B11" s="107" t="s">
        <v>84</v>
      </c>
      <c r="C11" s="126"/>
      <c r="D11" s="144"/>
      <c r="E11" s="148"/>
      <c r="F11" s="148"/>
      <c r="G11" s="164"/>
      <c r="H11" s="179"/>
      <c r="I11" s="192"/>
      <c r="J11" s="198"/>
      <c r="K11" s="164"/>
      <c r="L11" s="164"/>
      <c r="M11" s="164"/>
      <c r="N11" s="164"/>
      <c r="O11" s="164"/>
      <c r="P11" s="212"/>
      <c r="Q11" s="215"/>
      <c r="R11" s="1278">
        <f>IF('様式第4-3号 長期修繕計画表'!R31&gt;0,'様式第4-3号 長期修繕計画表'!R31,"")</f>
        <v>1549.8</v>
      </c>
      <c r="S11" s="1279" t="str">
        <f>IF('様式第4-3号 長期修繕計画表'!S31&gt;0,'様式第4-3号 長期修繕計画表'!S31,"")</f>
        <v/>
      </c>
      <c r="T11" s="1279" t="str">
        <f>IF('様式第4-3号 長期修繕計画表'!T31&gt;0,'様式第4-3号 長期修繕計画表'!T31,"")</f>
        <v/>
      </c>
      <c r="U11" s="1279" t="str">
        <f>IF('様式第4-3号 長期修繕計画表'!U31&gt;0,'様式第4-3号 長期修繕計画表'!U31,"")</f>
        <v/>
      </c>
      <c r="V11" s="1279" t="str">
        <f>IF('様式第4-3号 長期修繕計画表'!V31&gt;0,'様式第4-3号 長期修繕計画表'!V31,"")</f>
        <v/>
      </c>
      <c r="W11" s="1279" t="str">
        <f>IF('様式第4-3号 長期修繕計画表'!W31&gt;0,'様式第4-3号 長期修繕計画表'!W31,"")</f>
        <v/>
      </c>
      <c r="X11" s="1279">
        <f>IF('様式第4-3号 長期修繕計画表'!X31&gt;0,'様式第4-3号 長期修繕計画表'!X31,"")</f>
        <v>3286.8</v>
      </c>
      <c r="Y11" s="1279" t="str">
        <f>IF('様式第4-3号 長期修繕計画表'!Y31&gt;0,'様式第4-3号 長期修繕計画表'!Y31,"")</f>
        <v/>
      </c>
      <c r="Z11" s="1279" t="str">
        <f>IF('様式第4-3号 長期修繕計画表'!Z31&gt;0,'様式第4-3号 長期修繕計画表'!Z31,"")</f>
        <v/>
      </c>
      <c r="AA11" s="1280" t="str">
        <f>IF('様式第4-3号 長期修繕計画表'!AA31&gt;0,'様式第4-3号 長期修繕計画表'!AA31,"")</f>
        <v/>
      </c>
      <c r="AB11" s="1278" t="str">
        <f>IF('様式第4-3号 長期修繕計画表'!AB31&gt;0,'様式第4-3号 長期修繕計画表'!AB31,"")</f>
        <v/>
      </c>
      <c r="AC11" s="1279" t="str">
        <f>IF('様式第4-3号 長期修繕計画表'!AC31&gt;0,'様式第4-3号 長期修繕計画表'!AC31,"")</f>
        <v/>
      </c>
      <c r="AD11" s="1279">
        <f>IF('様式第4-3号 長期修繕計画表'!AD31&gt;0,'様式第4-3号 長期修繕計画表'!AD31,"")</f>
        <v>1210.5</v>
      </c>
      <c r="AE11" s="1279" t="str">
        <f>IF('様式第4-3号 長期修繕計画表'!AE31&gt;0,'様式第4-3号 長期修繕計画表'!AE31,"")</f>
        <v/>
      </c>
      <c r="AF11" s="1279" t="str">
        <f>IF('様式第4-3号 長期修繕計画表'!AF31&gt;0,'様式第4-3号 長期修繕計画表'!AF31,"")</f>
        <v/>
      </c>
      <c r="AG11" s="1279" t="str">
        <f>IF('様式第4-3号 長期修繕計画表'!AG31&gt;0,'様式第4-3号 長期修繕計画表'!AG31,"")</f>
        <v/>
      </c>
      <c r="AH11" s="1279" t="str">
        <f>IF('様式第4-3号 長期修繕計画表'!AH31&gt;0,'様式第4-3号 長期修繕計画表'!AH31,"")</f>
        <v/>
      </c>
      <c r="AI11" s="1279" t="str">
        <f>IF('様式第4-3号 長期修繕計画表'!AI31&gt;0,'様式第4-3号 長期修繕計画表'!AI31,"")</f>
        <v/>
      </c>
      <c r="AJ11" s="1279">
        <f>IF('様式第4-3号 長期修繕計画表'!AJ31&gt;0,'様式第4-3号 長期修繕計画表'!AJ31,"")</f>
        <v>3364.2</v>
      </c>
      <c r="AK11" s="1280" t="str">
        <f>IF('様式第4-3号 長期修繕計画表'!AK31&gt;0,'様式第4-3号 長期修繕計画表'!AK31,"")</f>
        <v/>
      </c>
      <c r="AL11" s="1278" t="str">
        <f>IF('様式第4-3号 長期修繕計画表'!AL31&gt;0,'様式第4-3号 長期修繕計画表'!AL31,"")</f>
        <v/>
      </c>
      <c r="AM11" s="1279" t="str">
        <f>IF('様式第4-3号 長期修繕計画表'!AM31&gt;0,'様式第4-3号 長期修繕計画表'!AM31,"")</f>
        <v/>
      </c>
      <c r="AN11" s="1279" t="str">
        <f>IF('様式第4-3号 長期修繕計画表'!AN31&gt;0,'様式第4-3号 長期修繕計画表'!AN31,"")</f>
        <v/>
      </c>
      <c r="AO11" s="1279" t="str">
        <f>IF('様式第4-3号 長期修繕計画表'!AO31&gt;0,'様式第4-3号 長期修繕計画表'!AO31,"")</f>
        <v/>
      </c>
      <c r="AP11" s="1279">
        <f>IF('様式第4-3号 長期修繕計画表'!AP31&gt;0,'様式第4-3号 長期修繕計画表'!AP31,"")</f>
        <v>1549.8</v>
      </c>
      <c r="AQ11" s="1279" t="str">
        <f>IF('様式第4-3号 長期修繕計画表'!AQ31&gt;0,'様式第4-3号 長期修繕計画表'!AQ31,"")</f>
        <v/>
      </c>
      <c r="AR11" s="1279" t="str">
        <f>IF('様式第4-3号 長期修繕計画表'!AR31&gt;0,'様式第4-3号 長期修繕計画表'!AR31,"")</f>
        <v/>
      </c>
      <c r="AS11" s="1279" t="str">
        <f>IF('様式第4-3号 長期修繕計画表'!AS31&gt;0,'様式第4-3号 長期修繕計画表'!AS31,"")</f>
        <v/>
      </c>
      <c r="AT11" s="1279" t="str">
        <f>IF('様式第4-3号 長期修繕計画表'!AT31&gt;0,'様式第4-3号 長期修繕計画表'!AT31,"")</f>
        <v/>
      </c>
      <c r="AU11" s="1281" t="str">
        <f>IF('様式第4-3号 長期修繕計画表'!AU31&gt;0,'様式第4-3号 長期修繕計画表'!AU31,"")</f>
        <v/>
      </c>
      <c r="AV11" s="1282">
        <f t="shared" si="0"/>
        <v>10961.099999999999</v>
      </c>
      <c r="AW11" s="1036"/>
      <c r="AX11" s="1037"/>
      <c r="AZ11" s="288"/>
    </row>
    <row r="12" spans="1:52" s="87" customFormat="1" ht="17.100000000000001" customHeight="1">
      <c r="A12" s="94"/>
      <c r="B12" s="107" t="s">
        <v>354</v>
      </c>
      <c r="C12" s="126"/>
      <c r="D12" s="144"/>
      <c r="E12" s="148"/>
      <c r="F12" s="148"/>
      <c r="G12" s="164"/>
      <c r="H12" s="179"/>
      <c r="I12" s="192"/>
      <c r="J12" s="198"/>
      <c r="K12" s="164"/>
      <c r="L12" s="164"/>
      <c r="M12" s="164"/>
      <c r="N12" s="164"/>
      <c r="O12" s="164"/>
      <c r="P12" s="212"/>
      <c r="Q12" s="215"/>
      <c r="R12" s="1278" t="str">
        <f>IF('様式第4-3号 長期修繕計画表'!R35&gt;0,'様式第4-3号 長期修繕計画表'!R35,"")</f>
        <v/>
      </c>
      <c r="S12" s="1279" t="str">
        <f>IF('様式第4-3号 長期修繕計画表'!S35&gt;0,'様式第4-3号 長期修繕計画表'!S35,"")</f>
        <v/>
      </c>
      <c r="T12" s="1279" t="str">
        <f>IF('様式第4-3号 長期修繕計画表'!T35&gt;0,'様式第4-3号 長期修繕計画表'!T35,"")</f>
        <v/>
      </c>
      <c r="U12" s="1279" t="str">
        <f>IF('様式第4-3号 長期修繕計画表'!U35&gt;0,'様式第4-3号 長期修繕計画表'!U35,"")</f>
        <v/>
      </c>
      <c r="V12" s="1279" t="str">
        <f>IF('様式第4-3号 長期修繕計画表'!V35&gt;0,'様式第4-3号 長期修繕計画表'!V35,"")</f>
        <v/>
      </c>
      <c r="W12" s="1279" t="str">
        <f>IF('様式第4-3号 長期修繕計画表'!W35&gt;0,'様式第4-3号 長期修繕計画表'!W35,"")</f>
        <v/>
      </c>
      <c r="X12" s="1279">
        <f>IF('様式第4-3号 長期修繕計画表'!X35&gt;0,'様式第4-3号 長期修繕計画表'!X35,"")</f>
        <v>9117.9</v>
      </c>
      <c r="Y12" s="1279" t="str">
        <f>IF('様式第4-3号 長期修繕計画表'!Y35&gt;0,'様式第4-3号 長期修繕計画表'!Y35,"")</f>
        <v/>
      </c>
      <c r="Z12" s="1279" t="str">
        <f>IF('様式第4-3号 長期修繕計画表'!Z35&gt;0,'様式第4-3号 長期修繕計画表'!Z35,"")</f>
        <v/>
      </c>
      <c r="AA12" s="1280" t="str">
        <f>IF('様式第4-3号 長期修繕計画表'!AA35&gt;0,'様式第4-3号 長期修繕計画表'!AA35,"")</f>
        <v/>
      </c>
      <c r="AB12" s="1278" t="str">
        <f>IF('様式第4-3号 長期修繕計画表'!AB35&gt;0,'様式第4-3号 長期修繕計画表'!AB35,"")</f>
        <v/>
      </c>
      <c r="AC12" s="1279" t="str">
        <f>IF('様式第4-3号 長期修繕計画表'!AC35&gt;0,'様式第4-3号 長期修繕計画表'!AC35,"")</f>
        <v/>
      </c>
      <c r="AD12" s="1279">
        <f>IF('様式第4-3号 長期修繕計画表'!AD35&gt;0,'様式第4-3号 長期修繕計画表'!AD35,"")</f>
        <v>18450</v>
      </c>
      <c r="AE12" s="1279" t="str">
        <f>IF('様式第4-3号 長期修繕計画表'!AE35&gt;0,'様式第4-3号 長期修繕計画表'!AE35,"")</f>
        <v/>
      </c>
      <c r="AF12" s="1279" t="str">
        <f>IF('様式第4-3号 長期修繕計画表'!AF35&gt;0,'様式第4-3号 長期修繕計画表'!AF35,"")</f>
        <v/>
      </c>
      <c r="AG12" s="1279" t="str">
        <f>IF('様式第4-3号 長期修繕計画表'!AG35&gt;0,'様式第4-3号 長期修繕計画表'!AG35,"")</f>
        <v/>
      </c>
      <c r="AH12" s="1279" t="str">
        <f>IF('様式第4-3号 長期修繕計画表'!AH35&gt;0,'様式第4-3号 長期修繕計画表'!AH35,"")</f>
        <v/>
      </c>
      <c r="AI12" s="1279" t="str">
        <f>IF('様式第4-3号 長期修繕計画表'!AI35&gt;0,'様式第4-3号 長期修繕計画表'!AI35,"")</f>
        <v/>
      </c>
      <c r="AJ12" s="1279">
        <f>IF('様式第4-3号 長期修繕計画表'!AJ35&gt;0,'様式第4-3号 長期修繕計画表'!AJ35,"")</f>
        <v>60732.900000000009</v>
      </c>
      <c r="AK12" s="1280" t="str">
        <f>IF('様式第4-3号 長期修繕計画表'!AK35&gt;0,'様式第4-3号 長期修繕計画表'!AK35,"")</f>
        <v/>
      </c>
      <c r="AL12" s="1278" t="str">
        <f>IF('様式第4-3号 長期修繕計画表'!AL35&gt;0,'様式第4-3号 長期修繕計画表'!AL35,"")</f>
        <v/>
      </c>
      <c r="AM12" s="1279" t="str">
        <f>IF('様式第4-3号 長期修繕計画表'!AM35&gt;0,'様式第4-3号 長期修繕計画表'!AM35,"")</f>
        <v/>
      </c>
      <c r="AN12" s="1279" t="str">
        <f>IF('様式第4-3号 長期修繕計画表'!AN35&gt;0,'様式第4-3号 長期修繕計画表'!AN35,"")</f>
        <v/>
      </c>
      <c r="AO12" s="1279" t="str">
        <f>IF('様式第4-3号 長期修繕計画表'!AO35&gt;0,'様式第4-3号 長期修繕計画表'!AO35,"")</f>
        <v/>
      </c>
      <c r="AP12" s="1279">
        <f>IF('様式第4-3号 長期修繕計画表'!AP35&gt;0,'様式第4-3号 長期修繕計画表'!AP35,"")</f>
        <v>2295</v>
      </c>
      <c r="AQ12" s="1279" t="str">
        <f>IF('様式第4-3号 長期修繕計画表'!AQ35&gt;0,'様式第4-3号 長期修繕計画表'!AQ35,"")</f>
        <v/>
      </c>
      <c r="AR12" s="1279" t="str">
        <f>IF('様式第4-3号 長期修繕計画表'!AR35&gt;0,'様式第4-3号 長期修繕計画表'!AR35,"")</f>
        <v/>
      </c>
      <c r="AS12" s="1279" t="str">
        <f>IF('様式第4-3号 長期修繕計画表'!AS35&gt;0,'様式第4-3号 長期修繕計画表'!AS35,"")</f>
        <v/>
      </c>
      <c r="AT12" s="1279" t="str">
        <f>IF('様式第4-3号 長期修繕計画表'!AT35&gt;0,'様式第4-3号 長期修繕計画表'!AT35,"")</f>
        <v/>
      </c>
      <c r="AU12" s="1281" t="str">
        <f>IF('様式第4-3号 長期修繕計画表'!AU35&gt;0,'様式第4-3号 長期修繕計画表'!AU35,"")</f>
        <v/>
      </c>
      <c r="AV12" s="1282">
        <f t="shared" si="0"/>
        <v>90595.800000000017</v>
      </c>
      <c r="AW12" s="1036"/>
      <c r="AX12" s="1037"/>
      <c r="AZ12" s="288"/>
    </row>
    <row r="13" spans="1:52" s="87" customFormat="1" ht="17.100000000000001" customHeight="1">
      <c r="A13" s="95"/>
      <c r="B13" s="107" t="s">
        <v>110</v>
      </c>
      <c r="C13" s="126"/>
      <c r="D13" s="144"/>
      <c r="E13" s="148"/>
      <c r="F13" s="148"/>
      <c r="G13" s="164"/>
      <c r="H13" s="179"/>
      <c r="I13" s="192"/>
      <c r="J13" s="198"/>
      <c r="K13" s="164"/>
      <c r="L13" s="164"/>
      <c r="M13" s="164"/>
      <c r="N13" s="164"/>
      <c r="O13" s="164"/>
      <c r="P13" s="212"/>
      <c r="Q13" s="215"/>
      <c r="R13" s="1278" t="str">
        <f>IF('様式第4-3号 長期修繕計画表'!R43&gt;0,'様式第4-3号 長期修繕計画表'!R43,"")</f>
        <v/>
      </c>
      <c r="S13" s="1279" t="str">
        <f>IF('様式第4-3号 長期修繕計画表'!S43&gt;0,'様式第4-3号 長期修繕計画表'!S43,"")</f>
        <v/>
      </c>
      <c r="T13" s="1279" t="str">
        <f>IF('様式第4-3号 長期修繕計画表'!T43&gt;0,'様式第4-3号 長期修繕計画表'!T43,"")</f>
        <v/>
      </c>
      <c r="U13" s="1279" t="str">
        <f>IF('様式第4-3号 長期修繕計画表'!U43&gt;0,'様式第4-3号 長期修繕計画表'!U43,"")</f>
        <v/>
      </c>
      <c r="V13" s="1279" t="str">
        <f>IF('様式第4-3号 長期修繕計画表'!V43&gt;0,'様式第4-3号 長期修繕計画表'!V43,"")</f>
        <v/>
      </c>
      <c r="W13" s="1279" t="str">
        <f>IF('様式第4-3号 長期修繕計画表'!W43&gt;0,'様式第4-3号 長期修繕計画表'!W43,"")</f>
        <v/>
      </c>
      <c r="X13" s="1279">
        <f>IF('様式第4-3号 長期修繕計画表'!X43&gt;0,'様式第4-3号 長期修繕計画表'!X43,"")</f>
        <v>802.8</v>
      </c>
      <c r="Y13" s="1279" t="str">
        <f>IF('様式第4-3号 長期修繕計画表'!Y43&gt;0,'様式第4-3号 長期修繕計画表'!Y43,"")</f>
        <v/>
      </c>
      <c r="Z13" s="1279" t="str">
        <f>IF('様式第4-3号 長期修繕計画表'!Z43&gt;0,'様式第4-3号 長期修繕計画表'!Z43,"")</f>
        <v/>
      </c>
      <c r="AA13" s="1280" t="str">
        <f>IF('様式第4-3号 長期修繕計画表'!AA43&gt;0,'様式第4-3号 長期修繕計画表'!AA43,"")</f>
        <v/>
      </c>
      <c r="AB13" s="1278" t="str">
        <f>IF('様式第4-3号 長期修繕計画表'!AB43&gt;0,'様式第4-3号 長期修繕計画表'!AB43,"")</f>
        <v/>
      </c>
      <c r="AC13" s="1279" t="str">
        <f>IF('様式第4-3号 長期修繕計画表'!AC43&gt;0,'様式第4-3号 長期修繕計画表'!AC43,"")</f>
        <v/>
      </c>
      <c r="AD13" s="1279" t="str">
        <f>IF('様式第4-3号 長期修繕計画表'!AD43&gt;0,'様式第4-3号 長期修繕計画表'!AD43,"")</f>
        <v/>
      </c>
      <c r="AE13" s="1279" t="str">
        <f>IF('様式第4-3号 長期修繕計画表'!AE43&gt;0,'様式第4-3号 長期修繕計画表'!AE43,"")</f>
        <v/>
      </c>
      <c r="AF13" s="1279" t="str">
        <f>IF('様式第4-3号 長期修繕計画表'!AF43&gt;0,'様式第4-3号 長期修繕計画表'!AF43,"")</f>
        <v/>
      </c>
      <c r="AG13" s="1279" t="str">
        <f>IF('様式第4-3号 長期修繕計画表'!AG43&gt;0,'様式第4-3号 長期修繕計画表'!AG43,"")</f>
        <v/>
      </c>
      <c r="AH13" s="1279" t="str">
        <f>IF('様式第4-3号 長期修繕計画表'!AH43&gt;0,'様式第4-3号 長期修繕計画表'!AH43,"")</f>
        <v/>
      </c>
      <c r="AI13" s="1279" t="str">
        <f>IF('様式第4-3号 長期修繕計画表'!AI43&gt;0,'様式第4-3号 長期修繕計画表'!AI43,"")</f>
        <v/>
      </c>
      <c r="AJ13" s="1279">
        <f>IF('様式第4-3号 長期修繕計画表'!AJ43&gt;0,'様式第4-3号 長期修繕計画表'!AJ43,"")</f>
        <v>712.8</v>
      </c>
      <c r="AK13" s="1280" t="str">
        <f>IF('様式第4-3号 長期修繕計画表'!AK43&gt;0,'様式第4-3号 長期修繕計画表'!AK43,"")</f>
        <v/>
      </c>
      <c r="AL13" s="1278" t="str">
        <f>IF('様式第4-3号 長期修繕計画表'!AL43&gt;0,'様式第4-3号 長期修繕計画表'!AL43,"")</f>
        <v/>
      </c>
      <c r="AM13" s="1279" t="str">
        <f>IF('様式第4-3号 長期修繕計画表'!AM43&gt;0,'様式第4-3号 長期修繕計画表'!AM43,"")</f>
        <v/>
      </c>
      <c r="AN13" s="1279" t="str">
        <f>IF('様式第4-3号 長期修繕計画表'!AN43&gt;0,'様式第4-3号 長期修繕計画表'!AN43,"")</f>
        <v/>
      </c>
      <c r="AO13" s="1279" t="str">
        <f>IF('様式第4-3号 長期修繕計画表'!AO43&gt;0,'様式第4-3号 長期修繕計画表'!AO43,"")</f>
        <v/>
      </c>
      <c r="AP13" s="1279">
        <f>IF('様式第4-3号 長期修繕計画表'!AP43&gt;0,'様式第4-3号 長期修繕計画表'!AP43,"")</f>
        <v>225</v>
      </c>
      <c r="AQ13" s="1279" t="str">
        <f>IF('様式第4-3号 長期修繕計画表'!AQ43&gt;0,'様式第4-3号 長期修繕計画表'!AQ43,"")</f>
        <v/>
      </c>
      <c r="AR13" s="1279" t="str">
        <f>IF('様式第4-3号 長期修繕計画表'!AR43&gt;0,'様式第4-3号 長期修繕計画表'!AR43,"")</f>
        <v/>
      </c>
      <c r="AS13" s="1279" t="str">
        <f>IF('様式第4-3号 長期修繕計画表'!AS43&gt;0,'様式第4-3号 長期修繕計画表'!AS43,"")</f>
        <v/>
      </c>
      <c r="AT13" s="1279" t="str">
        <f>IF('様式第4-3号 長期修繕計画表'!AT43&gt;0,'様式第4-3号 長期修繕計画表'!AT43,"")</f>
        <v/>
      </c>
      <c r="AU13" s="1281" t="str">
        <f>IF('様式第4-3号 長期修繕計画表'!AU43&gt;0,'様式第4-3号 長期修繕計画表'!AU43,"")</f>
        <v/>
      </c>
      <c r="AV13" s="1282">
        <f t="shared" si="0"/>
        <v>1740.6</v>
      </c>
      <c r="AW13" s="1036"/>
      <c r="AX13" s="1037"/>
      <c r="AZ13" s="288"/>
    </row>
    <row r="14" spans="1:52" s="87" customFormat="1" ht="17.100000000000001" customHeight="1">
      <c r="A14" s="96" t="s">
        <v>465</v>
      </c>
      <c r="B14" s="107" t="s">
        <v>366</v>
      </c>
      <c r="C14" s="126"/>
      <c r="D14" s="144"/>
      <c r="E14" s="148"/>
      <c r="F14" s="148"/>
      <c r="G14" s="164"/>
      <c r="H14" s="179"/>
      <c r="I14" s="192"/>
      <c r="J14" s="198"/>
      <c r="K14" s="164"/>
      <c r="L14" s="164"/>
      <c r="M14" s="164"/>
      <c r="N14" s="164"/>
      <c r="O14" s="164"/>
      <c r="P14" s="212"/>
      <c r="Q14" s="215"/>
      <c r="R14" s="1278" t="str">
        <f>IF('様式第4-3号 長期修繕計画表'!R45&gt;0,'様式第4-3号 長期修繕計画表'!R45,"")</f>
        <v/>
      </c>
      <c r="S14" s="1279" t="str">
        <f>IF('様式第4-3号 長期修繕計画表'!S45&gt;0,'様式第4-3号 長期修繕計画表'!S45,"")</f>
        <v/>
      </c>
      <c r="T14" s="1279" t="str">
        <f>IF('様式第4-3号 長期修繕計画表'!T45&gt;0,'様式第4-3号 長期修繕計画表'!T45,"")</f>
        <v/>
      </c>
      <c r="U14" s="1279">
        <f>IF('様式第4-3号 長期修繕計画表'!U45&gt;0,'様式第4-3号 長期修繕計画表'!U45,"")</f>
        <v>1665</v>
      </c>
      <c r="V14" s="1279" t="str">
        <f>IF('様式第4-3号 長期修繕計画表'!V45&gt;0,'様式第4-3号 長期修繕計画表'!V45,"")</f>
        <v/>
      </c>
      <c r="W14" s="1279" t="str">
        <f>IF('様式第4-3号 長期修繕計画表'!W45&gt;0,'様式第4-3号 長期修繕計画表'!W45,"")</f>
        <v/>
      </c>
      <c r="X14" s="1279" t="str">
        <f>IF('様式第4-3号 長期修繕計画表'!X45&gt;0,'様式第4-3号 長期修繕計画表'!X45,"")</f>
        <v/>
      </c>
      <c r="Y14" s="1279" t="str">
        <f>IF('様式第4-3号 長期修繕計画表'!Y45&gt;0,'様式第4-3号 長期修繕計画表'!Y45,"")</f>
        <v/>
      </c>
      <c r="Z14" s="1279">
        <f>IF('様式第4-3号 長期修繕計画表'!Z45&gt;0,'様式第4-3号 長期修繕計画表'!Z45,"")</f>
        <v>360</v>
      </c>
      <c r="AA14" s="1280" t="str">
        <f>IF('様式第4-3号 長期修繕計画表'!AA45&gt;0,'様式第4-3号 長期修繕計画表'!AA45,"")</f>
        <v/>
      </c>
      <c r="AB14" s="1278" t="str">
        <f>IF('様式第4-3号 長期修繕計画表'!AB45&gt;0,'様式第4-3号 長期修繕計画表'!AB45,"")</f>
        <v/>
      </c>
      <c r="AC14" s="1279" t="str">
        <f>IF('様式第4-3号 長期修繕計画表'!AC45&gt;0,'様式第4-3号 長期修繕計画表'!AC45,"")</f>
        <v/>
      </c>
      <c r="AD14" s="1279" t="str">
        <f>IF('様式第4-3号 長期修繕計画表'!AD45&gt;0,'様式第4-3号 長期修繕計画表'!AD45,"")</f>
        <v/>
      </c>
      <c r="AE14" s="1279">
        <f>IF('様式第4-3号 長期修繕計画表'!AE45&gt;0,'様式第4-3号 長期修繕計画表'!AE45,"")</f>
        <v>35302.5</v>
      </c>
      <c r="AF14" s="1279" t="str">
        <f>IF('様式第4-3号 長期修繕計画表'!AF45&gt;0,'様式第4-3号 長期修繕計画表'!AF45,"")</f>
        <v/>
      </c>
      <c r="AG14" s="1279" t="str">
        <f>IF('様式第4-3号 長期修繕計画表'!AG45&gt;0,'様式第4-3号 長期修繕計画表'!AG45,"")</f>
        <v/>
      </c>
      <c r="AH14" s="1279" t="str">
        <f>IF('様式第4-3号 長期修繕計画表'!AH45&gt;0,'様式第4-3号 長期修繕計画表'!AH45,"")</f>
        <v/>
      </c>
      <c r="AI14" s="1279" t="str">
        <f>IF('様式第4-3号 長期修繕計画表'!AI45&gt;0,'様式第4-3号 長期修繕計画表'!AI45,"")</f>
        <v/>
      </c>
      <c r="AJ14" s="1279">
        <f>IF('様式第4-3号 長期修繕計画表'!AJ45&gt;0,'様式第4-3号 長期修繕計画表'!AJ45,"")</f>
        <v>360</v>
      </c>
      <c r="AK14" s="1280" t="str">
        <f>IF('様式第4-3号 長期修繕計画表'!AK45&gt;0,'様式第4-3号 長期修繕計画表'!AK45,"")</f>
        <v/>
      </c>
      <c r="AL14" s="1278" t="str">
        <f>IF('様式第4-3号 長期修繕計画表'!AL45&gt;0,'様式第4-3号 長期修繕計画表'!AL45,"")</f>
        <v/>
      </c>
      <c r="AM14" s="1279" t="str">
        <f>IF('様式第4-3号 長期修繕計画表'!AM45&gt;0,'様式第4-3号 長期修繕計画表'!AM45,"")</f>
        <v/>
      </c>
      <c r="AN14" s="1279" t="str">
        <f>IF('様式第4-3号 長期修繕計画表'!AN45&gt;0,'様式第4-3号 長期修繕計画表'!AN45,"")</f>
        <v/>
      </c>
      <c r="AO14" s="1279">
        <f>IF('様式第4-3号 長期修繕計画表'!AO45&gt;0,'様式第4-3号 長期修繕計画表'!AO45,"")</f>
        <v>1665</v>
      </c>
      <c r="AP14" s="1279" t="str">
        <f>IF('様式第4-3号 長期修繕計画表'!AP45&gt;0,'様式第4-3号 長期修繕計画表'!AP45,"")</f>
        <v/>
      </c>
      <c r="AQ14" s="1279" t="str">
        <f>IF('様式第4-3号 長期修繕計画表'!AQ45&gt;0,'様式第4-3号 長期修繕計画表'!AQ45,"")</f>
        <v/>
      </c>
      <c r="AR14" s="1279" t="str">
        <f>IF('様式第4-3号 長期修繕計画表'!AR45&gt;0,'様式第4-3号 長期修繕計画表'!AR45,"")</f>
        <v/>
      </c>
      <c r="AS14" s="1279" t="str">
        <f>IF('様式第4-3号 長期修繕計画表'!AS45&gt;0,'様式第4-3号 長期修繕計画表'!AS45,"")</f>
        <v/>
      </c>
      <c r="AT14" s="1279">
        <f>IF('様式第4-3号 長期修繕計画表'!AT45&gt;0,'様式第4-3号 長期修繕計画表'!AT45,"")</f>
        <v>1530</v>
      </c>
      <c r="AU14" s="1281" t="str">
        <f>IF('様式第4-3号 長期修繕計画表'!AU45&gt;0,'様式第4-3号 長期修繕計画表'!AU45,"")</f>
        <v/>
      </c>
      <c r="AV14" s="1282">
        <f t="shared" si="0"/>
        <v>40882.5</v>
      </c>
      <c r="AW14" s="1036"/>
      <c r="AX14" s="1037"/>
      <c r="AZ14" s="288"/>
    </row>
    <row r="15" spans="1:52" s="87" customFormat="1" ht="17.100000000000001" customHeight="1">
      <c r="A15" s="97"/>
      <c r="B15" s="107" t="s">
        <v>369</v>
      </c>
      <c r="C15" s="126"/>
      <c r="D15" s="144"/>
      <c r="E15" s="148"/>
      <c r="F15" s="148"/>
      <c r="G15" s="164"/>
      <c r="H15" s="179"/>
      <c r="I15" s="192"/>
      <c r="J15" s="198"/>
      <c r="K15" s="164"/>
      <c r="L15" s="164"/>
      <c r="M15" s="164"/>
      <c r="N15" s="164"/>
      <c r="O15" s="164"/>
      <c r="P15" s="212"/>
      <c r="Q15" s="215"/>
      <c r="R15" s="1278" t="str">
        <f>IF('様式第4-3号 長期修繕計画表'!R53&gt;0,'様式第4-3号 長期修繕計画表'!R53,"")</f>
        <v/>
      </c>
      <c r="S15" s="1279">
        <f>IF('様式第4-3号 長期修繕計画表'!S53&gt;0,'様式第4-3号 長期修繕計画表'!S53,"")</f>
        <v>1822.5</v>
      </c>
      <c r="T15" s="1279" t="str">
        <f>IF('様式第4-3号 長期修繕計画表'!T53&gt;0,'様式第4-3号 長期修繕計画表'!T53,"")</f>
        <v/>
      </c>
      <c r="U15" s="1279" t="str">
        <f>IF('様式第4-3号 長期修繕計画表'!U53&gt;0,'様式第4-3号 長期修繕計画表'!U53,"")</f>
        <v/>
      </c>
      <c r="V15" s="1279" t="str">
        <f>IF('様式第4-3号 長期修繕計画表'!V53&gt;0,'様式第4-3号 長期修繕計画表'!V53,"")</f>
        <v/>
      </c>
      <c r="W15" s="1279" t="str">
        <f>IF('様式第4-3号 長期修繕計画表'!W53&gt;0,'様式第4-3号 長期修繕計画表'!W53,"")</f>
        <v/>
      </c>
      <c r="X15" s="1279">
        <f>IF('様式第4-3号 長期修繕計画表'!X53&gt;0,'様式第4-3号 長期修繕計画表'!X53,"")</f>
        <v>787.5</v>
      </c>
      <c r="Y15" s="1279">
        <f>IF('様式第4-3号 長期修繕計画表'!Y53&gt;0,'様式第4-3号 長期修繕計画表'!Y53,"")</f>
        <v>14.4</v>
      </c>
      <c r="Z15" s="1279" t="str">
        <f>IF('様式第4-3号 長期修繕計画表'!Z53&gt;0,'様式第4-3号 長期修繕計画表'!Z53,"")</f>
        <v/>
      </c>
      <c r="AA15" s="1280" t="str">
        <f>IF('様式第4-3号 長期修繕計画表'!AA53&gt;0,'様式第4-3号 長期修繕計画表'!AA53,"")</f>
        <v/>
      </c>
      <c r="AB15" s="1278" t="str">
        <f>IF('様式第4-3号 長期修繕計画表'!AB53&gt;0,'様式第4-3号 長期修繕計画表'!AB53,"")</f>
        <v/>
      </c>
      <c r="AC15" s="1279">
        <f>IF('様式第4-3号 長期修繕計画表'!AC53&gt;0,'様式第4-3号 長期修繕計画表'!AC53,"")</f>
        <v>1822.5</v>
      </c>
      <c r="AD15" s="1279" t="str">
        <f>IF('様式第4-3号 長期修繕計画表'!AD53&gt;0,'様式第4-3号 長期修繕計画表'!AD53,"")</f>
        <v/>
      </c>
      <c r="AE15" s="1279" t="str">
        <f>IF('様式第4-3号 長期修繕計画表'!AE53&gt;0,'様式第4-3号 長期修繕計画表'!AE53,"")</f>
        <v/>
      </c>
      <c r="AF15" s="1279" t="str">
        <f>IF('様式第4-3号 長期修繕計画表'!AF53&gt;0,'様式第4-3号 長期修繕計画表'!AF53,"")</f>
        <v/>
      </c>
      <c r="AG15" s="1279" t="str">
        <f>IF('様式第4-3号 長期修繕計画表'!AG53&gt;0,'様式第4-3号 長期修繕計画表'!AG53,"")</f>
        <v/>
      </c>
      <c r="AH15" s="1279">
        <f>IF('様式第4-3号 長期修繕計画表'!AH53&gt;0,'様式第4-3号 長期修繕計画表'!AH53,"")</f>
        <v>787.5</v>
      </c>
      <c r="AI15" s="1279">
        <f>IF('様式第4-3号 長期修繕計画表'!AI53&gt;0,'様式第4-3号 長期修繕計画表'!AI53,"")</f>
        <v>14.4</v>
      </c>
      <c r="AJ15" s="1279" t="str">
        <f>IF('様式第4-3号 長期修繕計画表'!AJ53&gt;0,'様式第4-3号 長期修繕計画表'!AJ53,"")</f>
        <v/>
      </c>
      <c r="AK15" s="1280" t="str">
        <f>IF('様式第4-3号 長期修繕計画表'!AK53&gt;0,'様式第4-3号 長期修繕計画表'!AK53,"")</f>
        <v/>
      </c>
      <c r="AL15" s="1278" t="str">
        <f>IF('様式第4-3号 長期修繕計画表'!AL53&gt;0,'様式第4-3号 長期修繕計画表'!AL53,"")</f>
        <v/>
      </c>
      <c r="AM15" s="1279">
        <f>IF('様式第4-3号 長期修繕計画表'!AM53&gt;0,'様式第4-3号 長期修繕計画表'!AM53,"")</f>
        <v>18922.5</v>
      </c>
      <c r="AN15" s="1279" t="str">
        <f>IF('様式第4-3号 長期修繕計画表'!AN53&gt;0,'様式第4-3号 長期修繕計画表'!AN53,"")</f>
        <v/>
      </c>
      <c r="AO15" s="1279" t="str">
        <f>IF('様式第4-3号 長期修繕計画表'!AO53&gt;0,'様式第4-3号 長期修繕計画表'!AO53,"")</f>
        <v/>
      </c>
      <c r="AP15" s="1279" t="str">
        <f>IF('様式第4-3号 長期修繕計画表'!AP53&gt;0,'様式第4-3号 長期修繕計画表'!AP53,"")</f>
        <v/>
      </c>
      <c r="AQ15" s="1279" t="str">
        <f>IF('様式第4-3号 長期修繕計画表'!AQ53&gt;0,'様式第4-3号 長期修繕計画表'!AQ53,"")</f>
        <v/>
      </c>
      <c r="AR15" s="1279">
        <f>IF('様式第4-3号 長期修繕計画表'!AR53&gt;0,'様式第4-3号 長期修繕計画表'!AR53,"")</f>
        <v>787.5</v>
      </c>
      <c r="AS15" s="1279">
        <f>IF('様式第4-3号 長期修繕計画表'!AS53&gt;0,'様式第4-3号 長期修繕計画表'!AS53,"")</f>
        <v>14.4</v>
      </c>
      <c r="AT15" s="1279" t="str">
        <f>IF('様式第4-3号 長期修繕計画表'!AT53&gt;0,'様式第4-3号 長期修繕計画表'!AT53,"")</f>
        <v/>
      </c>
      <c r="AU15" s="1281" t="str">
        <f>IF('様式第4-3号 長期修繕計画表'!AU53&gt;0,'様式第4-3号 長期修繕計画表'!AU53,"")</f>
        <v/>
      </c>
      <c r="AV15" s="1282">
        <f t="shared" si="0"/>
        <v>24973.200000000001</v>
      </c>
      <c r="AW15" s="1036"/>
      <c r="AX15" s="1037"/>
      <c r="AZ15" s="288"/>
    </row>
    <row r="16" spans="1:52" s="87" customFormat="1" ht="17.100000000000001" customHeight="1">
      <c r="A16" s="97"/>
      <c r="B16" s="107" t="s">
        <v>374</v>
      </c>
      <c r="C16" s="126"/>
      <c r="D16" s="144"/>
      <c r="E16" s="148"/>
      <c r="F16" s="148"/>
      <c r="G16" s="164"/>
      <c r="H16" s="179"/>
      <c r="I16" s="192"/>
      <c r="J16" s="198"/>
      <c r="K16" s="164"/>
      <c r="L16" s="164"/>
      <c r="M16" s="164"/>
      <c r="N16" s="164"/>
      <c r="O16" s="164"/>
      <c r="P16" s="212"/>
      <c r="Q16" s="215"/>
      <c r="R16" s="1278" t="str">
        <f>IF('様式第4-3号 長期修繕計画表'!R59&gt;0,'様式第4-3号 長期修繕計画表'!R59,"")</f>
        <v/>
      </c>
      <c r="S16" s="1279" t="str">
        <f>IF('様式第4-3号 長期修繕計画表'!S59&gt;0,'様式第4-3号 長期修繕計画表'!S59,"")</f>
        <v/>
      </c>
      <c r="T16" s="1279" t="str">
        <f>IF('様式第4-3号 長期修繕計画表'!T59&gt;0,'様式第4-3号 長期修繕計画表'!T59,"")</f>
        <v/>
      </c>
      <c r="U16" s="1279" t="str">
        <f>IF('様式第4-3号 長期修繕計画表'!U59&gt;0,'様式第4-3号 長期修繕計画表'!U59,"")</f>
        <v/>
      </c>
      <c r="V16" s="1279" t="str">
        <f>IF('様式第4-3号 長期修繕計画表'!V59&gt;0,'様式第4-3号 長期修繕計画表'!V59,"")</f>
        <v/>
      </c>
      <c r="W16" s="1279" t="str">
        <f>IF('様式第4-3号 長期修繕計画表'!W59&gt;0,'様式第4-3号 長期修繕計画表'!W59,"")</f>
        <v/>
      </c>
      <c r="X16" s="1279" t="str">
        <f>IF('様式第4-3号 長期修繕計画表'!X59&gt;0,'様式第4-3号 長期修繕計画表'!X59,"")</f>
        <v/>
      </c>
      <c r="Y16" s="1279" t="str">
        <f>IF('様式第4-3号 長期修繕計画表'!Y59&gt;0,'様式第4-3号 長期修繕計画表'!Y59,"")</f>
        <v/>
      </c>
      <c r="Z16" s="1279" t="str">
        <f>IF('様式第4-3号 長期修繕計画表'!Z59&gt;0,'様式第4-3号 長期修繕計画表'!Z59,"")</f>
        <v/>
      </c>
      <c r="AA16" s="1280" t="str">
        <f>IF('様式第4-3号 長期修繕計画表'!AA59&gt;0,'様式第4-3号 長期修繕計画表'!AA59,"")</f>
        <v/>
      </c>
      <c r="AB16" s="1278" t="str">
        <f>IF('様式第4-3号 長期修繕計画表'!AB59&gt;0,'様式第4-3号 長期修繕計画表'!AB59,"")</f>
        <v/>
      </c>
      <c r="AC16" s="1279">
        <f>IF('様式第4-3号 長期修繕計画表'!AC59&gt;0,'様式第4-3号 長期修繕計画表'!AC59,"")</f>
        <v>450</v>
      </c>
      <c r="AD16" s="1279" t="str">
        <f>IF('様式第4-3号 長期修繕計画表'!AD59&gt;0,'様式第4-3号 長期修繕計画表'!AD59,"")</f>
        <v/>
      </c>
      <c r="AE16" s="1279" t="str">
        <f>IF('様式第4-3号 長期修繕計画表'!AE59&gt;0,'様式第4-3号 長期修繕計画表'!AE59,"")</f>
        <v/>
      </c>
      <c r="AF16" s="1279" t="str">
        <f>IF('様式第4-3号 長期修繕計画表'!AF59&gt;0,'様式第4-3号 長期修繕計画表'!AF59,"")</f>
        <v/>
      </c>
      <c r="AG16" s="1279" t="str">
        <f>IF('様式第4-3号 長期修繕計画表'!AG59&gt;0,'様式第4-3号 長期修繕計画表'!AG59,"")</f>
        <v/>
      </c>
      <c r="AH16" s="1279" t="str">
        <f>IF('様式第4-3号 長期修繕計画表'!AH59&gt;0,'様式第4-3号 長期修繕計画表'!AH59,"")</f>
        <v/>
      </c>
      <c r="AI16" s="1279" t="str">
        <f>IF('様式第4-3号 長期修繕計画表'!AI59&gt;0,'様式第4-3号 長期修繕計画表'!AI59,"")</f>
        <v/>
      </c>
      <c r="AJ16" s="1279" t="str">
        <f>IF('様式第4-3号 長期修繕計画表'!AJ59&gt;0,'様式第4-3号 長期修繕計画表'!AJ59,"")</f>
        <v/>
      </c>
      <c r="AK16" s="1280" t="str">
        <f>IF('様式第4-3号 長期修繕計画表'!AK59&gt;0,'様式第4-3号 長期修繕計画表'!AK59,"")</f>
        <v/>
      </c>
      <c r="AL16" s="1278" t="str">
        <f>IF('様式第4-3号 長期修繕計画表'!AL59&gt;0,'様式第4-3号 長期修繕計画表'!AL59,"")</f>
        <v/>
      </c>
      <c r="AM16" s="1279" t="str">
        <f>IF('様式第4-3号 長期修繕計画表'!AM59&gt;0,'様式第4-3号 長期修繕計画表'!AM59,"")</f>
        <v/>
      </c>
      <c r="AN16" s="1279" t="str">
        <f>IF('様式第4-3号 長期修繕計画表'!AN59&gt;0,'様式第4-3号 長期修繕計画表'!AN59,"")</f>
        <v/>
      </c>
      <c r="AO16" s="1279" t="str">
        <f>IF('様式第4-3号 長期修繕計画表'!AO59&gt;0,'様式第4-3号 長期修繕計画表'!AO59,"")</f>
        <v/>
      </c>
      <c r="AP16" s="1279" t="str">
        <f>IF('様式第4-3号 長期修繕計画表'!AP59&gt;0,'様式第4-3号 長期修繕計画表'!AP59,"")</f>
        <v/>
      </c>
      <c r="AQ16" s="1279" t="str">
        <f>IF('様式第4-3号 長期修繕計画表'!AQ59&gt;0,'様式第4-3号 長期修繕計画表'!AQ59,"")</f>
        <v/>
      </c>
      <c r="AR16" s="1279" t="str">
        <f>IF('様式第4-3号 長期修繕計画表'!AR59&gt;0,'様式第4-3号 長期修繕計画表'!AR59,"")</f>
        <v/>
      </c>
      <c r="AS16" s="1279" t="str">
        <f>IF('様式第4-3号 長期修繕計画表'!AS59&gt;0,'様式第4-3号 長期修繕計画表'!AS59,"")</f>
        <v/>
      </c>
      <c r="AT16" s="1279" t="str">
        <f>IF('様式第4-3号 長期修繕計画表'!AT59&gt;0,'様式第4-3号 長期修繕計画表'!AT59,"")</f>
        <v/>
      </c>
      <c r="AU16" s="1281" t="str">
        <f>IF('様式第4-3号 長期修繕計画表'!AU59&gt;0,'様式第4-3号 長期修繕計画表'!AU59,"")</f>
        <v/>
      </c>
      <c r="AV16" s="1282">
        <f t="shared" si="0"/>
        <v>450</v>
      </c>
      <c r="AW16" s="1036"/>
      <c r="AX16" s="1037"/>
      <c r="AZ16" s="288"/>
    </row>
    <row r="17" spans="1:52" s="87" customFormat="1" ht="17.100000000000001" customHeight="1">
      <c r="A17" s="97"/>
      <c r="B17" s="107" t="s">
        <v>381</v>
      </c>
      <c r="C17" s="126"/>
      <c r="D17" s="144"/>
      <c r="E17" s="148"/>
      <c r="F17" s="148"/>
      <c r="G17" s="164"/>
      <c r="H17" s="179"/>
      <c r="I17" s="192"/>
      <c r="J17" s="198"/>
      <c r="K17" s="164"/>
      <c r="L17" s="164"/>
      <c r="M17" s="164"/>
      <c r="N17" s="164"/>
      <c r="O17" s="164"/>
      <c r="P17" s="212"/>
      <c r="Q17" s="215"/>
      <c r="R17" s="1278" t="str">
        <f>IF('様式第4-3号 長期修繕計画表'!R61&gt;0,'様式第4-3号 長期修繕計画表'!R61,"")</f>
        <v/>
      </c>
      <c r="S17" s="1279">
        <f>IF('様式第4-3号 長期修繕計画表'!S61&gt;0,'様式第4-3号 長期修繕計画表'!S61,"")</f>
        <v>666</v>
      </c>
      <c r="T17" s="1279" t="str">
        <f>IF('様式第4-3号 長期修繕計画表'!T61&gt;0,'様式第4-3号 長期修繕計画表'!T61,"")</f>
        <v/>
      </c>
      <c r="U17" s="1279" t="str">
        <f>IF('様式第4-3号 長期修繕計画表'!U61&gt;0,'様式第4-3号 長期修繕計画表'!U61,"")</f>
        <v/>
      </c>
      <c r="V17" s="1279" t="str">
        <f>IF('様式第4-3号 長期修繕計画表'!V61&gt;0,'様式第4-3号 長期修繕計画表'!V61,"")</f>
        <v/>
      </c>
      <c r="W17" s="1279" t="str">
        <f>IF('様式第4-3号 長期修繕計画表'!W61&gt;0,'様式第4-3号 長期修繕計画表'!W61,"")</f>
        <v/>
      </c>
      <c r="X17" s="1279" t="str">
        <f>IF('様式第4-3号 長期修繕計画表'!X61&gt;0,'様式第4-3号 長期修繕計画表'!X61,"")</f>
        <v/>
      </c>
      <c r="Y17" s="1279" t="str">
        <f>IF('様式第4-3号 長期修繕計画表'!Y61&gt;0,'様式第4-3号 長期修繕計画表'!Y61,"")</f>
        <v/>
      </c>
      <c r="Z17" s="1279" t="str">
        <f>IF('様式第4-3号 長期修繕計画表'!Z61&gt;0,'様式第4-3号 長期修繕計画表'!Z61,"")</f>
        <v/>
      </c>
      <c r="AA17" s="1280" t="str">
        <f>IF('様式第4-3号 長期修繕計画表'!AA61&gt;0,'様式第4-3号 長期修繕計画表'!AA61,"")</f>
        <v/>
      </c>
      <c r="AB17" s="1278" t="str">
        <f>IF('様式第4-3号 長期修繕計画表'!AB61&gt;0,'様式第4-3号 長期修繕計画表'!AB61,"")</f>
        <v/>
      </c>
      <c r="AC17" s="1279" t="str">
        <f>IF('様式第4-3号 長期修繕計画表'!AC61&gt;0,'様式第4-3号 長期修繕計画表'!AC61,"")</f>
        <v/>
      </c>
      <c r="AD17" s="1279" t="str">
        <f>IF('様式第4-3号 長期修繕計画表'!AD61&gt;0,'様式第4-3号 長期修繕計画表'!AD61,"")</f>
        <v/>
      </c>
      <c r="AE17" s="1279" t="str">
        <f>IF('様式第4-3号 長期修繕計画表'!AE61&gt;0,'様式第4-3号 長期修繕計画表'!AE61,"")</f>
        <v/>
      </c>
      <c r="AF17" s="1279" t="str">
        <f>IF('様式第4-3号 長期修繕計画表'!AF61&gt;0,'様式第4-3号 長期修繕計画表'!AF61,"")</f>
        <v/>
      </c>
      <c r="AG17" s="1279" t="str">
        <f>IF('様式第4-3号 長期修繕計画表'!AG61&gt;0,'様式第4-3号 長期修繕計画表'!AG61,"")</f>
        <v/>
      </c>
      <c r="AH17" s="1279" t="str">
        <f>IF('様式第4-3号 長期修繕計画表'!AH61&gt;0,'様式第4-3号 長期修繕計画表'!AH61,"")</f>
        <v/>
      </c>
      <c r="AI17" s="1279" t="str">
        <f>IF('様式第4-3号 長期修繕計画表'!AI61&gt;0,'様式第4-3号 長期修繕計画表'!AI61,"")</f>
        <v/>
      </c>
      <c r="AJ17" s="1279" t="str">
        <f>IF('様式第4-3号 長期修繕計画表'!AJ61&gt;0,'様式第4-3号 長期修繕計画表'!AJ61,"")</f>
        <v/>
      </c>
      <c r="AK17" s="1280" t="str">
        <f>IF('様式第4-3号 長期修繕計画表'!AK61&gt;0,'様式第4-3号 長期修繕計画表'!AK61,"")</f>
        <v/>
      </c>
      <c r="AL17" s="1278" t="str">
        <f>IF('様式第4-3号 長期修繕計画表'!AL61&gt;0,'様式第4-3号 長期修繕計画表'!AL61,"")</f>
        <v/>
      </c>
      <c r="AM17" s="1279">
        <f>IF('様式第4-3号 長期修繕計画表'!AM61&gt;0,'様式第4-3号 長期修繕計画表'!AM61,"")</f>
        <v>666</v>
      </c>
      <c r="AN17" s="1279" t="str">
        <f>IF('様式第4-3号 長期修繕計画表'!AN61&gt;0,'様式第4-3号 長期修繕計画表'!AN61,"")</f>
        <v/>
      </c>
      <c r="AO17" s="1279" t="str">
        <f>IF('様式第4-3号 長期修繕計画表'!AO61&gt;0,'様式第4-3号 長期修繕計画表'!AO61,"")</f>
        <v/>
      </c>
      <c r="AP17" s="1279" t="str">
        <f>IF('様式第4-3号 長期修繕計画表'!AP61&gt;0,'様式第4-3号 長期修繕計画表'!AP61,"")</f>
        <v/>
      </c>
      <c r="AQ17" s="1279" t="str">
        <f>IF('様式第4-3号 長期修繕計画表'!AQ61&gt;0,'様式第4-3号 長期修繕計画表'!AQ61,"")</f>
        <v/>
      </c>
      <c r="AR17" s="1279" t="str">
        <f>IF('様式第4-3号 長期修繕計画表'!AR61&gt;0,'様式第4-3号 長期修繕計画表'!AR61,"")</f>
        <v/>
      </c>
      <c r="AS17" s="1279" t="str">
        <f>IF('様式第4-3号 長期修繕計画表'!AS61&gt;0,'様式第4-3号 長期修繕計画表'!AS61,"")</f>
        <v/>
      </c>
      <c r="AT17" s="1279" t="str">
        <f>IF('様式第4-3号 長期修繕計画表'!AT61&gt;0,'様式第4-3号 長期修繕計画表'!AT61,"")</f>
        <v/>
      </c>
      <c r="AU17" s="1281" t="str">
        <f>IF('様式第4-3号 長期修繕計画表'!AU61&gt;0,'様式第4-3号 長期修繕計画表'!AU61,"")</f>
        <v/>
      </c>
      <c r="AV17" s="1282">
        <f t="shared" si="0"/>
        <v>1332</v>
      </c>
      <c r="AW17" s="1036"/>
      <c r="AX17" s="1037"/>
      <c r="AZ17" s="288"/>
    </row>
    <row r="18" spans="1:52" s="87" customFormat="1" ht="17.100000000000001" customHeight="1">
      <c r="A18" s="97"/>
      <c r="B18" s="107" t="s">
        <v>86</v>
      </c>
      <c r="C18" s="126"/>
      <c r="D18" s="144"/>
      <c r="E18" s="148"/>
      <c r="F18" s="148"/>
      <c r="G18" s="164"/>
      <c r="H18" s="179"/>
      <c r="I18" s="192"/>
      <c r="J18" s="198"/>
      <c r="K18" s="164"/>
      <c r="L18" s="164"/>
      <c r="M18" s="164"/>
      <c r="N18" s="164"/>
      <c r="O18" s="164"/>
      <c r="P18" s="212"/>
      <c r="Q18" s="215"/>
      <c r="R18" s="1278" t="str">
        <f>IF('様式第4-3号 長期修繕計画表'!R64&gt;0,'様式第4-3号 長期修繕計画表'!R64,"")</f>
        <v/>
      </c>
      <c r="S18" s="1279">
        <f>IF('様式第4-3号 長期修繕計画表'!S64&gt;0,'様式第4-3号 長期修繕計画表'!S64,"")</f>
        <v>315</v>
      </c>
      <c r="T18" s="1279" t="str">
        <f>IF('様式第4-3号 長期修繕計画表'!T64&gt;0,'様式第4-3号 長期修繕計画表'!T64,"")</f>
        <v/>
      </c>
      <c r="U18" s="1279" t="str">
        <f>IF('様式第4-3号 長期修繕計画表'!U64&gt;0,'様式第4-3号 長期修繕計画表'!U64,"")</f>
        <v/>
      </c>
      <c r="V18" s="1279" t="str">
        <f>IF('様式第4-3号 長期修繕計画表'!V64&gt;0,'様式第4-3号 長期修繕計画表'!V64,"")</f>
        <v/>
      </c>
      <c r="W18" s="1279" t="str">
        <f>IF('様式第4-3号 長期修繕計画表'!W64&gt;0,'様式第4-3号 長期修繕計画表'!W64,"")</f>
        <v/>
      </c>
      <c r="X18" s="1279">
        <f>IF('様式第4-3号 長期修繕計画表'!X64&gt;0,'様式第4-3号 長期修繕計画表'!X64,"")</f>
        <v>3645</v>
      </c>
      <c r="Y18" s="1279" t="str">
        <f>IF('様式第4-3号 長期修繕計画表'!Y64&gt;0,'様式第4-3号 長期修繕計画表'!Y64,"")</f>
        <v/>
      </c>
      <c r="Z18" s="1279" t="str">
        <f>IF('様式第4-3号 長期修繕計画表'!Z64&gt;0,'様式第4-3号 長期修繕計画表'!Z64,"")</f>
        <v/>
      </c>
      <c r="AA18" s="1280" t="str">
        <f>IF('様式第4-3号 長期修繕計画表'!AA64&gt;0,'様式第4-3号 長期修繕計画表'!AA64,"")</f>
        <v/>
      </c>
      <c r="AB18" s="1278" t="str">
        <f>IF('様式第4-3号 長期修繕計画表'!AB64&gt;0,'様式第4-3号 長期修繕計画表'!AB64,"")</f>
        <v/>
      </c>
      <c r="AC18" s="1279">
        <f>IF('様式第4-3号 長期修繕計画表'!AC64&gt;0,'様式第4-3号 長期修繕計画表'!AC64,"")</f>
        <v>315</v>
      </c>
      <c r="AD18" s="1279" t="str">
        <f>IF('様式第4-3号 長期修繕計画表'!AD64&gt;0,'様式第4-3号 長期修繕計画表'!AD64,"")</f>
        <v/>
      </c>
      <c r="AE18" s="1279" t="str">
        <f>IF('様式第4-3号 長期修繕計画表'!AE64&gt;0,'様式第4-3号 長期修繕計画表'!AE64,"")</f>
        <v/>
      </c>
      <c r="AF18" s="1279" t="str">
        <f>IF('様式第4-3号 長期修繕計画表'!AF64&gt;0,'様式第4-3号 長期修繕計画表'!AF64,"")</f>
        <v/>
      </c>
      <c r="AG18" s="1279" t="str">
        <f>IF('様式第4-3号 長期修繕計画表'!AG64&gt;0,'様式第4-3号 長期修繕計画表'!AG64,"")</f>
        <v/>
      </c>
      <c r="AH18" s="1279">
        <f>IF('様式第4-3号 長期修繕計画表'!AH64&gt;0,'様式第4-3号 長期修繕計画表'!AH64,"")</f>
        <v>2565</v>
      </c>
      <c r="AI18" s="1279" t="str">
        <f>IF('様式第4-3号 長期修繕計画表'!AI64&gt;0,'様式第4-3号 長期修繕計画表'!AI64,"")</f>
        <v/>
      </c>
      <c r="AJ18" s="1279" t="str">
        <f>IF('様式第4-3号 長期修繕計画表'!AJ64&gt;0,'様式第4-3号 長期修繕計画表'!AJ64,"")</f>
        <v/>
      </c>
      <c r="AK18" s="1280" t="str">
        <f>IF('様式第4-3号 長期修繕計画表'!AK64&gt;0,'様式第4-3号 長期修繕計画表'!AK64,"")</f>
        <v/>
      </c>
      <c r="AL18" s="1278" t="str">
        <f>IF('様式第4-3号 長期修繕計画表'!AL64&gt;0,'様式第4-3号 長期修繕計画表'!AL64,"")</f>
        <v/>
      </c>
      <c r="AM18" s="1279">
        <f>IF('様式第4-3号 長期修繕計画表'!AM64&gt;0,'様式第4-3号 長期修繕計画表'!AM64,"")</f>
        <v>315</v>
      </c>
      <c r="AN18" s="1279" t="str">
        <f>IF('様式第4-3号 長期修繕計画表'!AN64&gt;0,'様式第4-3号 長期修繕計画表'!AN64,"")</f>
        <v/>
      </c>
      <c r="AO18" s="1279" t="str">
        <f>IF('様式第4-3号 長期修繕計画表'!AO64&gt;0,'様式第4-3号 長期修繕計画表'!AO64,"")</f>
        <v/>
      </c>
      <c r="AP18" s="1279" t="str">
        <f>IF('様式第4-3号 長期修繕計画表'!AP64&gt;0,'様式第4-3号 長期修繕計画表'!AP64,"")</f>
        <v/>
      </c>
      <c r="AQ18" s="1279" t="str">
        <f>IF('様式第4-3号 長期修繕計画表'!AQ64&gt;0,'様式第4-3号 長期修繕計画表'!AQ64,"")</f>
        <v/>
      </c>
      <c r="AR18" s="1279">
        <f>IF('様式第4-3号 長期修繕計画表'!AR64&gt;0,'様式第4-3号 長期修繕計画表'!AR64,"")</f>
        <v>21465</v>
      </c>
      <c r="AS18" s="1279" t="str">
        <f>IF('様式第4-3号 長期修繕計画表'!AS64&gt;0,'様式第4-3号 長期修繕計画表'!AS64,"")</f>
        <v/>
      </c>
      <c r="AT18" s="1279" t="str">
        <f>IF('様式第4-3号 長期修繕計画表'!AT64&gt;0,'様式第4-3号 長期修繕計画表'!AT64,"")</f>
        <v/>
      </c>
      <c r="AU18" s="1281" t="str">
        <f>IF('様式第4-3号 長期修繕計画表'!AU64&gt;0,'様式第4-3号 長期修繕計画表'!AU64,"")</f>
        <v/>
      </c>
      <c r="AV18" s="1282">
        <f t="shared" si="0"/>
        <v>28620</v>
      </c>
      <c r="AW18" s="1036"/>
      <c r="AX18" s="1037"/>
      <c r="AZ18" s="288"/>
    </row>
    <row r="19" spans="1:52" s="87" customFormat="1" ht="17.100000000000001" customHeight="1">
      <c r="A19" s="97"/>
      <c r="B19" s="107" t="s">
        <v>392</v>
      </c>
      <c r="C19" s="126"/>
      <c r="D19" s="144"/>
      <c r="E19" s="148"/>
      <c r="F19" s="148"/>
      <c r="G19" s="164"/>
      <c r="H19" s="179"/>
      <c r="I19" s="192"/>
      <c r="J19" s="198"/>
      <c r="K19" s="164"/>
      <c r="L19" s="164"/>
      <c r="M19" s="164"/>
      <c r="N19" s="164"/>
      <c r="O19" s="164"/>
      <c r="P19" s="212"/>
      <c r="Q19" s="215"/>
      <c r="R19" s="1278" t="str">
        <f>IF('様式第4-3号 長期修繕計画表'!R70&gt;0,'様式第4-3号 長期修繕計画表'!R70,"")</f>
        <v/>
      </c>
      <c r="S19" s="1279" t="str">
        <f>IF('様式第4-3号 長期修繕計画表'!S70&gt;0,'様式第4-3号 長期修繕計画表'!S70,"")</f>
        <v/>
      </c>
      <c r="T19" s="1279" t="str">
        <f>IF('様式第4-3号 長期修繕計画表'!T70&gt;0,'様式第4-3号 長期修繕計画表'!T70,"")</f>
        <v/>
      </c>
      <c r="U19" s="1279" t="str">
        <f>IF('様式第4-3号 長期修繕計画表'!U70&gt;0,'様式第4-3号 長期修繕計画表'!U70,"")</f>
        <v/>
      </c>
      <c r="V19" s="1279" t="str">
        <f>IF('様式第4-3号 長期修繕計画表'!V70&gt;0,'様式第4-3号 長期修繕計画表'!V70,"")</f>
        <v/>
      </c>
      <c r="W19" s="1279" t="str">
        <f>IF('様式第4-3号 長期修繕計画表'!W70&gt;0,'様式第4-3号 長期修繕計画表'!W70,"")</f>
        <v/>
      </c>
      <c r="X19" s="1279">
        <f>IF('様式第4-3号 長期修繕計画表'!X70&gt;0,'様式第4-3号 長期修繕計画表'!X70,"")</f>
        <v>2160</v>
      </c>
      <c r="Y19" s="1279" t="str">
        <f>IF('様式第4-3号 長期修繕計画表'!Y70&gt;0,'様式第4-3号 長期修繕計画表'!Y70,"")</f>
        <v/>
      </c>
      <c r="Z19" s="1279" t="str">
        <f>IF('様式第4-3号 長期修繕計画表'!Z70&gt;0,'様式第4-3号 長期修繕計画表'!Z70,"")</f>
        <v/>
      </c>
      <c r="AA19" s="1280" t="str">
        <f>IF('様式第4-3号 長期修繕計画表'!AA70&gt;0,'様式第4-3号 長期修繕計画表'!AA70,"")</f>
        <v/>
      </c>
      <c r="AB19" s="1278" t="str">
        <f>IF('様式第4-3号 長期修繕計画表'!AB70&gt;0,'様式第4-3号 長期修繕計画表'!AB70,"")</f>
        <v/>
      </c>
      <c r="AC19" s="1279" t="str">
        <f>IF('様式第4-3号 長期修繕計画表'!AC70&gt;0,'様式第4-3号 長期修繕計画表'!AC70,"")</f>
        <v/>
      </c>
      <c r="AD19" s="1279" t="str">
        <f>IF('様式第4-3号 長期修繕計画表'!AD70&gt;0,'様式第4-3号 長期修繕計画表'!AD70,"")</f>
        <v/>
      </c>
      <c r="AE19" s="1279" t="str">
        <f>IF('様式第4-3号 長期修繕計画表'!AE70&gt;0,'様式第4-3号 長期修繕計画表'!AE70,"")</f>
        <v/>
      </c>
      <c r="AF19" s="1279" t="str">
        <f>IF('様式第4-3号 長期修繕計画表'!AF70&gt;0,'様式第4-3号 長期修繕計画表'!AF70,"")</f>
        <v/>
      </c>
      <c r="AG19" s="1279" t="str">
        <f>IF('様式第4-3号 長期修繕計画表'!AG70&gt;0,'様式第4-3号 長期修繕計画表'!AG70,"")</f>
        <v/>
      </c>
      <c r="AH19" s="1279" t="str">
        <f>IF('様式第4-3号 長期修繕計画表'!AH70&gt;0,'様式第4-3号 長期修繕計画表'!AH70,"")</f>
        <v/>
      </c>
      <c r="AI19" s="1279">
        <f>IF('様式第4-3号 長期修繕計画表'!AI70&gt;0,'様式第4-3号 長期修繕計画表'!AI70,"")</f>
        <v>9900</v>
      </c>
      <c r="AJ19" s="1279" t="str">
        <f>IF('様式第4-3号 長期修繕計画表'!AJ70&gt;0,'様式第4-3号 長期修繕計画表'!AJ70,"")</f>
        <v/>
      </c>
      <c r="AK19" s="1280" t="str">
        <f>IF('様式第4-3号 長期修繕計画表'!AK70&gt;0,'様式第4-3号 長期修繕計画表'!AK70,"")</f>
        <v/>
      </c>
      <c r="AL19" s="1278" t="str">
        <f>IF('様式第4-3号 長期修繕計画表'!AL70&gt;0,'様式第4-3号 長期修繕計画表'!AL70,"")</f>
        <v/>
      </c>
      <c r="AM19" s="1279" t="str">
        <f>IF('様式第4-3号 長期修繕計画表'!AM70&gt;0,'様式第4-3号 長期修繕計画表'!AM70,"")</f>
        <v/>
      </c>
      <c r="AN19" s="1279" t="str">
        <f>IF('様式第4-3号 長期修繕計画表'!AN70&gt;0,'様式第4-3号 長期修繕計画表'!AN70,"")</f>
        <v/>
      </c>
      <c r="AO19" s="1279" t="str">
        <f>IF('様式第4-3号 長期修繕計画表'!AO70&gt;0,'様式第4-3号 長期修繕計画表'!AO70,"")</f>
        <v/>
      </c>
      <c r="AP19" s="1279" t="str">
        <f>IF('様式第4-3号 長期修繕計画表'!AP70&gt;0,'様式第4-3号 長期修繕計画表'!AP70,"")</f>
        <v/>
      </c>
      <c r="AQ19" s="1279" t="str">
        <f>IF('様式第4-3号 長期修繕計画表'!AQ70&gt;0,'様式第4-3号 長期修繕計画表'!AQ70,"")</f>
        <v/>
      </c>
      <c r="AR19" s="1279">
        <f>IF('様式第4-3号 長期修繕計画表'!AR70&gt;0,'様式第4-3号 長期修繕計画表'!AR70,"")</f>
        <v>2322</v>
      </c>
      <c r="AS19" s="1279" t="str">
        <f>IF('様式第4-3号 長期修繕計画表'!AS70&gt;0,'様式第4-3号 長期修繕計画表'!AS70,"")</f>
        <v/>
      </c>
      <c r="AT19" s="1279" t="str">
        <f>IF('様式第4-3号 長期修繕計画表'!AT70&gt;0,'様式第4-3号 長期修繕計画表'!AT70,"")</f>
        <v/>
      </c>
      <c r="AU19" s="1281" t="str">
        <f>IF('様式第4-3号 長期修繕計画表'!AU70&gt;0,'様式第4-3号 長期修繕計画表'!AU70,"")</f>
        <v/>
      </c>
      <c r="AV19" s="1282">
        <f t="shared" si="0"/>
        <v>14382</v>
      </c>
      <c r="AW19" s="1036"/>
      <c r="AX19" s="1037"/>
      <c r="AZ19" s="288"/>
    </row>
    <row r="20" spans="1:52" s="87" customFormat="1" ht="17.100000000000001" customHeight="1">
      <c r="A20" s="97"/>
      <c r="B20" s="107" t="s">
        <v>400</v>
      </c>
      <c r="C20" s="126"/>
      <c r="D20" s="144"/>
      <c r="E20" s="148"/>
      <c r="F20" s="148"/>
      <c r="G20" s="164"/>
      <c r="H20" s="179"/>
      <c r="I20" s="192"/>
      <c r="J20" s="198"/>
      <c r="K20" s="164"/>
      <c r="L20" s="164"/>
      <c r="M20" s="164"/>
      <c r="N20" s="164"/>
      <c r="O20" s="164"/>
      <c r="P20" s="212"/>
      <c r="Q20" s="215"/>
      <c r="R20" s="1278" t="str">
        <f>IF('様式第4-3号 長期修繕計画表'!R75&gt;0,'様式第4-3号 長期修繕計画表'!R75,"")</f>
        <v/>
      </c>
      <c r="S20" s="1279">
        <f>IF('様式第4-3号 長期修繕計画表'!S75&gt;0,'様式第4-3号 長期修繕計画表'!S75,"")</f>
        <v>1017</v>
      </c>
      <c r="T20" s="1279">
        <f>IF('様式第4-3号 長期修繕計画表'!T75&gt;0,'様式第4-3号 長期修繕計画表'!T75,"")</f>
        <v>45</v>
      </c>
      <c r="U20" s="1279">
        <f>IF('様式第4-3号 長期修繕計画表'!U75&gt;0,'様式第4-3号 長期修繕計画表'!U75,"")</f>
        <v>45</v>
      </c>
      <c r="V20" s="1279">
        <f>IF('様式第4-3号 長期修繕計画表'!V75&gt;0,'様式第4-3号 長期修繕計画表'!V75,"")</f>
        <v>63</v>
      </c>
      <c r="W20" s="1279">
        <f>IF('様式第4-3号 長期修繕計画表'!W75&gt;0,'様式第4-3号 長期修繕計画表'!W75,"")</f>
        <v>72</v>
      </c>
      <c r="X20" s="1279">
        <f>IF('様式第4-3号 長期修繕計画表'!X75&gt;0,'様式第4-3号 長期修繕計画表'!X75,"")</f>
        <v>5485.5</v>
      </c>
      <c r="Y20" s="1279">
        <f>IF('様式第4-3号 長期修繕計画表'!Y75&gt;0,'様式第4-3号 長期修繕計画表'!Y75,"")</f>
        <v>36</v>
      </c>
      <c r="Z20" s="1279">
        <f>IF('様式第4-3号 長期修繕計画表'!Z75&gt;0,'様式第4-3号 長期修繕計画表'!Z75,"")</f>
        <v>18</v>
      </c>
      <c r="AA20" s="1280" t="str">
        <f>IF('様式第4-3号 長期修繕計画表'!AA75&gt;0,'様式第4-3号 長期修繕計画表'!AA75,"")</f>
        <v/>
      </c>
      <c r="AB20" s="1278" t="str">
        <f>IF('様式第4-3号 長期修繕計画表'!AB75&gt;0,'様式第4-3号 長期修繕計画表'!AB75,"")</f>
        <v/>
      </c>
      <c r="AC20" s="1279">
        <f>IF('様式第4-3号 長期修繕計画表'!AC75&gt;0,'様式第4-3号 長期修繕計画表'!AC75,"")</f>
        <v>549</v>
      </c>
      <c r="AD20" s="1279">
        <f>IF('様式第4-3号 長期修繕計画表'!AD75&gt;0,'様式第4-3号 長期修繕計画表'!AD75,"")</f>
        <v>45</v>
      </c>
      <c r="AE20" s="1279">
        <f>IF('様式第4-3号 長期修繕計画表'!AE75&gt;0,'様式第4-3号 長期修繕計画表'!AE75,"")</f>
        <v>45</v>
      </c>
      <c r="AF20" s="1279">
        <f>IF('様式第4-3号 長期修繕計画表'!AF75&gt;0,'様式第4-3号 長期修繕計画表'!AF75,"")</f>
        <v>63</v>
      </c>
      <c r="AG20" s="1279">
        <f>IF('様式第4-3号 長期修繕計画表'!AG75&gt;0,'様式第4-3号 長期修繕計画表'!AG75,"")</f>
        <v>72</v>
      </c>
      <c r="AH20" s="1279">
        <f>IF('様式第4-3号 長期修繕計画表'!AH75&gt;0,'様式第4-3号 長期修繕計画表'!AH75,"")</f>
        <v>3834</v>
      </c>
      <c r="AI20" s="1279">
        <f>IF('様式第4-3号 長期修繕計画表'!AI75&gt;0,'様式第4-3号 長期修繕計画表'!AI75,"")</f>
        <v>36</v>
      </c>
      <c r="AJ20" s="1279">
        <f>IF('様式第4-3号 長期修繕計画表'!AJ75&gt;0,'様式第4-3号 長期修繕計画表'!AJ75,"")</f>
        <v>18</v>
      </c>
      <c r="AK20" s="1280" t="str">
        <f>IF('様式第4-3号 長期修繕計画表'!AK75&gt;0,'様式第4-3号 長期修繕計画表'!AK75,"")</f>
        <v/>
      </c>
      <c r="AL20" s="1278" t="str">
        <f>IF('様式第4-3号 長期修繕計画表'!AL75&gt;0,'様式第4-3号 長期修繕計画表'!AL75,"")</f>
        <v/>
      </c>
      <c r="AM20" s="1279">
        <f>IF('様式第4-3号 長期修繕計画表'!AM75&gt;0,'様式第4-3号 長期修繕計画表'!AM75,"")</f>
        <v>3888</v>
      </c>
      <c r="AN20" s="1279">
        <f>IF('様式第4-3号 長期修繕計画表'!AN75&gt;0,'様式第4-3号 長期修繕計画表'!AN75,"")</f>
        <v>45</v>
      </c>
      <c r="AO20" s="1279">
        <f>IF('様式第4-3号 長期修繕計画表'!AO75&gt;0,'様式第4-3号 長期修繕計画表'!AO75,"")</f>
        <v>45</v>
      </c>
      <c r="AP20" s="1279">
        <f>IF('様式第4-3号 長期修繕計画表'!AP75&gt;0,'様式第4-3号 長期修繕計画表'!AP75,"")</f>
        <v>63</v>
      </c>
      <c r="AQ20" s="1279">
        <f>IF('様式第4-3号 長期修繕計画表'!AQ75&gt;0,'様式第4-3号 長期修繕計画表'!AQ75,"")</f>
        <v>72</v>
      </c>
      <c r="AR20" s="1279">
        <f>IF('様式第4-3号 長期修繕計画表'!AR75&gt;0,'様式第4-3号 長期修繕計画表'!AR75,"")</f>
        <v>1606.5</v>
      </c>
      <c r="AS20" s="1279">
        <f>IF('様式第4-3号 長期修繕計画表'!AS75&gt;0,'様式第4-3号 長期修繕計画表'!AS75,"")</f>
        <v>36</v>
      </c>
      <c r="AT20" s="1279">
        <f>IF('様式第4-3号 長期修繕計画表'!AT75&gt;0,'様式第4-3号 長期修繕計画表'!AT75,"")</f>
        <v>18</v>
      </c>
      <c r="AU20" s="1281" t="str">
        <f>IF('様式第4-3号 長期修繕計画表'!AU75&gt;0,'様式第4-3号 長期修繕計画表'!AU75,"")</f>
        <v/>
      </c>
      <c r="AV20" s="1282">
        <f t="shared" si="0"/>
        <v>17217</v>
      </c>
      <c r="AW20" s="1036"/>
      <c r="AX20" s="1037"/>
      <c r="AZ20" s="288"/>
    </row>
    <row r="21" spans="1:52" s="87" customFormat="1" ht="17.100000000000001" customHeight="1">
      <c r="A21" s="97"/>
      <c r="B21" s="107" t="s">
        <v>123</v>
      </c>
      <c r="C21" s="126"/>
      <c r="D21" s="144"/>
      <c r="E21" s="148"/>
      <c r="F21" s="148"/>
      <c r="G21" s="164"/>
      <c r="H21" s="179"/>
      <c r="I21" s="192"/>
      <c r="J21" s="198"/>
      <c r="K21" s="164"/>
      <c r="L21" s="164"/>
      <c r="M21" s="164"/>
      <c r="N21" s="164"/>
      <c r="O21" s="164"/>
      <c r="P21" s="212"/>
      <c r="Q21" s="215"/>
      <c r="R21" s="1278" t="str">
        <f>IF('様式第4-3号 長期修繕計画表'!R79&gt;0,'様式第4-3号 長期修繕計画表'!R79,"")</f>
        <v/>
      </c>
      <c r="S21" s="1279" t="str">
        <f>IF('様式第4-3号 長期修繕計画表'!S79&gt;0,'様式第4-3号 長期修繕計画表'!S79,"")</f>
        <v/>
      </c>
      <c r="T21" s="1279" t="str">
        <f>IF('様式第4-3号 長期修繕計画表'!T79&gt;0,'様式第4-3号 長期修繕計画表'!T79,"")</f>
        <v/>
      </c>
      <c r="U21" s="1279" t="str">
        <f>IF('様式第4-3号 長期修繕計画表'!U79&gt;0,'様式第4-3号 長期修繕計画表'!U79,"")</f>
        <v/>
      </c>
      <c r="V21" s="1279" t="str">
        <f>IF('様式第4-3号 長期修繕計画表'!V79&gt;0,'様式第4-3号 長期修繕計画表'!V79,"")</f>
        <v/>
      </c>
      <c r="W21" s="1279" t="str">
        <f>IF('様式第4-3号 長期修繕計画表'!W79&gt;0,'様式第4-3号 長期修繕計画表'!W79,"")</f>
        <v/>
      </c>
      <c r="X21" s="1279" t="str">
        <f>IF('様式第4-3号 長期修繕計画表'!X79&gt;0,'様式第4-3号 長期修繕計画表'!X79,"")</f>
        <v/>
      </c>
      <c r="Y21" s="1279" t="str">
        <f>IF('様式第4-3号 長期修繕計画表'!Y79&gt;0,'様式第4-3号 長期修繕計画表'!Y79,"")</f>
        <v/>
      </c>
      <c r="Z21" s="1279" t="str">
        <f>IF('様式第4-3号 長期修繕計画表'!Z79&gt;0,'様式第4-3号 長期修繕計画表'!Z79,"")</f>
        <v/>
      </c>
      <c r="AA21" s="1280">
        <f>IF('様式第4-3号 長期修繕計画表'!AA79&gt;0,'様式第4-3号 長期修繕計画表'!AA79,"")</f>
        <v>10350</v>
      </c>
      <c r="AB21" s="1278" t="str">
        <f>IF('様式第4-3号 長期修繕計画表'!AB79&gt;0,'様式第4-3号 長期修繕計画表'!AB79,"")</f>
        <v/>
      </c>
      <c r="AC21" s="1279" t="str">
        <f>IF('様式第4-3号 長期修繕計画表'!AC79&gt;0,'様式第4-3号 長期修繕計画表'!AC79,"")</f>
        <v/>
      </c>
      <c r="AD21" s="1279" t="str">
        <f>IF('様式第4-3号 長期修繕計画表'!AD79&gt;0,'様式第4-3号 長期修繕計画表'!AD79,"")</f>
        <v/>
      </c>
      <c r="AE21" s="1279" t="str">
        <f>IF('様式第4-3号 長期修繕計画表'!AE79&gt;0,'様式第4-3号 長期修繕計画表'!AE79,"")</f>
        <v/>
      </c>
      <c r="AF21" s="1279" t="str">
        <f>IF('様式第4-3号 長期修繕計画表'!AF79&gt;0,'様式第4-3号 長期修繕計画表'!AF79,"")</f>
        <v/>
      </c>
      <c r="AG21" s="1279" t="str">
        <f>IF('様式第4-3号 長期修繕計画表'!AG79&gt;0,'様式第4-3号 長期修繕計画表'!AG79,"")</f>
        <v/>
      </c>
      <c r="AH21" s="1279" t="str">
        <f>IF('様式第4-3号 長期修繕計画表'!AH79&gt;0,'様式第4-3号 長期修繕計画表'!AH79,"")</f>
        <v/>
      </c>
      <c r="AI21" s="1279" t="str">
        <f>IF('様式第4-3号 長期修繕計画表'!AI79&gt;0,'様式第4-3号 長期修繕計画表'!AI79,"")</f>
        <v/>
      </c>
      <c r="AJ21" s="1279" t="str">
        <f>IF('様式第4-3号 長期修繕計画表'!AJ79&gt;0,'様式第4-3号 長期修繕計画表'!AJ79,"")</f>
        <v/>
      </c>
      <c r="AK21" s="1280" t="str">
        <f>IF('様式第4-3号 長期修繕計画表'!AK79&gt;0,'様式第4-3号 長期修繕計画表'!AK79,"")</f>
        <v/>
      </c>
      <c r="AL21" s="1278" t="str">
        <f>IF('様式第4-3号 長期修繕計画表'!AL79&gt;0,'様式第4-3号 長期修繕計画表'!AL79,"")</f>
        <v/>
      </c>
      <c r="AM21" s="1279" t="str">
        <f>IF('様式第4-3号 長期修繕計画表'!AM79&gt;0,'様式第4-3号 長期修繕計画表'!AM79,"")</f>
        <v/>
      </c>
      <c r="AN21" s="1279" t="str">
        <f>IF('様式第4-3号 長期修繕計画表'!AN79&gt;0,'様式第4-3号 長期修繕計画表'!AN79,"")</f>
        <v/>
      </c>
      <c r="AO21" s="1279" t="str">
        <f>IF('様式第4-3号 長期修繕計画表'!AO79&gt;0,'様式第4-3号 長期修繕計画表'!AO79,"")</f>
        <v/>
      </c>
      <c r="AP21" s="1279" t="str">
        <f>IF('様式第4-3号 長期修繕計画表'!AP79&gt;0,'様式第4-3号 長期修繕計画表'!AP79,"")</f>
        <v/>
      </c>
      <c r="AQ21" s="1279" t="str">
        <f>IF('様式第4-3号 長期修繕計画表'!AQ79&gt;0,'様式第4-3号 長期修繕計画表'!AQ79,"")</f>
        <v/>
      </c>
      <c r="AR21" s="1279" t="str">
        <f>IF('様式第4-3号 長期修繕計画表'!AR79&gt;0,'様式第4-3号 長期修繕計画表'!AR79,"")</f>
        <v/>
      </c>
      <c r="AS21" s="1279" t="str">
        <f>IF('様式第4-3号 長期修繕計画表'!AS79&gt;0,'様式第4-3号 長期修繕計画表'!AS79,"")</f>
        <v/>
      </c>
      <c r="AT21" s="1279" t="str">
        <f>IF('様式第4-3号 長期修繕計画表'!AT79&gt;0,'様式第4-3号 長期修繕計画表'!AT79,"")</f>
        <v/>
      </c>
      <c r="AU21" s="1281" t="str">
        <f>IF('様式第4-3号 長期修繕計画表'!AU79&gt;0,'様式第4-3号 長期修繕計画表'!AU79,"")</f>
        <v/>
      </c>
      <c r="AV21" s="1282">
        <f t="shared" si="0"/>
        <v>10350</v>
      </c>
      <c r="AW21" s="1036"/>
      <c r="AX21" s="1037"/>
      <c r="AZ21" s="288"/>
    </row>
    <row r="22" spans="1:52" s="87" customFormat="1" ht="17.100000000000001" customHeight="1">
      <c r="A22" s="98"/>
      <c r="B22" s="107" t="s">
        <v>405</v>
      </c>
      <c r="C22" s="126"/>
      <c r="D22" s="144"/>
      <c r="E22" s="148"/>
      <c r="F22" s="148"/>
      <c r="G22" s="164"/>
      <c r="H22" s="179"/>
      <c r="I22" s="192"/>
      <c r="J22" s="198"/>
      <c r="K22" s="164"/>
      <c r="L22" s="164"/>
      <c r="M22" s="164"/>
      <c r="N22" s="164"/>
      <c r="O22" s="164"/>
      <c r="P22" s="212"/>
      <c r="Q22" s="215"/>
      <c r="R22" s="1278" t="str">
        <f>IF('様式第4-3号 長期修繕計画表'!R82&gt;0,'様式第4-3号 長期修繕計画表'!R82,"")</f>
        <v/>
      </c>
      <c r="S22" s="1279" t="str">
        <f>IF('様式第4-3号 長期修繕計画表'!S82&gt;0,'様式第4-3号 長期修繕計画表'!S82,"")</f>
        <v/>
      </c>
      <c r="T22" s="1279" t="str">
        <f>IF('様式第4-3号 長期修繕計画表'!T82&gt;0,'様式第4-3号 長期修繕計画表'!T82,"")</f>
        <v/>
      </c>
      <c r="U22" s="1279" t="str">
        <f>IF('様式第4-3号 長期修繕計画表'!U82&gt;0,'様式第4-3号 長期修繕計画表'!U82,"")</f>
        <v/>
      </c>
      <c r="V22" s="1279" t="str">
        <f>IF('様式第4-3号 長期修繕計画表'!V82&gt;0,'様式第4-3号 長期修繕計画表'!V82,"")</f>
        <v/>
      </c>
      <c r="W22" s="1279" t="str">
        <f>IF('様式第4-3号 長期修繕計画表'!W82&gt;0,'様式第4-3号 長期修繕計画表'!W82,"")</f>
        <v/>
      </c>
      <c r="X22" s="1279">
        <f>IF('様式第4-3号 長期修繕計画表'!X82&gt;0,'様式第4-3号 長期修繕計画表'!X82,"")</f>
        <v>84510</v>
      </c>
      <c r="Y22" s="1279" t="str">
        <f>IF('様式第4-3号 長期修繕計画表'!Y82&gt;0,'様式第4-3号 長期修繕計画表'!Y82,"")</f>
        <v/>
      </c>
      <c r="Z22" s="1279" t="str">
        <f>IF('様式第4-3号 長期修繕計画表'!Z82&gt;0,'様式第4-3号 長期修繕計画表'!Z82,"")</f>
        <v/>
      </c>
      <c r="AA22" s="1280" t="str">
        <f>IF('様式第4-3号 長期修繕計画表'!AA82&gt;0,'様式第4-3号 長期修繕計画表'!AA82,"")</f>
        <v/>
      </c>
      <c r="AB22" s="1278" t="str">
        <f>IF('様式第4-3号 長期修繕計画表'!AB82&gt;0,'様式第4-3号 長期修繕計画表'!AB82,"")</f>
        <v/>
      </c>
      <c r="AC22" s="1279">
        <f>IF('様式第4-3号 長期修繕計画表'!AC82&gt;0,'様式第4-3号 長期修繕計画表'!AC82,"")</f>
        <v>1215.9000000000001</v>
      </c>
      <c r="AD22" s="1279" t="str">
        <f>IF('様式第4-3号 長期修繕計画表'!AD82&gt;0,'様式第4-3号 長期修繕計画表'!AD82,"")</f>
        <v/>
      </c>
      <c r="AE22" s="1279" t="str">
        <f>IF('様式第4-3号 長期修繕計画表'!AE82&gt;0,'様式第4-3号 長期修繕計画表'!AE82,"")</f>
        <v/>
      </c>
      <c r="AF22" s="1279">
        <f>IF('様式第4-3号 長期修繕計画表'!AF82&gt;0,'様式第4-3号 長期修繕計画表'!AF82,"")</f>
        <v>16959.600000000002</v>
      </c>
      <c r="AG22" s="1279" t="str">
        <f>IF('様式第4-3号 長期修繕計画表'!AG82&gt;0,'様式第4-3号 長期修繕計画表'!AG82,"")</f>
        <v/>
      </c>
      <c r="AH22" s="1279">
        <f>IF('様式第4-3号 長期修繕計画表'!AH82&gt;0,'様式第4-3号 長期修繕計画表'!AH82,"")</f>
        <v>37844.1</v>
      </c>
      <c r="AI22" s="1279" t="str">
        <f>IF('様式第4-3号 長期修繕計画表'!AI82&gt;0,'様式第4-3号 長期修繕計画表'!AI82,"")</f>
        <v/>
      </c>
      <c r="AJ22" s="1279">
        <f>IF('様式第4-3号 長期修繕計画表'!AJ82&gt;0,'様式第4-3号 長期修繕計画表'!AJ82,"")</f>
        <v>4500</v>
      </c>
      <c r="AK22" s="1280" t="str">
        <f>IF('様式第4-3号 長期修繕計画表'!AK82&gt;0,'様式第4-3号 長期修繕計画表'!AK82,"")</f>
        <v/>
      </c>
      <c r="AL22" s="1278" t="str">
        <f>IF('様式第4-3号 長期修繕計画表'!AL82&gt;0,'様式第4-3号 長期修繕計画表'!AL82,"")</f>
        <v/>
      </c>
      <c r="AM22" s="1279">
        <f>IF('様式第4-3号 長期修繕計画表'!AM82&gt;0,'様式第4-3号 長期修繕計画表'!AM82,"")</f>
        <v>967.5</v>
      </c>
      <c r="AN22" s="1279">
        <f>IF('様式第4-3号 長期修繕計画表'!AN82&gt;0,'様式第4-3号 長期修繕計画表'!AN82,"")</f>
        <v>4202.1000000000004</v>
      </c>
      <c r="AO22" s="1279" t="str">
        <f>IF('様式第4-3号 長期修繕計画表'!AO82&gt;0,'様式第4-3号 長期修繕計画表'!AO82,"")</f>
        <v/>
      </c>
      <c r="AP22" s="1279" t="str">
        <f>IF('様式第4-3号 長期修繕計画表'!AP82&gt;0,'様式第4-3号 長期修繕計画表'!AP82,"")</f>
        <v/>
      </c>
      <c r="AQ22" s="1279" t="str">
        <f>IF('様式第4-3号 長期修繕計画表'!AQ82&gt;0,'様式第4-3号 長期修繕計画表'!AQ82,"")</f>
        <v/>
      </c>
      <c r="AR22" s="1279">
        <f>IF('様式第4-3号 長期修繕計画表'!AR82&gt;0,'様式第4-3号 長期修繕計画表'!AR82,"")</f>
        <v>37844.1</v>
      </c>
      <c r="AS22" s="1279" t="str">
        <f>IF('様式第4-3号 長期修繕計画表'!AS82&gt;0,'様式第4-3号 長期修繕計画表'!AS82,"")</f>
        <v/>
      </c>
      <c r="AT22" s="1279" t="str">
        <f>IF('様式第4-3号 長期修繕計画表'!AT82&gt;0,'様式第4-3号 長期修繕計画表'!AT82,"")</f>
        <v/>
      </c>
      <c r="AU22" s="1281" t="str">
        <f>IF('様式第4-3号 長期修繕計画表'!AU82&gt;0,'様式第4-3号 長期修繕計画表'!AU82,"")</f>
        <v/>
      </c>
      <c r="AV22" s="1282">
        <f t="shared" si="0"/>
        <v>188043.30000000002</v>
      </c>
      <c r="AW22" s="1036"/>
      <c r="AX22" s="1037"/>
      <c r="AZ22" s="288"/>
    </row>
    <row r="23" spans="1:52" s="87" customFormat="1" ht="17.100000000000001" customHeight="1">
      <c r="A23" s="1537" t="s">
        <v>736</v>
      </c>
      <c r="B23" s="107" t="s">
        <v>408</v>
      </c>
      <c r="C23" s="126"/>
      <c r="D23" s="144"/>
      <c r="E23" s="148"/>
      <c r="F23" s="148"/>
      <c r="G23" s="164"/>
      <c r="H23" s="179"/>
      <c r="I23" s="192"/>
      <c r="J23" s="198"/>
      <c r="K23" s="164"/>
      <c r="L23" s="164"/>
      <c r="M23" s="164"/>
      <c r="N23" s="164"/>
      <c r="O23" s="164"/>
      <c r="P23" s="212"/>
      <c r="Q23" s="215"/>
      <c r="R23" s="1278">
        <f>IF('様式第4-3号 長期修繕計画表'!R87&gt;0,'様式第4-3号 長期修繕計画表'!R87,"")</f>
        <v>1021.5</v>
      </c>
      <c r="S23" s="1279" t="str">
        <f>IF('様式第4-3号 長期修繕計画表'!S87&gt;0,'様式第4-3号 長期修繕計画表'!S87,"")</f>
        <v/>
      </c>
      <c r="T23" s="1279" t="str">
        <f>IF('様式第4-3号 長期修繕計画表'!T87&gt;0,'様式第4-3号 長期修繕計画表'!T87,"")</f>
        <v/>
      </c>
      <c r="U23" s="1279" t="str">
        <f>IF('様式第4-3号 長期修繕計画表'!U87&gt;0,'様式第4-3号 長期修繕計画表'!U87,"")</f>
        <v/>
      </c>
      <c r="V23" s="1279" t="str">
        <f>IF('様式第4-3号 長期修繕計画表'!V87&gt;0,'様式第4-3号 長期修繕計画表'!V87,"")</f>
        <v/>
      </c>
      <c r="W23" s="1279" t="str">
        <f>IF('様式第4-3号 長期修繕計画表'!W87&gt;0,'様式第4-3号 長期修繕計画表'!W87,"")</f>
        <v/>
      </c>
      <c r="X23" s="1279">
        <f>IF('様式第4-3号 長期修繕計画表'!X87&gt;0,'様式第4-3号 長期修繕計画表'!X87,"")</f>
        <v>6415.2000000000007</v>
      </c>
      <c r="Y23" s="1279" t="str">
        <f>IF('様式第4-3号 長期修繕計画表'!Y87&gt;0,'様式第4-3号 長期修繕計画表'!Y87,"")</f>
        <v/>
      </c>
      <c r="Z23" s="1279" t="str">
        <f>IF('様式第4-3号 長期修繕計画表'!Z87&gt;0,'様式第4-3号 長期修繕計画表'!Z87,"")</f>
        <v/>
      </c>
      <c r="AA23" s="1280" t="str">
        <f>IF('様式第4-3号 長期修繕計画表'!AA87&gt;0,'様式第4-3号 長期修繕計画表'!AA87,"")</f>
        <v/>
      </c>
      <c r="AB23" s="1278" t="str">
        <f>IF('様式第4-3号 長期修繕計画表'!AB87&gt;0,'様式第4-3号 長期修繕計画表'!AB87,"")</f>
        <v/>
      </c>
      <c r="AC23" s="1279" t="str">
        <f>IF('様式第4-3号 長期修繕計画表'!AC87&gt;0,'様式第4-3号 長期修繕計画表'!AC87,"")</f>
        <v/>
      </c>
      <c r="AD23" s="1279">
        <f>IF('様式第4-3号 長期修繕計画表'!AD87&gt;0,'様式第4-3号 長期修繕計画表'!AD87,"")</f>
        <v>1021.5</v>
      </c>
      <c r="AE23" s="1279">
        <f>IF('様式第4-3号 長期修繕計画表'!AE87&gt;0,'様式第4-3号 長期修繕計画表'!AE87,"")</f>
        <v>4770</v>
      </c>
      <c r="AF23" s="1279" t="str">
        <f>IF('様式第4-3号 長期修繕計画表'!AF87&gt;0,'様式第4-3号 長期修繕計画表'!AF87,"")</f>
        <v/>
      </c>
      <c r="AG23" s="1279" t="str">
        <f>IF('様式第4-3号 長期修繕計画表'!AG87&gt;0,'様式第4-3号 長期修繕計画表'!AG87,"")</f>
        <v/>
      </c>
      <c r="AH23" s="1279" t="str">
        <f>IF('様式第4-3号 長期修繕計画表'!AH87&gt;0,'様式第4-3号 長期修繕計画表'!AH87,"")</f>
        <v/>
      </c>
      <c r="AI23" s="1279" t="str">
        <f>IF('様式第4-3号 長期修繕計画表'!AI87&gt;0,'様式第4-3号 長期修繕計画表'!AI87,"")</f>
        <v/>
      </c>
      <c r="AJ23" s="1279">
        <f>IF('様式第4-3号 長期修繕計画表'!AJ87&gt;0,'様式第4-3号 長期修繕計画表'!AJ87,"")</f>
        <v>5631.2999999999993</v>
      </c>
      <c r="AK23" s="1280" t="str">
        <f>IF('様式第4-3号 長期修繕計画表'!AK87&gt;0,'様式第4-3号 長期修繕計画表'!AK87,"")</f>
        <v/>
      </c>
      <c r="AL23" s="1278" t="str">
        <f>IF('様式第4-3号 長期修繕計画表'!AL87&gt;0,'様式第4-3号 長期修繕計画表'!AL87,"")</f>
        <v/>
      </c>
      <c r="AM23" s="1279" t="str">
        <f>IF('様式第4-3号 長期修繕計画表'!AM87&gt;0,'様式第4-3号 長期修繕計画表'!AM87,"")</f>
        <v/>
      </c>
      <c r="AN23" s="1279" t="str">
        <f>IF('様式第4-3号 長期修繕計画表'!AN87&gt;0,'様式第4-3号 長期修繕計画表'!AN87,"")</f>
        <v/>
      </c>
      <c r="AO23" s="1279" t="str">
        <f>IF('様式第4-3号 長期修繕計画表'!AO87&gt;0,'様式第4-3号 長期修繕計画表'!AO87,"")</f>
        <v/>
      </c>
      <c r="AP23" s="1279">
        <f>IF('様式第4-3号 長期修繕計画表'!AP87&gt;0,'様式第4-3号 長期修繕計画表'!AP87,"")</f>
        <v>1021.5</v>
      </c>
      <c r="AQ23" s="1279" t="str">
        <f>IF('様式第4-3号 長期修繕計画表'!AQ87&gt;0,'様式第4-3号 長期修繕計画表'!AQ87,"")</f>
        <v/>
      </c>
      <c r="AR23" s="1279" t="str">
        <f>IF('様式第4-3号 長期修繕計画表'!AR87&gt;0,'様式第4-3号 長期修繕計画表'!AR87,"")</f>
        <v/>
      </c>
      <c r="AS23" s="1279" t="str">
        <f>IF('様式第4-3号 長期修繕計画表'!AS87&gt;0,'様式第4-3号 長期修繕計画表'!AS87,"")</f>
        <v/>
      </c>
      <c r="AT23" s="1279" t="str">
        <f>IF('様式第4-3号 長期修繕計画表'!AT87&gt;0,'様式第4-3号 長期修繕計画表'!AT87,"")</f>
        <v/>
      </c>
      <c r="AU23" s="1281" t="str">
        <f>IF('様式第4-3号 長期修繕計画表'!AU87&gt;0,'様式第4-3号 長期修繕計画表'!AU87,"")</f>
        <v/>
      </c>
      <c r="AV23" s="1282">
        <f t="shared" si="0"/>
        <v>19881</v>
      </c>
      <c r="AW23" s="1036"/>
      <c r="AX23" s="1037"/>
      <c r="AZ23" s="288"/>
    </row>
    <row r="24" spans="1:52" s="87" customFormat="1" ht="16.5" customHeight="1">
      <c r="A24" s="1538"/>
      <c r="B24" s="1545" t="s">
        <v>338</v>
      </c>
      <c r="C24" s="1545"/>
      <c r="D24" s="1545"/>
      <c r="E24" s="1545"/>
      <c r="F24" s="1545"/>
      <c r="G24" s="1545"/>
      <c r="H24" s="1545"/>
      <c r="I24" s="1545"/>
      <c r="J24" s="1545"/>
      <c r="K24" s="1545"/>
      <c r="L24" s="1545"/>
      <c r="M24" s="1545"/>
      <c r="N24" s="1545"/>
      <c r="O24" s="1545"/>
      <c r="P24" s="1545"/>
      <c r="Q24" s="1546"/>
      <c r="R24" s="1278" t="str">
        <f>IF('様式第4-3号 長期修繕計画表'!R90&gt;0,'様式第4-3号 長期修繕計画表'!R90,"")</f>
        <v/>
      </c>
      <c r="S24" s="1279" t="str">
        <f>IF('様式第4-3号 長期修繕計画表'!S90&gt;0,'様式第4-3号 長期修繕計画表'!S90,"")</f>
        <v/>
      </c>
      <c r="T24" s="1279">
        <f>IF('様式第4-3号 長期修繕計画表'!T90&gt;0,'様式第4-3号 長期修繕計画表'!T90,"")</f>
        <v>108</v>
      </c>
      <c r="U24" s="1279" t="str">
        <f>IF('様式第4-3号 長期修繕計画表'!U90&gt;0,'様式第4-3号 長期修繕計画表'!U90,"")</f>
        <v/>
      </c>
      <c r="V24" s="1279" t="str">
        <f>IF('様式第4-3号 長期修繕計画表'!V90&gt;0,'様式第4-3号 長期修繕計画表'!V90,"")</f>
        <v/>
      </c>
      <c r="W24" s="1279">
        <f>IF('様式第4-3号 長期修繕計画表'!W90&gt;0,'様式第4-3号 長期修繕計画表'!W90,"")</f>
        <v>3447</v>
      </c>
      <c r="X24" s="1279">
        <f>IF('様式第4-3号 長期修繕計画表'!X90&gt;0,'様式第4-3号 長期修繕計画表'!X90,"")</f>
        <v>4144.5450000000001</v>
      </c>
      <c r="Y24" s="1279" t="str">
        <f>IF('様式第4-3号 長期修繕計画表'!Y90&gt;0,'様式第4-3号 長期修繕計画表'!Y90,"")</f>
        <v/>
      </c>
      <c r="Z24" s="1279">
        <f>IF('様式第4-3号 長期修繕計画表'!Z90&gt;0,'様式第4-3号 長期修繕計画表'!Z90,"")</f>
        <v>108</v>
      </c>
      <c r="AA24" s="1280" t="str">
        <f>IF('様式第4-3号 長期修繕計画表'!AA90&gt;0,'様式第4-3号 長期修繕計画表'!AA90,"")</f>
        <v/>
      </c>
      <c r="AB24" s="1278" t="str">
        <f>IF('様式第4-3号 長期修繕計画表'!AB90&gt;0,'様式第4-3号 長期修繕計画表'!AB90,"")</f>
        <v/>
      </c>
      <c r="AC24" s="1279">
        <f>IF('様式第4-3号 長期修繕計画表'!AC90&gt;0,'様式第4-3号 長期修繕計画表'!AC90,"")</f>
        <v>108</v>
      </c>
      <c r="AD24" s="1279">
        <f>IF('様式第4-3号 長期修繕計画表'!AD90&gt;0,'様式第4-3号 長期修繕計画表'!AD90,"")</f>
        <v>270</v>
      </c>
      <c r="AE24" s="1279" t="str">
        <f>IF('様式第4-3号 長期修繕計画表'!AE90&gt;0,'様式第4-3号 長期修繕計画表'!AE90,"")</f>
        <v/>
      </c>
      <c r="AF24" s="1279">
        <f>IF('様式第4-3号 長期修繕計画表'!AF90&gt;0,'様式第4-3号 長期修繕計画表'!AF90,"")</f>
        <v>108</v>
      </c>
      <c r="AG24" s="1279" t="str">
        <f>IF('様式第4-3号 長期修繕計画表'!AG90&gt;0,'様式第4-3号 長期修繕計画表'!AG90,"")</f>
        <v/>
      </c>
      <c r="AH24" s="1279" t="str">
        <f>IF('様式第4-3号 長期修繕計画表'!AH90&gt;0,'様式第4-3号 長期修繕計画表'!AH90,"")</f>
        <v/>
      </c>
      <c r="AI24" s="1279">
        <f>IF('様式第4-3号 長期修繕計画表'!AI90&gt;0,'様式第4-3号 長期修繕計画表'!AI90,"")</f>
        <v>3447</v>
      </c>
      <c r="AJ24" s="1279">
        <f>IF('様式第4-3号 長期修繕計画表'!AJ90&gt;0,'様式第4-3号 長期修繕計画表'!AJ90,"")</f>
        <v>6650.8650000000007</v>
      </c>
      <c r="AK24" s="1280" t="str">
        <f>IF('様式第4-3号 長期修繕計画表'!AK90&gt;0,'様式第4-3号 長期修繕計画表'!AK90,"")</f>
        <v/>
      </c>
      <c r="AL24" s="1278">
        <f>IF('様式第4-3号 長期修繕計画表'!AL90&gt;0,'様式第4-3号 長期修繕計画表'!AL90,"")</f>
        <v>648.5</v>
      </c>
      <c r="AM24" s="1279">
        <f>IF('様式第4-3号 長期修繕計画表'!AM90&gt;0,'様式第4-3号 長期修繕計画表'!AM90,"")</f>
        <v>90</v>
      </c>
      <c r="AN24" s="1279" t="str">
        <f>IF('様式第4-3号 長期修繕計画表'!AN90&gt;0,'様式第4-3号 長期修繕計画表'!AN90,"")</f>
        <v/>
      </c>
      <c r="AO24" s="1279">
        <f>IF('様式第4-3号 長期修繕計画表'!AO90&gt;0,'様式第4-3号 長期修繕計画表'!AO90,"")</f>
        <v>108</v>
      </c>
      <c r="AP24" s="1279" t="str">
        <f>IF('様式第4-3号 長期修繕計画表'!AP90&gt;0,'様式第4-3号 長期修繕計画表'!AP90,"")</f>
        <v/>
      </c>
      <c r="AQ24" s="1279">
        <f>IF('様式第4-3号 長期修繕計画表'!AQ90&gt;0,'様式第4-3号 長期修繕計画表'!AQ90,"")</f>
        <v>90</v>
      </c>
      <c r="AR24" s="1279">
        <f>IF('様式第4-3号 長期修繕計画表'!AR90&gt;0,'様式第4-3号 長期修繕計画表'!AR90,"")</f>
        <v>108</v>
      </c>
      <c r="AS24" s="1279" t="str">
        <f>IF('様式第4-3号 長期修繕計画表'!AS90&gt;0,'様式第4-3号 長期修繕計画表'!AS90,"")</f>
        <v/>
      </c>
      <c r="AT24" s="1279" t="str">
        <f>IF('様式第4-3号 長期修繕計画表'!AT90&gt;0,'様式第4-3号 長期修繕計画表'!AT90,"")</f>
        <v/>
      </c>
      <c r="AU24" s="1281">
        <f>IF('様式第4-3号 長期修繕計画表'!AU90&gt;0,'様式第4-3号 長期修繕計画表'!AU90,"")</f>
        <v>108</v>
      </c>
      <c r="AV24" s="1282">
        <f t="shared" si="0"/>
        <v>19543.91</v>
      </c>
      <c r="AW24" s="1040"/>
      <c r="AX24" s="1041"/>
      <c r="AZ24" s="288"/>
    </row>
    <row r="25" spans="1:52" s="87" customFormat="1" ht="16.5" customHeight="1">
      <c r="A25" s="1538"/>
      <c r="B25" s="109" t="s">
        <v>466</v>
      </c>
      <c r="C25" s="126"/>
      <c r="D25" s="144"/>
      <c r="E25" s="148"/>
      <c r="F25" s="148"/>
      <c r="G25" s="164"/>
      <c r="H25" s="179"/>
      <c r="I25" s="192"/>
      <c r="J25" s="198"/>
      <c r="K25" s="164"/>
      <c r="L25" s="164"/>
      <c r="M25" s="164"/>
      <c r="N25" s="164"/>
      <c r="O25" s="164"/>
      <c r="P25" s="212"/>
      <c r="Q25" s="215"/>
      <c r="R25" s="1278" t="str">
        <f>IF('様式第4-3号 長期修繕計画表'!R95&gt;0,'様式第4-3号 長期修繕計画表'!R95,"")</f>
        <v/>
      </c>
      <c r="S25" s="1279" t="str">
        <f>IF('様式第4-3号 長期修繕計画表'!S95&gt;0,'様式第4-3号 長期修繕計画表'!S95,"")</f>
        <v/>
      </c>
      <c r="T25" s="1279" t="str">
        <f>IF('様式第4-3号 長期修繕計画表'!T95&gt;0,'様式第4-3号 長期修繕計画表'!T95,"")</f>
        <v/>
      </c>
      <c r="U25" s="1279" t="str">
        <f>IF('様式第4-3号 長期修繕計画表'!U95&gt;0,'様式第4-3号 長期修繕計画表'!U95,"")</f>
        <v/>
      </c>
      <c r="V25" s="1279">
        <f>IF('様式第4-3号 長期修繕計画表'!V95&gt;0,'様式第4-3号 長期修繕計画表'!V95,"")</f>
        <v>284.40000000000003</v>
      </c>
      <c r="W25" s="1279" t="str">
        <f>IF('様式第4-3号 長期修繕計画表'!W95&gt;0,'様式第4-3号 長期修繕計画表'!W95,"")</f>
        <v/>
      </c>
      <c r="X25" s="1279" t="str">
        <f>IF('様式第4-3号 長期修繕計画表'!X95&gt;0,'様式第4-3号 長期修繕計画表'!X95,"")</f>
        <v/>
      </c>
      <c r="Y25" s="1279" t="str">
        <f>IF('様式第4-3号 長期修繕計画表'!Y95&gt;0,'様式第4-3号 長期修繕計画表'!Y95,"")</f>
        <v/>
      </c>
      <c r="Z25" s="1279" t="str">
        <f>IF('様式第4-3号 長期修繕計画表'!Z95&gt;0,'様式第4-3号 長期修繕計画表'!Z95,"")</f>
        <v/>
      </c>
      <c r="AA25" s="1280">
        <f>IF('様式第4-3号 長期修繕計画表'!AA95&gt;0,'様式第4-3号 長期修繕計画表'!AA95,"")</f>
        <v>284.40000000000003</v>
      </c>
      <c r="AB25" s="1278" t="str">
        <f>IF('様式第4-3号 長期修繕計画表'!AB95&gt;0,'様式第4-3号 長期修繕計画表'!AB95,"")</f>
        <v/>
      </c>
      <c r="AC25" s="1279" t="str">
        <f>IF('様式第4-3号 長期修繕計画表'!AC95&gt;0,'様式第4-3号 長期修繕計画表'!AC95,"")</f>
        <v/>
      </c>
      <c r="AD25" s="1279" t="str">
        <f>IF('様式第4-3号 長期修繕計画表'!AD95&gt;0,'様式第4-3号 長期修繕計画表'!AD95,"")</f>
        <v/>
      </c>
      <c r="AE25" s="1279" t="str">
        <f>IF('様式第4-3号 長期修繕計画表'!AE95&gt;0,'様式第4-3号 長期修繕計画表'!AE95,"")</f>
        <v/>
      </c>
      <c r="AF25" s="1279">
        <f>IF('様式第4-3号 長期修繕計画表'!AF95&gt;0,'様式第4-3号 長期修繕計画表'!AF95,"")</f>
        <v>284.40000000000003</v>
      </c>
      <c r="AG25" s="1279" t="str">
        <f>IF('様式第4-3号 長期修繕計画表'!AG95&gt;0,'様式第4-3号 長期修繕計画表'!AG95,"")</f>
        <v/>
      </c>
      <c r="AH25" s="1279" t="str">
        <f>IF('様式第4-3号 長期修繕計画表'!AH95&gt;0,'様式第4-3号 長期修繕計画表'!AH95,"")</f>
        <v/>
      </c>
      <c r="AI25" s="1279" t="str">
        <f>IF('様式第4-3号 長期修繕計画表'!AI95&gt;0,'様式第4-3号 長期修繕計画表'!AI95,"")</f>
        <v/>
      </c>
      <c r="AJ25" s="1279" t="str">
        <f>IF('様式第4-3号 長期修繕計画表'!AJ95&gt;0,'様式第4-3号 長期修繕計画表'!AJ95,"")</f>
        <v/>
      </c>
      <c r="AK25" s="1280">
        <f>IF('様式第4-3号 長期修繕計画表'!AK95&gt;0,'様式第4-3号 長期修繕計画表'!AK95,"")</f>
        <v>284.40000000000003</v>
      </c>
      <c r="AL25" s="1278" t="str">
        <f>IF('様式第4-3号 長期修繕計画表'!AL95&gt;0,'様式第4-3号 長期修繕計画表'!AL95,"")</f>
        <v/>
      </c>
      <c r="AM25" s="1279" t="str">
        <f>IF('様式第4-3号 長期修繕計画表'!AM95&gt;0,'様式第4-3号 長期修繕計画表'!AM95,"")</f>
        <v/>
      </c>
      <c r="AN25" s="1279" t="str">
        <f>IF('様式第4-3号 長期修繕計画表'!AN95&gt;0,'様式第4-3号 長期修繕計画表'!AN95,"")</f>
        <v/>
      </c>
      <c r="AO25" s="1279" t="str">
        <f>IF('様式第4-3号 長期修繕計画表'!AO95&gt;0,'様式第4-3号 長期修繕計画表'!AO95,"")</f>
        <v/>
      </c>
      <c r="AP25" s="1279">
        <f>IF('様式第4-3号 長期修繕計画表'!AP95&gt;0,'様式第4-3号 長期修繕計画表'!AP95,"")</f>
        <v>284.40000000000003</v>
      </c>
      <c r="AQ25" s="1279" t="str">
        <f>IF('様式第4-3号 長期修繕計画表'!AQ95&gt;0,'様式第4-3号 長期修繕計画表'!AQ95,"")</f>
        <v/>
      </c>
      <c r="AR25" s="1279" t="str">
        <f>IF('様式第4-3号 長期修繕計画表'!AR95&gt;0,'様式第4-3号 長期修繕計画表'!AR95,"")</f>
        <v/>
      </c>
      <c r="AS25" s="1279" t="str">
        <f>IF('様式第4-3号 長期修繕計画表'!AS95&gt;0,'様式第4-3号 長期修繕計画表'!AS95,"")</f>
        <v/>
      </c>
      <c r="AT25" s="1279" t="str">
        <f>IF('様式第4-3号 長期修繕計画表'!AT95&gt;0,'様式第4-3号 長期修繕計画表'!AT95,"")</f>
        <v/>
      </c>
      <c r="AU25" s="1281">
        <f>IF('様式第4-3号 長期修繕計画表'!AU95&gt;0,'様式第4-3号 長期修繕計画表'!AU95,"")</f>
        <v>284.40000000000003</v>
      </c>
      <c r="AV25" s="1282">
        <f t="shared" si="0"/>
        <v>1706.4000000000003</v>
      </c>
      <c r="AW25" s="1040"/>
      <c r="AX25" s="1041"/>
      <c r="AZ25" s="288"/>
    </row>
    <row r="26" spans="1:52" s="87" customFormat="1" ht="16.5" customHeight="1">
      <c r="A26" s="99"/>
      <c r="B26" s="110" t="s">
        <v>469</v>
      </c>
      <c r="C26" s="128"/>
      <c r="D26" s="146"/>
      <c r="E26" s="146"/>
      <c r="F26" s="146"/>
      <c r="G26" s="166"/>
      <c r="H26" s="180"/>
      <c r="I26" s="194"/>
      <c r="J26" s="166"/>
      <c r="K26" s="166"/>
      <c r="L26" s="166"/>
      <c r="M26" s="166"/>
      <c r="N26" s="166"/>
      <c r="O26" s="166"/>
      <c r="P26" s="166"/>
      <c r="Q26" s="217"/>
      <c r="R26" s="1283">
        <f t="shared" ref="R26:AU26" si="1">SUM(R7:R25)</f>
        <v>2841.3</v>
      </c>
      <c r="S26" s="1284">
        <f t="shared" si="1"/>
        <v>3820.5</v>
      </c>
      <c r="T26" s="1284">
        <f t="shared" si="1"/>
        <v>153</v>
      </c>
      <c r="U26" s="1284">
        <f t="shared" si="1"/>
        <v>1710</v>
      </c>
      <c r="V26" s="1284">
        <f t="shared" si="1"/>
        <v>347.40000000000003</v>
      </c>
      <c r="W26" s="1284">
        <f t="shared" si="1"/>
        <v>3519</v>
      </c>
      <c r="X26" s="1284">
        <f t="shared" si="1"/>
        <v>183623.44500000004</v>
      </c>
      <c r="Y26" s="1284">
        <f t="shared" si="1"/>
        <v>50.4</v>
      </c>
      <c r="Z26" s="1284">
        <f t="shared" si="1"/>
        <v>486</v>
      </c>
      <c r="AA26" s="1285">
        <f t="shared" si="1"/>
        <v>10634.4</v>
      </c>
      <c r="AB26" s="1283">
        <f t="shared" si="1"/>
        <v>0</v>
      </c>
      <c r="AC26" s="1284">
        <f t="shared" si="1"/>
        <v>4460.3999999999996</v>
      </c>
      <c r="AD26" s="1284">
        <f t="shared" si="1"/>
        <v>31558.5</v>
      </c>
      <c r="AE26" s="1284">
        <f t="shared" si="1"/>
        <v>40567.5</v>
      </c>
      <c r="AF26" s="1284">
        <f t="shared" si="1"/>
        <v>17415.000000000004</v>
      </c>
      <c r="AG26" s="1284">
        <f t="shared" si="1"/>
        <v>72</v>
      </c>
      <c r="AH26" s="1284">
        <f t="shared" si="1"/>
        <v>45030.6</v>
      </c>
      <c r="AI26" s="1284">
        <f t="shared" si="1"/>
        <v>13397.4</v>
      </c>
      <c r="AJ26" s="1284">
        <f t="shared" si="1"/>
        <v>144957.465</v>
      </c>
      <c r="AK26" s="1285">
        <f t="shared" si="1"/>
        <v>284.40000000000003</v>
      </c>
      <c r="AL26" s="1283">
        <f t="shared" si="1"/>
        <v>648.5</v>
      </c>
      <c r="AM26" s="1284">
        <f t="shared" si="1"/>
        <v>24849</v>
      </c>
      <c r="AN26" s="1284">
        <f t="shared" si="1"/>
        <v>4247.1000000000004</v>
      </c>
      <c r="AO26" s="1284">
        <f t="shared" si="1"/>
        <v>1818</v>
      </c>
      <c r="AP26" s="1284">
        <f t="shared" si="1"/>
        <v>23010.300000000003</v>
      </c>
      <c r="AQ26" s="1284">
        <f t="shared" si="1"/>
        <v>162</v>
      </c>
      <c r="AR26" s="1284">
        <f t="shared" si="1"/>
        <v>64808.1</v>
      </c>
      <c r="AS26" s="1284">
        <f t="shared" si="1"/>
        <v>50.4</v>
      </c>
      <c r="AT26" s="1284">
        <f t="shared" si="1"/>
        <v>1548</v>
      </c>
      <c r="AU26" s="1286">
        <f t="shared" si="1"/>
        <v>392.40000000000003</v>
      </c>
      <c r="AV26" s="1287">
        <f t="shared" si="0"/>
        <v>626462.51000000013</v>
      </c>
      <c r="AW26" s="1040"/>
      <c r="AX26" s="1041"/>
      <c r="AZ26" s="288"/>
    </row>
    <row r="27" spans="1:52" s="87" customFormat="1" ht="16.5" customHeight="1">
      <c r="A27" s="1547" t="s">
        <v>769</v>
      </c>
      <c r="B27" s="1548"/>
      <c r="C27" s="1548"/>
      <c r="D27" s="1548"/>
      <c r="E27" s="1548"/>
      <c r="F27" s="1548"/>
      <c r="G27" s="1548"/>
      <c r="H27" s="1548"/>
      <c r="I27" s="1548"/>
      <c r="J27" s="1548"/>
      <c r="K27" s="1548"/>
      <c r="L27" s="1548"/>
      <c r="M27" s="1548"/>
      <c r="N27" s="1548"/>
      <c r="O27" s="1548"/>
      <c r="P27" s="1548"/>
      <c r="Q27" s="1549"/>
      <c r="R27" s="1283">
        <f t="shared" ref="R27:AU27" si="2">+R26*0.1</f>
        <v>284.13000000000005</v>
      </c>
      <c r="S27" s="1284">
        <f t="shared" si="2"/>
        <v>382.05</v>
      </c>
      <c r="T27" s="1284">
        <f t="shared" si="2"/>
        <v>15.3</v>
      </c>
      <c r="U27" s="1284">
        <f t="shared" si="2"/>
        <v>171</v>
      </c>
      <c r="V27" s="1284">
        <f t="shared" si="2"/>
        <v>34.74</v>
      </c>
      <c r="W27" s="1284">
        <f t="shared" si="2"/>
        <v>351.90000000000003</v>
      </c>
      <c r="X27" s="1284">
        <f t="shared" si="2"/>
        <v>18362.344500000003</v>
      </c>
      <c r="Y27" s="1284">
        <f t="shared" si="2"/>
        <v>5.04</v>
      </c>
      <c r="Z27" s="1284">
        <f t="shared" si="2"/>
        <v>48.6</v>
      </c>
      <c r="AA27" s="1285">
        <f t="shared" si="2"/>
        <v>1063.44</v>
      </c>
      <c r="AB27" s="1283">
        <f t="shared" si="2"/>
        <v>0</v>
      </c>
      <c r="AC27" s="1284">
        <f t="shared" si="2"/>
        <v>446.03999999999996</v>
      </c>
      <c r="AD27" s="1284">
        <f t="shared" si="2"/>
        <v>3155.8500000000004</v>
      </c>
      <c r="AE27" s="1284">
        <f t="shared" si="2"/>
        <v>4056.75</v>
      </c>
      <c r="AF27" s="1284">
        <f t="shared" si="2"/>
        <v>1741.5000000000005</v>
      </c>
      <c r="AG27" s="1284">
        <f t="shared" si="2"/>
        <v>7.2</v>
      </c>
      <c r="AH27" s="1284">
        <f t="shared" si="2"/>
        <v>4503.0600000000004</v>
      </c>
      <c r="AI27" s="1284">
        <f t="shared" si="2"/>
        <v>1339.74</v>
      </c>
      <c r="AJ27" s="1284">
        <f t="shared" si="2"/>
        <v>14495.746500000001</v>
      </c>
      <c r="AK27" s="1285">
        <f t="shared" si="2"/>
        <v>28.440000000000005</v>
      </c>
      <c r="AL27" s="1283">
        <f t="shared" si="2"/>
        <v>64.850000000000009</v>
      </c>
      <c r="AM27" s="1284">
        <f t="shared" si="2"/>
        <v>2484.9</v>
      </c>
      <c r="AN27" s="1284">
        <f t="shared" si="2"/>
        <v>424.71000000000004</v>
      </c>
      <c r="AO27" s="1284">
        <f t="shared" si="2"/>
        <v>181.8</v>
      </c>
      <c r="AP27" s="1284">
        <f t="shared" si="2"/>
        <v>2301.0300000000002</v>
      </c>
      <c r="AQ27" s="1284">
        <f t="shared" si="2"/>
        <v>16.2</v>
      </c>
      <c r="AR27" s="1284">
        <f t="shared" si="2"/>
        <v>6480.81</v>
      </c>
      <c r="AS27" s="1284">
        <f t="shared" si="2"/>
        <v>5.04</v>
      </c>
      <c r="AT27" s="1284">
        <f t="shared" si="2"/>
        <v>154.80000000000001</v>
      </c>
      <c r="AU27" s="1286">
        <f t="shared" si="2"/>
        <v>39.240000000000009</v>
      </c>
      <c r="AV27" s="1287">
        <f t="shared" si="0"/>
        <v>62646.251000000004</v>
      </c>
      <c r="AW27" s="1040"/>
      <c r="AX27" s="1041"/>
      <c r="AZ27" s="288"/>
    </row>
    <row r="28" spans="1:52" s="87" customFormat="1" ht="16.5" customHeight="1">
      <c r="A28" s="100"/>
      <c r="B28" s="111" t="s">
        <v>472</v>
      </c>
      <c r="C28" s="129"/>
      <c r="D28" s="147"/>
      <c r="E28" s="147"/>
      <c r="F28" s="147"/>
      <c r="G28" s="167"/>
      <c r="H28" s="181"/>
      <c r="I28" s="195"/>
      <c r="J28" s="167"/>
      <c r="K28" s="167"/>
      <c r="L28" s="167"/>
      <c r="M28" s="167"/>
      <c r="N28" s="167"/>
      <c r="O28" s="167"/>
      <c r="P28" s="167"/>
      <c r="Q28" s="218"/>
      <c r="R28" s="1283">
        <f>+SUM(R26:R27)*0.1</f>
        <v>312.54300000000006</v>
      </c>
      <c r="S28" s="1284">
        <f>+SUM(S26:S27)*0.1</f>
        <v>420.25500000000005</v>
      </c>
      <c r="T28" s="1284">
        <f t="shared" ref="T28:AU28" si="3">+SUM(T26:T27)*0.1</f>
        <v>16.830000000000002</v>
      </c>
      <c r="U28" s="1284">
        <f t="shared" si="3"/>
        <v>188.10000000000002</v>
      </c>
      <c r="V28" s="1284">
        <f t="shared" si="3"/>
        <v>38.214000000000006</v>
      </c>
      <c r="W28" s="1284">
        <f t="shared" si="3"/>
        <v>387.09000000000003</v>
      </c>
      <c r="X28" s="1284">
        <f t="shared" si="3"/>
        <v>20198.578950000006</v>
      </c>
      <c r="Y28" s="1284">
        <f t="shared" si="3"/>
        <v>5.5440000000000005</v>
      </c>
      <c r="Z28" s="1284">
        <f t="shared" si="3"/>
        <v>53.460000000000008</v>
      </c>
      <c r="AA28" s="1285">
        <f t="shared" si="3"/>
        <v>1169.7840000000001</v>
      </c>
      <c r="AB28" s="1283">
        <f t="shared" si="3"/>
        <v>0</v>
      </c>
      <c r="AC28" s="1284">
        <f t="shared" si="3"/>
        <v>490.64400000000001</v>
      </c>
      <c r="AD28" s="1284">
        <f t="shared" si="3"/>
        <v>3471.4349999999999</v>
      </c>
      <c r="AE28" s="1284">
        <f t="shared" si="3"/>
        <v>4462.4250000000002</v>
      </c>
      <c r="AF28" s="1284">
        <f t="shared" si="3"/>
        <v>1915.6500000000005</v>
      </c>
      <c r="AG28" s="1284">
        <f t="shared" si="3"/>
        <v>7.9200000000000008</v>
      </c>
      <c r="AH28" s="1284">
        <f t="shared" si="3"/>
        <v>4953.366</v>
      </c>
      <c r="AI28" s="1284">
        <f t="shared" si="3"/>
        <v>1473.7139999999999</v>
      </c>
      <c r="AJ28" s="1284">
        <f t="shared" si="3"/>
        <v>15945.321150000002</v>
      </c>
      <c r="AK28" s="1285">
        <f t="shared" si="3"/>
        <v>31.284000000000006</v>
      </c>
      <c r="AL28" s="1283">
        <f t="shared" si="3"/>
        <v>71.335000000000008</v>
      </c>
      <c r="AM28" s="1284">
        <f t="shared" si="3"/>
        <v>2733.3900000000003</v>
      </c>
      <c r="AN28" s="1284">
        <f t="shared" si="3"/>
        <v>467.18100000000004</v>
      </c>
      <c r="AO28" s="1284">
        <f t="shared" si="3"/>
        <v>199.98000000000002</v>
      </c>
      <c r="AP28" s="1284">
        <f t="shared" si="3"/>
        <v>2531.1330000000003</v>
      </c>
      <c r="AQ28" s="1284">
        <f t="shared" si="3"/>
        <v>17.82</v>
      </c>
      <c r="AR28" s="1284">
        <f t="shared" si="3"/>
        <v>7128.8910000000005</v>
      </c>
      <c r="AS28" s="1284">
        <f t="shared" si="3"/>
        <v>5.5440000000000005</v>
      </c>
      <c r="AT28" s="1284">
        <f t="shared" si="3"/>
        <v>170.28</v>
      </c>
      <c r="AU28" s="1286">
        <f t="shared" si="3"/>
        <v>43.164000000000009</v>
      </c>
      <c r="AV28" s="1287">
        <f t="shared" si="0"/>
        <v>68910.876100000009</v>
      </c>
      <c r="AW28" s="1040"/>
      <c r="AX28" s="1041"/>
      <c r="AZ28" s="288"/>
    </row>
    <row r="29" spans="1:52" s="87" customFormat="1" ht="17.100000000000001" customHeight="1">
      <c r="A29" s="1539" t="s">
        <v>475</v>
      </c>
      <c r="B29" s="112" t="s">
        <v>273</v>
      </c>
      <c r="C29" s="130"/>
      <c r="D29" s="134"/>
      <c r="E29" s="134"/>
      <c r="F29" s="151"/>
      <c r="G29" s="168"/>
      <c r="H29" s="182"/>
      <c r="I29" s="168"/>
      <c r="J29" s="200"/>
      <c r="K29" s="200"/>
      <c r="L29" s="200"/>
      <c r="M29" s="200"/>
      <c r="N29" s="200"/>
      <c r="O29" s="200"/>
      <c r="P29" s="200"/>
      <c r="Q29" s="219"/>
      <c r="R29" s="234">
        <f t="shared" ref="R29:AU29" si="4">SUM(R26:R28)</f>
        <v>3437.9730000000004</v>
      </c>
      <c r="S29" s="248">
        <f t="shared" si="4"/>
        <v>4622.8050000000003</v>
      </c>
      <c r="T29" s="248">
        <f t="shared" si="4"/>
        <v>185.13000000000002</v>
      </c>
      <c r="U29" s="248">
        <f t="shared" si="4"/>
        <v>2069.1</v>
      </c>
      <c r="V29" s="248">
        <f t="shared" si="4"/>
        <v>420.35400000000004</v>
      </c>
      <c r="W29" s="248">
        <f t="shared" si="4"/>
        <v>4257.99</v>
      </c>
      <c r="X29" s="248">
        <f t="shared" si="4"/>
        <v>222184.36845000004</v>
      </c>
      <c r="Y29" s="248">
        <f t="shared" si="4"/>
        <v>60.983999999999995</v>
      </c>
      <c r="Z29" s="248">
        <f t="shared" si="4"/>
        <v>588.06000000000006</v>
      </c>
      <c r="AA29" s="259">
        <f t="shared" si="4"/>
        <v>12867.624</v>
      </c>
      <c r="AB29" s="234">
        <f t="shared" si="4"/>
        <v>0</v>
      </c>
      <c r="AC29" s="248">
        <f t="shared" si="4"/>
        <v>5397.0839999999998</v>
      </c>
      <c r="AD29" s="248">
        <f t="shared" si="4"/>
        <v>38185.784999999996</v>
      </c>
      <c r="AE29" s="248">
        <f t="shared" si="4"/>
        <v>49086.675000000003</v>
      </c>
      <c r="AF29" s="248">
        <f t="shared" si="4"/>
        <v>21072.150000000005</v>
      </c>
      <c r="AG29" s="248">
        <f t="shared" si="4"/>
        <v>87.12</v>
      </c>
      <c r="AH29" s="248">
        <f t="shared" si="4"/>
        <v>54487.025999999998</v>
      </c>
      <c r="AI29" s="248">
        <f t="shared" si="4"/>
        <v>16210.853999999999</v>
      </c>
      <c r="AJ29" s="248">
        <f t="shared" si="4"/>
        <v>175398.53265000001</v>
      </c>
      <c r="AK29" s="259">
        <f t="shared" si="4"/>
        <v>344.12400000000002</v>
      </c>
      <c r="AL29" s="234">
        <f t="shared" si="4"/>
        <v>784.68500000000006</v>
      </c>
      <c r="AM29" s="248">
        <f t="shared" si="4"/>
        <v>30067.29</v>
      </c>
      <c r="AN29" s="248">
        <f t="shared" si="4"/>
        <v>5138.991</v>
      </c>
      <c r="AO29" s="248">
        <f t="shared" si="4"/>
        <v>2199.7799999999997</v>
      </c>
      <c r="AP29" s="248">
        <f t="shared" si="4"/>
        <v>27842.463000000003</v>
      </c>
      <c r="AQ29" s="248">
        <f t="shared" si="4"/>
        <v>196.01999999999998</v>
      </c>
      <c r="AR29" s="248">
        <f t="shared" si="4"/>
        <v>78417.801000000007</v>
      </c>
      <c r="AS29" s="248">
        <f t="shared" si="4"/>
        <v>60.983999999999995</v>
      </c>
      <c r="AT29" s="248">
        <f t="shared" si="4"/>
        <v>1873.08</v>
      </c>
      <c r="AU29" s="273">
        <f t="shared" si="4"/>
        <v>474.80400000000003</v>
      </c>
      <c r="AV29" s="282">
        <f t="shared" si="0"/>
        <v>758019.63710000017</v>
      </c>
      <c r="AW29" s="1032"/>
      <c r="AX29" s="1042"/>
      <c r="AZ29" s="289"/>
    </row>
    <row r="30" spans="1:52" s="87" customFormat="1" ht="17.100000000000001" customHeight="1">
      <c r="A30" s="1540"/>
      <c r="B30" s="113" t="s">
        <v>329</v>
      </c>
      <c r="C30" s="131"/>
      <c r="D30" s="131"/>
      <c r="E30" s="131"/>
      <c r="F30" s="152"/>
      <c r="G30" s="169"/>
      <c r="H30" s="183"/>
      <c r="I30" s="169"/>
      <c r="J30" s="201"/>
      <c r="K30" s="201"/>
      <c r="L30" s="201"/>
      <c r="M30" s="201"/>
      <c r="N30" s="201"/>
      <c r="O30" s="201"/>
      <c r="P30" s="201"/>
      <c r="Q30" s="220"/>
      <c r="R30" s="235">
        <f>+R29</f>
        <v>3437.9730000000004</v>
      </c>
      <c r="S30" s="249">
        <f t="shared" ref="S30:AU30" si="5">+R30+S29</f>
        <v>8060.7780000000002</v>
      </c>
      <c r="T30" s="249">
        <f t="shared" si="5"/>
        <v>8245.9079999999994</v>
      </c>
      <c r="U30" s="249">
        <f t="shared" si="5"/>
        <v>10315.008</v>
      </c>
      <c r="V30" s="249">
        <f t="shared" si="5"/>
        <v>10735.361999999999</v>
      </c>
      <c r="W30" s="249">
        <f t="shared" si="5"/>
        <v>14993.351999999999</v>
      </c>
      <c r="X30" s="249">
        <f t="shared" si="5"/>
        <v>237177.72045000002</v>
      </c>
      <c r="Y30" s="249">
        <f t="shared" si="5"/>
        <v>237238.70445000002</v>
      </c>
      <c r="Z30" s="249">
        <f t="shared" si="5"/>
        <v>237826.76445000002</v>
      </c>
      <c r="AA30" s="260">
        <f t="shared" si="5"/>
        <v>250694.38845000003</v>
      </c>
      <c r="AB30" s="235">
        <f t="shared" si="5"/>
        <v>250694.38845000003</v>
      </c>
      <c r="AC30" s="249">
        <f t="shared" si="5"/>
        <v>256091.47245000003</v>
      </c>
      <c r="AD30" s="249">
        <f t="shared" si="5"/>
        <v>294277.25745000003</v>
      </c>
      <c r="AE30" s="249">
        <f t="shared" si="5"/>
        <v>343363.93245000002</v>
      </c>
      <c r="AF30" s="249">
        <f t="shared" si="5"/>
        <v>364436.08245000005</v>
      </c>
      <c r="AG30" s="249">
        <f t="shared" si="5"/>
        <v>364523.20245000004</v>
      </c>
      <c r="AH30" s="249">
        <f t="shared" si="5"/>
        <v>419010.22845000005</v>
      </c>
      <c r="AI30" s="249">
        <f t="shared" si="5"/>
        <v>435221.08245000005</v>
      </c>
      <c r="AJ30" s="249">
        <f t="shared" si="5"/>
        <v>610619.61510000005</v>
      </c>
      <c r="AK30" s="260">
        <f t="shared" si="5"/>
        <v>610963.73910000001</v>
      </c>
      <c r="AL30" s="235">
        <f t="shared" si="5"/>
        <v>611748.42410000006</v>
      </c>
      <c r="AM30" s="249">
        <f t="shared" si="5"/>
        <v>641815.7141000001</v>
      </c>
      <c r="AN30" s="249">
        <f t="shared" si="5"/>
        <v>646954.70510000014</v>
      </c>
      <c r="AO30" s="249">
        <f t="shared" si="5"/>
        <v>649154.48510000017</v>
      </c>
      <c r="AP30" s="249">
        <f t="shared" si="5"/>
        <v>676996.94810000015</v>
      </c>
      <c r="AQ30" s="249">
        <f t="shared" si="5"/>
        <v>677192.96810000017</v>
      </c>
      <c r="AR30" s="249">
        <f t="shared" si="5"/>
        <v>755610.76910000015</v>
      </c>
      <c r="AS30" s="249">
        <f t="shared" si="5"/>
        <v>755671.75310000021</v>
      </c>
      <c r="AT30" s="249">
        <f t="shared" si="5"/>
        <v>757544.83310000016</v>
      </c>
      <c r="AU30" s="274">
        <f t="shared" si="5"/>
        <v>758019.63710000017</v>
      </c>
      <c r="AV30" s="1288"/>
      <c r="AW30" s="1032"/>
      <c r="AX30" s="1033"/>
      <c r="AZ30" s="289"/>
    </row>
    <row r="31" spans="1:52" s="87" customFormat="1" ht="17.100000000000001" customHeight="1">
      <c r="A31" s="1540"/>
      <c r="B31" s="114" t="s">
        <v>476</v>
      </c>
      <c r="C31" s="132"/>
      <c r="D31" s="132"/>
      <c r="E31" s="132"/>
      <c r="F31" s="153"/>
      <c r="G31" s="170"/>
      <c r="H31" s="184"/>
      <c r="I31" s="170"/>
      <c r="J31" s="202"/>
      <c r="K31" s="202"/>
      <c r="L31" s="202"/>
      <c r="M31" s="202"/>
      <c r="N31" s="202"/>
      <c r="O31" s="202"/>
      <c r="P31" s="202"/>
      <c r="Q31" s="221"/>
      <c r="R31" s="236"/>
      <c r="S31" s="250"/>
      <c r="T31" s="250"/>
      <c r="U31" s="250"/>
      <c r="V31" s="250"/>
      <c r="W31" s="250"/>
      <c r="X31" s="250"/>
      <c r="Y31" s="250"/>
      <c r="Z31" s="250"/>
      <c r="AA31" s="261"/>
      <c r="AB31" s="236"/>
      <c r="AC31" s="250"/>
      <c r="AD31" s="250"/>
      <c r="AE31" s="250"/>
      <c r="AF31" s="250"/>
      <c r="AG31" s="250"/>
      <c r="AH31" s="250"/>
      <c r="AI31" s="250"/>
      <c r="AJ31" s="250"/>
      <c r="AK31" s="261"/>
      <c r="AL31" s="236"/>
      <c r="AM31" s="250"/>
      <c r="AN31" s="250"/>
      <c r="AO31" s="250"/>
      <c r="AP31" s="250"/>
      <c r="AQ31" s="250"/>
      <c r="AR31" s="250"/>
      <c r="AS31" s="250"/>
      <c r="AT31" s="250"/>
      <c r="AU31" s="275"/>
      <c r="AV31" s="1289"/>
      <c r="AW31" s="1032"/>
      <c r="AX31" s="1033"/>
      <c r="AZ31" s="289"/>
    </row>
    <row r="32" spans="1:52" s="87" customFormat="1" ht="17.100000000000001" customHeight="1">
      <c r="A32" s="1540"/>
      <c r="B32" s="115" t="s">
        <v>478</v>
      </c>
      <c r="C32" s="133"/>
      <c r="D32" s="133"/>
      <c r="E32" s="133"/>
      <c r="F32" s="154"/>
      <c r="G32" s="171"/>
      <c r="H32" s="185"/>
      <c r="I32" s="171"/>
      <c r="J32" s="203"/>
      <c r="K32" s="203"/>
      <c r="L32" s="203"/>
      <c r="M32" s="203"/>
      <c r="N32" s="203"/>
      <c r="O32" s="203"/>
      <c r="P32" s="203"/>
      <c r="Q32" s="222"/>
      <c r="R32" s="237">
        <f t="shared" ref="R32:AU32" si="6">SUM(R29,R31)</f>
        <v>3437.9730000000004</v>
      </c>
      <c r="S32" s="251">
        <f t="shared" si="6"/>
        <v>4622.8050000000003</v>
      </c>
      <c r="T32" s="251">
        <f t="shared" si="6"/>
        <v>185.13000000000002</v>
      </c>
      <c r="U32" s="251">
        <f t="shared" si="6"/>
        <v>2069.1</v>
      </c>
      <c r="V32" s="251">
        <f t="shared" si="6"/>
        <v>420.35400000000004</v>
      </c>
      <c r="W32" s="251">
        <f t="shared" si="6"/>
        <v>4257.99</v>
      </c>
      <c r="X32" s="251">
        <f t="shared" si="6"/>
        <v>222184.36845000004</v>
      </c>
      <c r="Y32" s="251">
        <f t="shared" si="6"/>
        <v>60.983999999999995</v>
      </c>
      <c r="Z32" s="251">
        <f t="shared" si="6"/>
        <v>588.06000000000006</v>
      </c>
      <c r="AA32" s="262">
        <f t="shared" si="6"/>
        <v>12867.624</v>
      </c>
      <c r="AB32" s="237">
        <f t="shared" si="6"/>
        <v>0</v>
      </c>
      <c r="AC32" s="251">
        <f t="shared" si="6"/>
        <v>5397.0839999999998</v>
      </c>
      <c r="AD32" s="251">
        <f t="shared" si="6"/>
        <v>38185.784999999996</v>
      </c>
      <c r="AE32" s="251">
        <f t="shared" si="6"/>
        <v>49086.675000000003</v>
      </c>
      <c r="AF32" s="251">
        <f t="shared" si="6"/>
        <v>21072.150000000005</v>
      </c>
      <c r="AG32" s="251">
        <f t="shared" si="6"/>
        <v>87.12</v>
      </c>
      <c r="AH32" s="251">
        <f t="shared" si="6"/>
        <v>54487.025999999998</v>
      </c>
      <c r="AI32" s="251">
        <f t="shared" si="6"/>
        <v>16210.853999999999</v>
      </c>
      <c r="AJ32" s="251">
        <f t="shared" si="6"/>
        <v>175398.53265000001</v>
      </c>
      <c r="AK32" s="262">
        <f t="shared" si="6"/>
        <v>344.12400000000002</v>
      </c>
      <c r="AL32" s="237">
        <f t="shared" si="6"/>
        <v>784.68500000000006</v>
      </c>
      <c r="AM32" s="251">
        <f t="shared" si="6"/>
        <v>30067.29</v>
      </c>
      <c r="AN32" s="251">
        <f t="shared" si="6"/>
        <v>5138.991</v>
      </c>
      <c r="AO32" s="251">
        <f t="shared" si="6"/>
        <v>2199.7799999999997</v>
      </c>
      <c r="AP32" s="251">
        <f t="shared" si="6"/>
        <v>27842.463000000003</v>
      </c>
      <c r="AQ32" s="251">
        <f t="shared" si="6"/>
        <v>196.01999999999998</v>
      </c>
      <c r="AR32" s="251">
        <f t="shared" si="6"/>
        <v>78417.801000000007</v>
      </c>
      <c r="AS32" s="251">
        <f t="shared" si="6"/>
        <v>60.983999999999995</v>
      </c>
      <c r="AT32" s="251">
        <f t="shared" si="6"/>
        <v>1873.08</v>
      </c>
      <c r="AU32" s="276">
        <f t="shared" si="6"/>
        <v>474.80400000000003</v>
      </c>
      <c r="AV32" s="1290">
        <f>SUM(R32:AU32)</f>
        <v>758019.63710000017</v>
      </c>
      <c r="AW32" s="1032"/>
      <c r="AX32" s="1033"/>
      <c r="AZ32" s="289"/>
    </row>
    <row r="33" spans="1:52" s="87" customFormat="1" ht="17.100000000000001" customHeight="1">
      <c r="A33" s="1541"/>
      <c r="B33" s="113" t="s">
        <v>246</v>
      </c>
      <c r="C33" s="131"/>
      <c r="D33" s="131"/>
      <c r="E33" s="131"/>
      <c r="F33" s="152"/>
      <c r="G33" s="169"/>
      <c r="H33" s="183"/>
      <c r="I33" s="169"/>
      <c r="J33" s="201"/>
      <c r="K33" s="201"/>
      <c r="L33" s="201"/>
      <c r="M33" s="201"/>
      <c r="N33" s="201"/>
      <c r="O33" s="201"/>
      <c r="P33" s="201"/>
      <c r="Q33" s="220"/>
      <c r="R33" s="235">
        <f>+R32</f>
        <v>3437.9730000000004</v>
      </c>
      <c r="S33" s="249">
        <f t="shared" ref="S33:AU33" si="7">+R33+S32</f>
        <v>8060.7780000000002</v>
      </c>
      <c r="T33" s="249">
        <f t="shared" si="7"/>
        <v>8245.9079999999994</v>
      </c>
      <c r="U33" s="249">
        <f t="shared" si="7"/>
        <v>10315.008</v>
      </c>
      <c r="V33" s="249">
        <f t="shared" si="7"/>
        <v>10735.361999999999</v>
      </c>
      <c r="W33" s="249">
        <f t="shared" si="7"/>
        <v>14993.351999999999</v>
      </c>
      <c r="X33" s="249">
        <f t="shared" si="7"/>
        <v>237177.72045000002</v>
      </c>
      <c r="Y33" s="249">
        <f t="shared" si="7"/>
        <v>237238.70445000002</v>
      </c>
      <c r="Z33" s="249">
        <f t="shared" si="7"/>
        <v>237826.76445000002</v>
      </c>
      <c r="AA33" s="260">
        <f t="shared" si="7"/>
        <v>250694.38845000003</v>
      </c>
      <c r="AB33" s="235">
        <f t="shared" si="7"/>
        <v>250694.38845000003</v>
      </c>
      <c r="AC33" s="249">
        <f t="shared" si="7"/>
        <v>256091.47245000003</v>
      </c>
      <c r="AD33" s="249">
        <f t="shared" si="7"/>
        <v>294277.25745000003</v>
      </c>
      <c r="AE33" s="249">
        <f t="shared" si="7"/>
        <v>343363.93245000002</v>
      </c>
      <c r="AF33" s="249">
        <f t="shared" si="7"/>
        <v>364436.08245000005</v>
      </c>
      <c r="AG33" s="249">
        <f t="shared" si="7"/>
        <v>364523.20245000004</v>
      </c>
      <c r="AH33" s="249">
        <f t="shared" si="7"/>
        <v>419010.22845000005</v>
      </c>
      <c r="AI33" s="249">
        <f t="shared" si="7"/>
        <v>435221.08245000005</v>
      </c>
      <c r="AJ33" s="249">
        <f t="shared" si="7"/>
        <v>610619.61510000005</v>
      </c>
      <c r="AK33" s="260">
        <f t="shared" si="7"/>
        <v>610963.73910000001</v>
      </c>
      <c r="AL33" s="235">
        <f t="shared" si="7"/>
        <v>611748.42410000006</v>
      </c>
      <c r="AM33" s="249">
        <f t="shared" si="7"/>
        <v>641815.7141000001</v>
      </c>
      <c r="AN33" s="249">
        <f t="shared" si="7"/>
        <v>646954.70510000014</v>
      </c>
      <c r="AO33" s="249">
        <f t="shared" si="7"/>
        <v>649154.48510000017</v>
      </c>
      <c r="AP33" s="249">
        <f t="shared" si="7"/>
        <v>676996.94810000015</v>
      </c>
      <c r="AQ33" s="249">
        <f t="shared" si="7"/>
        <v>677192.96810000017</v>
      </c>
      <c r="AR33" s="249">
        <f t="shared" si="7"/>
        <v>755610.76910000015</v>
      </c>
      <c r="AS33" s="249">
        <f t="shared" si="7"/>
        <v>755671.75310000021</v>
      </c>
      <c r="AT33" s="249">
        <f t="shared" si="7"/>
        <v>757544.83310000016</v>
      </c>
      <c r="AU33" s="274">
        <f t="shared" si="7"/>
        <v>758019.63710000017</v>
      </c>
      <c r="AV33" s="1288"/>
      <c r="AW33" s="1032"/>
      <c r="AX33" s="1033"/>
      <c r="AZ33" s="289"/>
    </row>
    <row r="34" spans="1:52" s="87" customFormat="1" ht="29.25" customHeight="1">
      <c r="A34" s="1539" t="s">
        <v>479</v>
      </c>
      <c r="B34" s="116" t="s">
        <v>481</v>
      </c>
      <c r="C34" s="134"/>
      <c r="D34" s="134"/>
      <c r="E34" s="134"/>
      <c r="F34" s="151"/>
      <c r="G34" s="168"/>
      <c r="H34" s="182"/>
      <c r="I34" s="168"/>
      <c r="J34" s="200"/>
      <c r="K34" s="200"/>
      <c r="L34" s="200"/>
      <c r="M34" s="200"/>
      <c r="N34" s="200"/>
      <c r="O34" s="200"/>
      <c r="P34" s="200"/>
      <c r="Q34" s="223"/>
      <c r="R34" s="238">
        <v>200000</v>
      </c>
      <c r="S34" s="252"/>
      <c r="T34" s="252"/>
      <c r="U34" s="252"/>
      <c r="V34" s="252"/>
      <c r="W34" s="252"/>
      <c r="X34" s="252"/>
      <c r="Y34" s="252"/>
      <c r="Z34" s="252"/>
      <c r="AA34" s="263"/>
      <c r="AB34" s="238"/>
      <c r="AC34" s="252"/>
      <c r="AD34" s="252"/>
      <c r="AE34" s="252"/>
      <c r="AF34" s="252"/>
      <c r="AG34" s="252"/>
      <c r="AH34" s="252"/>
      <c r="AI34" s="252"/>
      <c r="AJ34" s="252"/>
      <c r="AK34" s="263"/>
      <c r="AL34" s="238"/>
      <c r="AM34" s="252"/>
      <c r="AN34" s="252"/>
      <c r="AO34" s="252"/>
      <c r="AP34" s="252"/>
      <c r="AQ34" s="252"/>
      <c r="AR34" s="252"/>
      <c r="AS34" s="252"/>
      <c r="AT34" s="252"/>
      <c r="AU34" s="277"/>
      <c r="AV34" s="1291">
        <f>SUM(R34:AU34)</f>
        <v>200000</v>
      </c>
      <c r="AW34" s="1032"/>
      <c r="AX34" s="1033"/>
      <c r="AZ34" s="289"/>
    </row>
    <row r="35" spans="1:52" s="87" customFormat="1" ht="30" customHeight="1">
      <c r="A35" s="1542"/>
      <c r="B35" s="1550" t="s">
        <v>159</v>
      </c>
      <c r="C35" s="1551"/>
      <c r="D35" s="1551"/>
      <c r="E35" s="1551"/>
      <c r="F35" s="1551"/>
      <c r="G35" s="1551"/>
      <c r="H35" s="1551"/>
      <c r="I35" s="1551"/>
      <c r="J35" s="1551"/>
      <c r="K35" s="1551"/>
      <c r="L35" s="1551"/>
      <c r="M35" s="1551"/>
      <c r="N35" s="1551"/>
      <c r="O35" s="1551"/>
      <c r="P35" s="1551"/>
      <c r="Q35" s="1552"/>
      <c r="R35" s="237">
        <v>18890.719100000002</v>
      </c>
      <c r="S35" s="251">
        <v>18890.719100000002</v>
      </c>
      <c r="T35" s="251">
        <v>18890.719100000002</v>
      </c>
      <c r="U35" s="251">
        <v>18890.719100000002</v>
      </c>
      <c r="V35" s="251">
        <v>18890.719100000002</v>
      </c>
      <c r="W35" s="251">
        <v>18890.719100000002</v>
      </c>
      <c r="X35" s="251">
        <v>18890.719100000002</v>
      </c>
      <c r="Y35" s="251">
        <v>18890.719100000002</v>
      </c>
      <c r="Z35" s="251">
        <v>18890.719100000002</v>
      </c>
      <c r="AA35" s="262">
        <v>18890.719100000002</v>
      </c>
      <c r="AB35" s="237">
        <v>18890.719100000002</v>
      </c>
      <c r="AC35" s="251">
        <v>18890.719100000002</v>
      </c>
      <c r="AD35" s="251">
        <v>18890.719100000002</v>
      </c>
      <c r="AE35" s="251">
        <v>18890.719100000002</v>
      </c>
      <c r="AF35" s="251">
        <v>18890.719100000002</v>
      </c>
      <c r="AG35" s="251">
        <v>18890.719100000002</v>
      </c>
      <c r="AH35" s="251">
        <v>18890.719100000002</v>
      </c>
      <c r="AI35" s="251">
        <v>18890.719100000002</v>
      </c>
      <c r="AJ35" s="251">
        <v>18890.719100000002</v>
      </c>
      <c r="AK35" s="262">
        <v>18890.719100000002</v>
      </c>
      <c r="AL35" s="237">
        <v>18890.719100000002</v>
      </c>
      <c r="AM35" s="251">
        <v>18890.719100000002</v>
      </c>
      <c r="AN35" s="251">
        <v>18890.719100000002</v>
      </c>
      <c r="AO35" s="251">
        <v>18890.719100000002</v>
      </c>
      <c r="AP35" s="251">
        <v>18890.719100000002</v>
      </c>
      <c r="AQ35" s="251">
        <v>18890.719100000002</v>
      </c>
      <c r="AR35" s="251">
        <v>18890.719100000002</v>
      </c>
      <c r="AS35" s="251">
        <v>18890.719100000002</v>
      </c>
      <c r="AT35" s="251">
        <v>18890.719100000002</v>
      </c>
      <c r="AU35" s="276">
        <v>18890.719100000002</v>
      </c>
      <c r="AV35" s="1290">
        <f>SUM(R35:AU35)</f>
        <v>566721.57299999974</v>
      </c>
      <c r="AW35" s="1032"/>
      <c r="AX35" s="1033"/>
      <c r="AZ35" s="289"/>
    </row>
    <row r="36" spans="1:52" s="87" customFormat="1" ht="30" customHeight="1">
      <c r="A36" s="1540"/>
      <c r="B36" s="1550" t="s">
        <v>482</v>
      </c>
      <c r="C36" s="1551"/>
      <c r="D36" s="1551"/>
      <c r="E36" s="1551"/>
      <c r="F36" s="1551"/>
      <c r="G36" s="1551"/>
      <c r="H36" s="1551"/>
      <c r="I36" s="1551"/>
      <c r="J36" s="1551"/>
      <c r="K36" s="1551"/>
      <c r="L36" s="1551"/>
      <c r="M36" s="1551"/>
      <c r="N36" s="1551"/>
      <c r="O36" s="1551"/>
      <c r="P36" s="1551"/>
      <c r="Q36" s="1552"/>
      <c r="R36" s="239">
        <v>971</v>
      </c>
      <c r="S36" s="253">
        <v>971</v>
      </c>
      <c r="T36" s="253">
        <v>971</v>
      </c>
      <c r="U36" s="253">
        <v>971</v>
      </c>
      <c r="V36" s="253">
        <v>971</v>
      </c>
      <c r="W36" s="253">
        <v>971</v>
      </c>
      <c r="X36" s="253">
        <v>971</v>
      </c>
      <c r="Y36" s="253">
        <v>971</v>
      </c>
      <c r="Z36" s="253">
        <v>971</v>
      </c>
      <c r="AA36" s="264">
        <v>971</v>
      </c>
      <c r="AB36" s="239">
        <v>971</v>
      </c>
      <c r="AC36" s="253">
        <v>971</v>
      </c>
      <c r="AD36" s="253">
        <v>971</v>
      </c>
      <c r="AE36" s="253">
        <v>971</v>
      </c>
      <c r="AF36" s="253">
        <v>971</v>
      </c>
      <c r="AG36" s="253">
        <v>971</v>
      </c>
      <c r="AH36" s="253">
        <v>971</v>
      </c>
      <c r="AI36" s="253">
        <v>971</v>
      </c>
      <c r="AJ36" s="253">
        <v>971</v>
      </c>
      <c r="AK36" s="264">
        <v>971</v>
      </c>
      <c r="AL36" s="239">
        <v>971</v>
      </c>
      <c r="AM36" s="253">
        <v>971</v>
      </c>
      <c r="AN36" s="253">
        <v>971</v>
      </c>
      <c r="AO36" s="253">
        <v>971</v>
      </c>
      <c r="AP36" s="253">
        <v>971</v>
      </c>
      <c r="AQ36" s="253">
        <v>971</v>
      </c>
      <c r="AR36" s="253">
        <v>971</v>
      </c>
      <c r="AS36" s="253">
        <v>971</v>
      </c>
      <c r="AT36" s="253">
        <v>971</v>
      </c>
      <c r="AU36" s="278">
        <v>971</v>
      </c>
      <c r="AV36" s="1292">
        <f>SUM(R36:AU36)</f>
        <v>29130</v>
      </c>
      <c r="AW36" s="1032"/>
      <c r="AX36" s="1033"/>
      <c r="AZ36" s="289"/>
    </row>
    <row r="37" spans="1:52" s="87" customFormat="1" ht="29.25" customHeight="1">
      <c r="A37" s="1540"/>
      <c r="B37" s="1524" t="s">
        <v>483</v>
      </c>
      <c r="C37" s="1525"/>
      <c r="D37" s="1525"/>
      <c r="E37" s="1525"/>
      <c r="F37" s="1525"/>
      <c r="G37" s="1525"/>
      <c r="H37" s="1525"/>
      <c r="I37" s="1525"/>
      <c r="J37" s="1525"/>
      <c r="K37" s="1525"/>
      <c r="L37" s="1525"/>
      <c r="M37" s="1525"/>
      <c r="N37" s="1525"/>
      <c r="O37" s="1525"/>
      <c r="P37" s="1525"/>
      <c r="Q37" s="1526"/>
      <c r="R37" s="235"/>
      <c r="S37" s="249"/>
      <c r="T37" s="249"/>
      <c r="U37" s="249"/>
      <c r="V37" s="249"/>
      <c r="W37" s="249"/>
      <c r="X37" s="249"/>
      <c r="Y37" s="249"/>
      <c r="Z37" s="249"/>
      <c r="AA37" s="260"/>
      <c r="AB37" s="235"/>
      <c r="AC37" s="249"/>
      <c r="AD37" s="249"/>
      <c r="AE37" s="249"/>
      <c r="AF37" s="249"/>
      <c r="AG37" s="249"/>
      <c r="AH37" s="249"/>
      <c r="AI37" s="249"/>
      <c r="AJ37" s="249"/>
      <c r="AK37" s="260"/>
      <c r="AL37" s="235"/>
      <c r="AM37" s="249"/>
      <c r="AN37" s="249"/>
      <c r="AO37" s="249"/>
      <c r="AP37" s="249"/>
      <c r="AQ37" s="249"/>
      <c r="AR37" s="249"/>
      <c r="AS37" s="249"/>
      <c r="AT37" s="249"/>
      <c r="AU37" s="274"/>
      <c r="AV37" s="1288"/>
      <c r="AW37" s="1032"/>
      <c r="AX37" s="1033"/>
      <c r="AZ37" s="289"/>
    </row>
    <row r="38" spans="1:52" s="87" customFormat="1" ht="17.100000000000001" customHeight="1">
      <c r="A38" s="1540"/>
      <c r="B38" s="117" t="s">
        <v>484</v>
      </c>
      <c r="C38" s="135"/>
      <c r="D38" s="135"/>
      <c r="E38" s="135"/>
      <c r="F38" s="155"/>
      <c r="G38" s="172"/>
      <c r="H38" s="186"/>
      <c r="I38" s="172"/>
      <c r="J38" s="204"/>
      <c r="K38" s="204"/>
      <c r="L38" s="204"/>
      <c r="M38" s="204"/>
      <c r="N38" s="204"/>
      <c r="O38" s="204"/>
      <c r="P38" s="204"/>
      <c r="Q38" s="224"/>
      <c r="R38" s="240">
        <f t="shared" ref="R38:AU38" si="8">SUM(R34:R37)</f>
        <v>219861.71909999999</v>
      </c>
      <c r="S38" s="254">
        <f t="shared" si="8"/>
        <v>19861.719100000002</v>
      </c>
      <c r="T38" s="254">
        <f t="shared" si="8"/>
        <v>19861.719100000002</v>
      </c>
      <c r="U38" s="254">
        <f t="shared" si="8"/>
        <v>19861.719100000002</v>
      </c>
      <c r="V38" s="254">
        <f t="shared" si="8"/>
        <v>19861.719100000002</v>
      </c>
      <c r="W38" s="254">
        <f t="shared" si="8"/>
        <v>19861.719100000002</v>
      </c>
      <c r="X38" s="254">
        <f t="shared" si="8"/>
        <v>19861.719100000002</v>
      </c>
      <c r="Y38" s="254">
        <f t="shared" si="8"/>
        <v>19861.719100000002</v>
      </c>
      <c r="Z38" s="254">
        <f t="shared" si="8"/>
        <v>19861.719100000002</v>
      </c>
      <c r="AA38" s="265">
        <f t="shared" si="8"/>
        <v>19861.719100000002</v>
      </c>
      <c r="AB38" s="240">
        <f t="shared" si="8"/>
        <v>19861.719100000002</v>
      </c>
      <c r="AC38" s="254">
        <f t="shared" si="8"/>
        <v>19861.719100000002</v>
      </c>
      <c r="AD38" s="254">
        <f t="shared" si="8"/>
        <v>19861.719100000002</v>
      </c>
      <c r="AE38" s="254">
        <f t="shared" si="8"/>
        <v>19861.719100000002</v>
      </c>
      <c r="AF38" s="254">
        <f t="shared" si="8"/>
        <v>19861.719100000002</v>
      </c>
      <c r="AG38" s="254">
        <f t="shared" si="8"/>
        <v>19861.719100000002</v>
      </c>
      <c r="AH38" s="254">
        <f t="shared" si="8"/>
        <v>19861.719100000002</v>
      </c>
      <c r="AI38" s="254">
        <f t="shared" si="8"/>
        <v>19861.719100000002</v>
      </c>
      <c r="AJ38" s="254">
        <f t="shared" si="8"/>
        <v>19861.719100000002</v>
      </c>
      <c r="AK38" s="265">
        <f t="shared" si="8"/>
        <v>19861.719100000002</v>
      </c>
      <c r="AL38" s="240">
        <f t="shared" si="8"/>
        <v>19861.719100000002</v>
      </c>
      <c r="AM38" s="254">
        <f t="shared" si="8"/>
        <v>19861.719100000002</v>
      </c>
      <c r="AN38" s="254">
        <f t="shared" si="8"/>
        <v>19861.719100000002</v>
      </c>
      <c r="AO38" s="254">
        <f t="shared" si="8"/>
        <v>19861.719100000002</v>
      </c>
      <c r="AP38" s="254">
        <f t="shared" si="8"/>
        <v>19861.719100000002</v>
      </c>
      <c r="AQ38" s="254">
        <f t="shared" si="8"/>
        <v>19861.719100000002</v>
      </c>
      <c r="AR38" s="254">
        <f t="shared" si="8"/>
        <v>19861.719100000002</v>
      </c>
      <c r="AS38" s="254">
        <f t="shared" si="8"/>
        <v>19861.719100000002</v>
      </c>
      <c r="AT38" s="254">
        <f t="shared" si="8"/>
        <v>19861.719100000002</v>
      </c>
      <c r="AU38" s="279">
        <f t="shared" si="8"/>
        <v>19861.719100000002</v>
      </c>
      <c r="AV38" s="1293">
        <f>SUM(R38:AU38)</f>
        <v>795851.57299999963</v>
      </c>
      <c r="AW38" s="1032"/>
      <c r="AX38" s="1033"/>
      <c r="AZ38" s="289"/>
    </row>
    <row r="39" spans="1:52" s="87" customFormat="1" ht="17.100000000000001" customHeight="1">
      <c r="A39" s="1540"/>
      <c r="B39" s="118" t="s">
        <v>486</v>
      </c>
      <c r="C39" s="136"/>
      <c r="D39" s="136"/>
      <c r="E39" s="136"/>
      <c r="F39" s="156"/>
      <c r="G39" s="173"/>
      <c r="H39" s="187"/>
      <c r="I39" s="173"/>
      <c r="J39" s="205"/>
      <c r="K39" s="205"/>
      <c r="L39" s="205"/>
      <c r="M39" s="205"/>
      <c r="N39" s="205"/>
      <c r="O39" s="205"/>
      <c r="P39" s="205"/>
      <c r="Q39" s="225"/>
      <c r="R39" s="239">
        <f>+R38</f>
        <v>219861.71909999999</v>
      </c>
      <c r="S39" s="253">
        <f t="shared" ref="S39:AU39" si="9">+R39+S38</f>
        <v>239723.43819999998</v>
      </c>
      <c r="T39" s="253">
        <f t="shared" si="9"/>
        <v>259585.15729999996</v>
      </c>
      <c r="U39" s="253">
        <f t="shared" si="9"/>
        <v>279446.87639999995</v>
      </c>
      <c r="V39" s="253">
        <f t="shared" si="9"/>
        <v>299308.59549999994</v>
      </c>
      <c r="W39" s="253">
        <f t="shared" si="9"/>
        <v>319170.31459999993</v>
      </c>
      <c r="X39" s="253">
        <f t="shared" si="9"/>
        <v>339032.03369999991</v>
      </c>
      <c r="Y39" s="253">
        <f t="shared" si="9"/>
        <v>358893.7527999999</v>
      </c>
      <c r="Z39" s="253">
        <f t="shared" si="9"/>
        <v>378755.47189999989</v>
      </c>
      <c r="AA39" s="264">
        <f t="shared" si="9"/>
        <v>398617.19099999988</v>
      </c>
      <c r="AB39" s="239">
        <f t="shared" si="9"/>
        <v>418478.91009999986</v>
      </c>
      <c r="AC39" s="253">
        <f t="shared" si="9"/>
        <v>438340.62919999985</v>
      </c>
      <c r="AD39" s="253">
        <f t="shared" si="9"/>
        <v>458202.34829999984</v>
      </c>
      <c r="AE39" s="253">
        <f t="shared" si="9"/>
        <v>478064.06739999983</v>
      </c>
      <c r="AF39" s="253">
        <f t="shared" si="9"/>
        <v>497925.78649999981</v>
      </c>
      <c r="AG39" s="253">
        <f t="shared" si="9"/>
        <v>517787.5055999998</v>
      </c>
      <c r="AH39" s="253">
        <f t="shared" si="9"/>
        <v>537649.22469999979</v>
      </c>
      <c r="AI39" s="253">
        <f t="shared" si="9"/>
        <v>557510.94379999978</v>
      </c>
      <c r="AJ39" s="253">
        <f t="shared" si="9"/>
        <v>577372.66289999976</v>
      </c>
      <c r="AK39" s="264">
        <f t="shared" si="9"/>
        <v>597234.38199999975</v>
      </c>
      <c r="AL39" s="239">
        <f t="shared" si="9"/>
        <v>617096.10109999974</v>
      </c>
      <c r="AM39" s="253">
        <f t="shared" si="9"/>
        <v>636957.82019999973</v>
      </c>
      <c r="AN39" s="253">
        <f t="shared" si="9"/>
        <v>656819.53929999971</v>
      </c>
      <c r="AO39" s="253">
        <f t="shared" si="9"/>
        <v>676681.2583999997</v>
      </c>
      <c r="AP39" s="253">
        <f t="shared" si="9"/>
        <v>696542.97749999969</v>
      </c>
      <c r="AQ39" s="253">
        <f t="shared" si="9"/>
        <v>716404.69659999968</v>
      </c>
      <c r="AR39" s="253">
        <f t="shared" si="9"/>
        <v>736266.41569999966</v>
      </c>
      <c r="AS39" s="253">
        <f t="shared" si="9"/>
        <v>756128.13479999965</v>
      </c>
      <c r="AT39" s="253">
        <f t="shared" si="9"/>
        <v>775989.85389999964</v>
      </c>
      <c r="AU39" s="278">
        <f t="shared" si="9"/>
        <v>795851.57299999963</v>
      </c>
      <c r="AV39" s="1292"/>
      <c r="AW39" s="1032"/>
      <c r="AX39" s="1033"/>
      <c r="AZ39" s="289"/>
    </row>
    <row r="40" spans="1:52" s="87" customFormat="1" ht="17.100000000000001" customHeight="1">
      <c r="A40" s="101"/>
      <c r="B40" s="112" t="s">
        <v>14</v>
      </c>
      <c r="C40" s="134"/>
      <c r="D40" s="134"/>
      <c r="E40" s="134"/>
      <c r="F40" s="151"/>
      <c r="G40" s="168"/>
      <c r="H40" s="182"/>
      <c r="I40" s="168"/>
      <c r="J40" s="200"/>
      <c r="K40" s="200"/>
      <c r="L40" s="200"/>
      <c r="M40" s="200"/>
      <c r="N40" s="200"/>
      <c r="O40" s="200"/>
      <c r="P40" s="200"/>
      <c r="Q40" s="223"/>
      <c r="R40" s="238">
        <f t="shared" ref="R40:AU40" si="10">R38-R32</f>
        <v>216423.74609999999</v>
      </c>
      <c r="S40" s="252">
        <f t="shared" si="10"/>
        <v>15238.914100000002</v>
      </c>
      <c r="T40" s="252">
        <f t="shared" si="10"/>
        <v>19676.589100000001</v>
      </c>
      <c r="U40" s="252">
        <f t="shared" si="10"/>
        <v>17792.619100000004</v>
      </c>
      <c r="V40" s="252">
        <f t="shared" si="10"/>
        <v>19441.365100000003</v>
      </c>
      <c r="W40" s="252">
        <f t="shared" si="10"/>
        <v>15603.729100000002</v>
      </c>
      <c r="X40" s="252">
        <f t="shared" si="10"/>
        <v>-202322.64935000002</v>
      </c>
      <c r="Y40" s="252">
        <f t="shared" si="10"/>
        <v>19800.735100000002</v>
      </c>
      <c r="Z40" s="252">
        <f t="shared" si="10"/>
        <v>19273.659100000001</v>
      </c>
      <c r="AA40" s="263">
        <f t="shared" si="10"/>
        <v>6994.0951000000023</v>
      </c>
      <c r="AB40" s="238">
        <f t="shared" si="10"/>
        <v>19861.719100000002</v>
      </c>
      <c r="AC40" s="252">
        <f t="shared" si="10"/>
        <v>14464.635100000003</v>
      </c>
      <c r="AD40" s="252">
        <f t="shared" si="10"/>
        <v>-18324.065899999994</v>
      </c>
      <c r="AE40" s="252">
        <f t="shared" si="10"/>
        <v>-29224.955900000001</v>
      </c>
      <c r="AF40" s="252">
        <f t="shared" si="10"/>
        <v>-1210.430900000003</v>
      </c>
      <c r="AG40" s="252">
        <f t="shared" si="10"/>
        <v>19774.599100000003</v>
      </c>
      <c r="AH40" s="252">
        <f t="shared" si="10"/>
        <v>-34625.306899999996</v>
      </c>
      <c r="AI40" s="252">
        <f t="shared" si="10"/>
        <v>3650.8651000000027</v>
      </c>
      <c r="AJ40" s="252">
        <f t="shared" si="10"/>
        <v>-155536.81355000002</v>
      </c>
      <c r="AK40" s="263">
        <f t="shared" si="10"/>
        <v>19517.595100000002</v>
      </c>
      <c r="AL40" s="238">
        <f t="shared" si="10"/>
        <v>19077.034100000001</v>
      </c>
      <c r="AM40" s="252">
        <f t="shared" si="10"/>
        <v>-10205.570899999999</v>
      </c>
      <c r="AN40" s="252">
        <f t="shared" si="10"/>
        <v>14722.728100000002</v>
      </c>
      <c r="AO40" s="252">
        <f t="shared" si="10"/>
        <v>17661.939100000003</v>
      </c>
      <c r="AP40" s="252">
        <f t="shared" si="10"/>
        <v>-7980.7439000000013</v>
      </c>
      <c r="AQ40" s="252">
        <f t="shared" si="10"/>
        <v>19665.699100000002</v>
      </c>
      <c r="AR40" s="252">
        <f t="shared" si="10"/>
        <v>-58556.081900000005</v>
      </c>
      <c r="AS40" s="252">
        <f t="shared" si="10"/>
        <v>19800.735100000002</v>
      </c>
      <c r="AT40" s="252">
        <f t="shared" si="10"/>
        <v>17988.6391</v>
      </c>
      <c r="AU40" s="277">
        <f t="shared" si="10"/>
        <v>19386.915100000002</v>
      </c>
      <c r="AV40" s="1291"/>
      <c r="AW40" s="1032"/>
      <c r="AX40" s="1033"/>
      <c r="AZ40" s="289"/>
    </row>
    <row r="41" spans="1:52" s="87" customFormat="1" ht="17.100000000000001" customHeight="1">
      <c r="A41" s="102"/>
      <c r="B41" s="119" t="s">
        <v>320</v>
      </c>
      <c r="C41" s="137"/>
      <c r="D41" s="137"/>
      <c r="E41" s="137"/>
      <c r="F41" s="157"/>
      <c r="G41" s="174"/>
      <c r="H41" s="188"/>
      <c r="I41" s="174"/>
      <c r="J41" s="206"/>
      <c r="K41" s="206"/>
      <c r="L41" s="206"/>
      <c r="M41" s="206"/>
      <c r="N41" s="206"/>
      <c r="O41" s="206"/>
      <c r="P41" s="206"/>
      <c r="Q41" s="226"/>
      <c r="R41" s="241">
        <f>+R40</f>
        <v>216423.74609999999</v>
      </c>
      <c r="S41" s="255">
        <f t="shared" ref="S41:AU41" si="11">+R41+S38-S32</f>
        <v>231662.66019999998</v>
      </c>
      <c r="T41" s="255">
        <f t="shared" si="11"/>
        <v>251339.24929999997</v>
      </c>
      <c r="U41" s="255">
        <f t="shared" si="11"/>
        <v>269131.86839999998</v>
      </c>
      <c r="V41" s="255">
        <f t="shared" si="11"/>
        <v>288573.23349999997</v>
      </c>
      <c r="W41" s="255">
        <f t="shared" si="11"/>
        <v>304176.96259999997</v>
      </c>
      <c r="X41" s="255">
        <f t="shared" si="11"/>
        <v>101854.31324999992</v>
      </c>
      <c r="Y41" s="255">
        <f t="shared" si="11"/>
        <v>121655.04834999992</v>
      </c>
      <c r="Z41" s="255">
        <f t="shared" si="11"/>
        <v>140928.70744999993</v>
      </c>
      <c r="AA41" s="266">
        <f t="shared" si="11"/>
        <v>147922.80254999991</v>
      </c>
      <c r="AB41" s="241">
        <f t="shared" si="11"/>
        <v>167784.52164999989</v>
      </c>
      <c r="AC41" s="255">
        <f t="shared" si="11"/>
        <v>182249.15674999988</v>
      </c>
      <c r="AD41" s="255">
        <f t="shared" si="11"/>
        <v>163925.09084999989</v>
      </c>
      <c r="AE41" s="255">
        <f t="shared" si="11"/>
        <v>134700.13494999992</v>
      </c>
      <c r="AF41" s="255">
        <f t="shared" si="11"/>
        <v>133489.70404999991</v>
      </c>
      <c r="AG41" s="255">
        <f t="shared" si="11"/>
        <v>153264.30314999993</v>
      </c>
      <c r="AH41" s="255">
        <f t="shared" si="11"/>
        <v>118638.99624999992</v>
      </c>
      <c r="AI41" s="255">
        <f t="shared" si="11"/>
        <v>122289.86134999993</v>
      </c>
      <c r="AJ41" s="255">
        <f t="shared" si="11"/>
        <v>-33246.952200000058</v>
      </c>
      <c r="AK41" s="266">
        <f t="shared" si="11"/>
        <v>-13729.357100000056</v>
      </c>
      <c r="AL41" s="241">
        <f t="shared" si="11"/>
        <v>5347.676999999946</v>
      </c>
      <c r="AM41" s="255">
        <f t="shared" si="11"/>
        <v>-4857.8939000000537</v>
      </c>
      <c r="AN41" s="255">
        <f t="shared" si="11"/>
        <v>9864.8341999999484</v>
      </c>
      <c r="AO41" s="255">
        <f t="shared" si="11"/>
        <v>27526.77329999995</v>
      </c>
      <c r="AP41" s="255">
        <f t="shared" si="11"/>
        <v>19546.029399999949</v>
      </c>
      <c r="AQ41" s="255">
        <f t="shared" si="11"/>
        <v>39211.728499999954</v>
      </c>
      <c r="AR41" s="255">
        <f t="shared" si="11"/>
        <v>-19344.353400000051</v>
      </c>
      <c r="AS41" s="255">
        <f t="shared" si="11"/>
        <v>456.38169999995119</v>
      </c>
      <c r="AT41" s="255">
        <f t="shared" si="11"/>
        <v>18445.020799999955</v>
      </c>
      <c r="AU41" s="280">
        <f t="shared" si="11"/>
        <v>37831.93589999996</v>
      </c>
      <c r="AV41" s="1294"/>
      <c r="AW41" s="1032"/>
      <c r="AX41" s="1033"/>
      <c r="AZ41" s="289"/>
    </row>
    <row r="42" spans="1:52" s="87" customFormat="1" ht="30" customHeight="1">
      <c r="A42" s="1527" t="s">
        <v>488</v>
      </c>
      <c r="B42" s="1528"/>
      <c r="C42" s="1528"/>
      <c r="D42" s="1528"/>
      <c r="E42" s="1528"/>
      <c r="F42" s="1528"/>
      <c r="G42" s="1528"/>
      <c r="H42" s="1528"/>
      <c r="I42" s="1528"/>
      <c r="J42" s="1528"/>
      <c r="K42" s="1528"/>
      <c r="L42" s="1528"/>
      <c r="M42" s="1528"/>
      <c r="N42" s="1528"/>
      <c r="O42" s="1528"/>
      <c r="P42" s="1528"/>
      <c r="Q42" s="1529"/>
      <c r="R42" s="1269">
        <f>+R41</f>
        <v>216423.74609999999</v>
      </c>
      <c r="S42" s="1270">
        <f t="shared" ref="S42:AU42" si="12">+R42+16783+S36</f>
        <v>234177.74609999999</v>
      </c>
      <c r="T42" s="1270">
        <f t="shared" si="12"/>
        <v>251931.74609999999</v>
      </c>
      <c r="U42" s="1270">
        <f t="shared" si="12"/>
        <v>269685.74609999999</v>
      </c>
      <c r="V42" s="1270">
        <f t="shared" si="12"/>
        <v>287439.74609999999</v>
      </c>
      <c r="W42" s="1270">
        <f t="shared" si="12"/>
        <v>305193.74609999999</v>
      </c>
      <c r="X42" s="1270">
        <f t="shared" si="12"/>
        <v>322947.74609999999</v>
      </c>
      <c r="Y42" s="1270">
        <f t="shared" si="12"/>
        <v>340701.74609999999</v>
      </c>
      <c r="Z42" s="1270">
        <f t="shared" si="12"/>
        <v>358455.74609999999</v>
      </c>
      <c r="AA42" s="1271">
        <f t="shared" si="12"/>
        <v>376209.74609999999</v>
      </c>
      <c r="AB42" s="1269">
        <f t="shared" si="12"/>
        <v>393963.74609999999</v>
      </c>
      <c r="AC42" s="1270">
        <f t="shared" si="12"/>
        <v>411717.74609999999</v>
      </c>
      <c r="AD42" s="1270">
        <f t="shared" si="12"/>
        <v>429471.74609999999</v>
      </c>
      <c r="AE42" s="1270">
        <f t="shared" si="12"/>
        <v>447225.74609999999</v>
      </c>
      <c r="AF42" s="1270">
        <f t="shared" si="12"/>
        <v>464979.74609999999</v>
      </c>
      <c r="AG42" s="1270">
        <f t="shared" si="12"/>
        <v>482733.74609999999</v>
      </c>
      <c r="AH42" s="1270">
        <f t="shared" si="12"/>
        <v>500487.74609999999</v>
      </c>
      <c r="AI42" s="1270">
        <f t="shared" si="12"/>
        <v>518241.74609999999</v>
      </c>
      <c r="AJ42" s="1270">
        <f t="shared" si="12"/>
        <v>535995.74609999999</v>
      </c>
      <c r="AK42" s="1271">
        <f t="shared" si="12"/>
        <v>553749.74609999999</v>
      </c>
      <c r="AL42" s="1269">
        <f t="shared" si="12"/>
        <v>571503.74609999999</v>
      </c>
      <c r="AM42" s="1270">
        <f t="shared" si="12"/>
        <v>589257.74609999999</v>
      </c>
      <c r="AN42" s="1270">
        <f t="shared" si="12"/>
        <v>607011.74609999999</v>
      </c>
      <c r="AO42" s="1270">
        <f t="shared" si="12"/>
        <v>624765.74609999999</v>
      </c>
      <c r="AP42" s="1270">
        <f t="shared" si="12"/>
        <v>642519.74609999999</v>
      </c>
      <c r="AQ42" s="1270">
        <f t="shared" si="12"/>
        <v>660273.74609999999</v>
      </c>
      <c r="AR42" s="1270">
        <f t="shared" si="12"/>
        <v>678027.74609999999</v>
      </c>
      <c r="AS42" s="1270">
        <f t="shared" si="12"/>
        <v>695781.74609999999</v>
      </c>
      <c r="AT42" s="1270">
        <f t="shared" si="12"/>
        <v>713535.74609999999</v>
      </c>
      <c r="AU42" s="1272">
        <f t="shared" si="12"/>
        <v>731289.74609999999</v>
      </c>
      <c r="AV42" s="1031"/>
      <c r="AW42" s="1032"/>
      <c r="AX42" s="1033"/>
      <c r="AZ42" s="289"/>
    </row>
    <row r="43" spans="1:52" s="87" customFormat="1" ht="30.75" customHeight="1">
      <c r="A43" s="1530" t="s">
        <v>208</v>
      </c>
      <c r="B43" s="1531"/>
      <c r="C43" s="1531"/>
      <c r="D43" s="1531"/>
      <c r="E43" s="1531"/>
      <c r="F43" s="1531"/>
      <c r="G43" s="1531"/>
      <c r="H43" s="1531"/>
      <c r="I43" s="1531"/>
      <c r="J43" s="1531"/>
      <c r="K43" s="1531"/>
      <c r="L43" s="1531"/>
      <c r="M43" s="1531"/>
      <c r="N43" s="1531"/>
      <c r="O43" s="1531"/>
      <c r="P43" s="1531"/>
      <c r="Q43" s="1532"/>
      <c r="R43" s="1273">
        <f t="shared" ref="R43:AU43" si="13">R39</f>
        <v>219861.71909999999</v>
      </c>
      <c r="S43" s="1274">
        <f t="shared" si="13"/>
        <v>239723.43819999998</v>
      </c>
      <c r="T43" s="1274">
        <f t="shared" si="13"/>
        <v>259585.15729999996</v>
      </c>
      <c r="U43" s="1274">
        <f t="shared" si="13"/>
        <v>279446.87639999995</v>
      </c>
      <c r="V43" s="1274">
        <f t="shared" si="13"/>
        <v>299308.59549999994</v>
      </c>
      <c r="W43" s="1274">
        <f t="shared" si="13"/>
        <v>319170.31459999993</v>
      </c>
      <c r="X43" s="1274">
        <f t="shared" si="13"/>
        <v>339032.03369999991</v>
      </c>
      <c r="Y43" s="1274">
        <f t="shared" si="13"/>
        <v>358893.7527999999</v>
      </c>
      <c r="Z43" s="1274">
        <f t="shared" si="13"/>
        <v>378755.47189999989</v>
      </c>
      <c r="AA43" s="1275">
        <f t="shared" si="13"/>
        <v>398617.19099999988</v>
      </c>
      <c r="AB43" s="1276">
        <f t="shared" si="13"/>
        <v>418478.91009999986</v>
      </c>
      <c r="AC43" s="1274">
        <f t="shared" si="13"/>
        <v>438340.62919999985</v>
      </c>
      <c r="AD43" s="1274">
        <f t="shared" si="13"/>
        <v>458202.34829999984</v>
      </c>
      <c r="AE43" s="1274">
        <f t="shared" si="13"/>
        <v>478064.06739999983</v>
      </c>
      <c r="AF43" s="1274">
        <f t="shared" si="13"/>
        <v>497925.78649999981</v>
      </c>
      <c r="AG43" s="1274">
        <f t="shared" si="13"/>
        <v>517787.5055999998</v>
      </c>
      <c r="AH43" s="1274">
        <f t="shared" si="13"/>
        <v>537649.22469999979</v>
      </c>
      <c r="AI43" s="1274">
        <f t="shared" si="13"/>
        <v>557510.94379999978</v>
      </c>
      <c r="AJ43" s="1274">
        <f t="shared" si="13"/>
        <v>577372.66289999976</v>
      </c>
      <c r="AK43" s="1275">
        <f t="shared" si="13"/>
        <v>597234.38199999975</v>
      </c>
      <c r="AL43" s="1276">
        <f t="shared" si="13"/>
        <v>617096.10109999974</v>
      </c>
      <c r="AM43" s="1274">
        <f t="shared" si="13"/>
        <v>636957.82019999973</v>
      </c>
      <c r="AN43" s="1274">
        <f t="shared" si="13"/>
        <v>656819.53929999971</v>
      </c>
      <c r="AO43" s="1274">
        <f t="shared" si="13"/>
        <v>676681.2583999997</v>
      </c>
      <c r="AP43" s="1274">
        <f t="shared" si="13"/>
        <v>696542.97749999969</v>
      </c>
      <c r="AQ43" s="1274">
        <f t="shared" si="13"/>
        <v>716404.69659999968</v>
      </c>
      <c r="AR43" s="1274">
        <f t="shared" si="13"/>
        <v>736266.41569999966</v>
      </c>
      <c r="AS43" s="1274">
        <f t="shared" si="13"/>
        <v>756128.13479999965</v>
      </c>
      <c r="AT43" s="1274">
        <f t="shared" si="13"/>
        <v>775989.85389999964</v>
      </c>
      <c r="AU43" s="1277">
        <f t="shared" si="13"/>
        <v>795851.57299999963</v>
      </c>
      <c r="AV43" s="1034"/>
      <c r="AW43" s="1032"/>
      <c r="AX43" s="1033"/>
      <c r="AZ43" s="289"/>
    </row>
    <row r="44" spans="1:52" s="816" customFormat="1" ht="15.75" customHeight="1">
      <c r="A44" s="1543" t="s">
        <v>797</v>
      </c>
      <c r="B44" s="1543"/>
      <c r="C44" s="1543"/>
      <c r="D44" s="1543"/>
      <c r="E44" s="1543"/>
      <c r="F44" s="1543"/>
      <c r="G44" s="1543"/>
      <c r="H44" s="1543"/>
      <c r="I44" s="1543"/>
      <c r="J44" s="1543"/>
      <c r="K44" s="1543"/>
      <c r="L44" s="1543"/>
      <c r="M44" s="1543"/>
      <c r="N44" s="1543"/>
      <c r="O44" s="1543"/>
      <c r="P44" s="1543"/>
      <c r="Q44" s="1543"/>
      <c r="R44" s="1543"/>
      <c r="S44" s="1543"/>
      <c r="T44" s="1543"/>
      <c r="U44" s="1543"/>
      <c r="V44" s="1543"/>
      <c r="W44" s="1543"/>
      <c r="X44" s="1543"/>
      <c r="Y44" s="1543"/>
      <c r="Z44" s="1543"/>
      <c r="AA44" s="1543"/>
      <c r="AB44" s="1543"/>
      <c r="AC44" s="1543"/>
      <c r="AD44" s="1543"/>
      <c r="AE44" s="1543"/>
      <c r="AF44" s="1543"/>
      <c r="AG44" s="1543"/>
      <c r="AH44" s="1543"/>
      <c r="AI44" s="1543"/>
      <c r="AJ44" s="1543"/>
      <c r="AK44" s="1543"/>
      <c r="AL44" s="1543"/>
      <c r="AM44" s="1543"/>
      <c r="AN44" s="1543"/>
      <c r="AO44" s="1543"/>
      <c r="AP44" s="1543"/>
      <c r="AQ44" s="1543"/>
      <c r="AR44" s="1543"/>
      <c r="AS44" s="1543"/>
      <c r="AT44" s="1543"/>
      <c r="AU44" s="1543"/>
      <c r="AV44" s="1543"/>
      <c r="AW44" s="1035"/>
      <c r="AX44" s="1035"/>
      <c r="AZ44" s="815"/>
    </row>
    <row r="45" spans="1:52">
      <c r="R45" s="242"/>
      <c r="S45" s="242"/>
      <c r="T45" s="242"/>
      <c r="U45" s="242"/>
      <c r="V45" s="242"/>
      <c r="W45" s="242"/>
      <c r="X45" s="242"/>
      <c r="Y45" s="242"/>
      <c r="Z45" s="242"/>
      <c r="AA45" s="242"/>
      <c r="AO45" s="242"/>
      <c r="AW45" s="269"/>
      <c r="AX45" s="269"/>
      <c r="AZ45" s="269"/>
    </row>
    <row r="46" spans="1:52" s="88" customFormat="1">
      <c r="A46" s="103"/>
      <c r="B46" s="120"/>
      <c r="C46" s="138"/>
      <c r="D46" s="138"/>
      <c r="E46" s="138"/>
      <c r="F46" s="158"/>
      <c r="G46" s="159"/>
      <c r="H46" s="189"/>
      <c r="I46" s="159"/>
      <c r="J46" s="207"/>
      <c r="K46" s="207"/>
      <c r="L46" s="207"/>
      <c r="M46" s="207"/>
      <c r="N46" s="207"/>
      <c r="O46" s="207"/>
      <c r="P46" s="207"/>
      <c r="Q46" s="227" t="s">
        <v>490</v>
      </c>
      <c r="R46" s="227">
        <f t="shared" ref="R46:AU46" si="14">R6</f>
        <v>19</v>
      </c>
      <c r="S46" s="227">
        <f t="shared" si="14"/>
        <v>20</v>
      </c>
      <c r="T46" s="227">
        <f t="shared" si="14"/>
        <v>21</v>
      </c>
      <c r="U46" s="227">
        <f t="shared" si="14"/>
        <v>22</v>
      </c>
      <c r="V46" s="227">
        <f t="shared" si="14"/>
        <v>23</v>
      </c>
      <c r="W46" s="227">
        <f t="shared" si="14"/>
        <v>24</v>
      </c>
      <c r="X46" s="227">
        <f t="shared" si="14"/>
        <v>25</v>
      </c>
      <c r="Y46" s="227">
        <f t="shared" si="14"/>
        <v>26</v>
      </c>
      <c r="Z46" s="227">
        <f t="shared" si="14"/>
        <v>27</v>
      </c>
      <c r="AA46" s="227">
        <f t="shared" si="14"/>
        <v>28</v>
      </c>
      <c r="AB46" s="227">
        <f t="shared" si="14"/>
        <v>29</v>
      </c>
      <c r="AC46" s="227">
        <f t="shared" si="14"/>
        <v>30</v>
      </c>
      <c r="AD46" s="227">
        <f t="shared" si="14"/>
        <v>31</v>
      </c>
      <c r="AE46" s="227">
        <f t="shared" si="14"/>
        <v>32</v>
      </c>
      <c r="AF46" s="227">
        <f t="shared" si="14"/>
        <v>33</v>
      </c>
      <c r="AG46" s="227">
        <f t="shared" si="14"/>
        <v>34</v>
      </c>
      <c r="AH46" s="227">
        <f t="shared" si="14"/>
        <v>35</v>
      </c>
      <c r="AI46" s="227">
        <f t="shared" si="14"/>
        <v>36</v>
      </c>
      <c r="AJ46" s="227">
        <f t="shared" si="14"/>
        <v>37</v>
      </c>
      <c r="AK46" s="227">
        <f t="shared" si="14"/>
        <v>38</v>
      </c>
      <c r="AL46" s="227">
        <f t="shared" si="14"/>
        <v>39</v>
      </c>
      <c r="AM46" s="227">
        <f t="shared" si="14"/>
        <v>40</v>
      </c>
      <c r="AN46" s="227">
        <f t="shared" si="14"/>
        <v>41</v>
      </c>
      <c r="AO46" s="227">
        <f t="shared" si="14"/>
        <v>42</v>
      </c>
      <c r="AP46" s="227">
        <f t="shared" si="14"/>
        <v>43</v>
      </c>
      <c r="AQ46" s="227">
        <f t="shared" si="14"/>
        <v>44</v>
      </c>
      <c r="AR46" s="227">
        <f t="shared" si="14"/>
        <v>45</v>
      </c>
      <c r="AS46" s="227">
        <f t="shared" si="14"/>
        <v>46</v>
      </c>
      <c r="AT46" s="227">
        <f t="shared" si="14"/>
        <v>47</v>
      </c>
      <c r="AU46" s="227">
        <f t="shared" si="14"/>
        <v>48</v>
      </c>
      <c r="AV46" s="1522" t="s">
        <v>242</v>
      </c>
    </row>
    <row r="47" spans="1:52">
      <c r="Q47" s="227" t="s">
        <v>150</v>
      </c>
      <c r="R47" s="227" t="str">
        <f t="shared" ref="R47:AU47" si="15">R5&amp;"年"</f>
        <v>2018年</v>
      </c>
      <c r="S47" s="227" t="str">
        <f t="shared" si="15"/>
        <v>2019年</v>
      </c>
      <c r="T47" s="227" t="str">
        <f t="shared" si="15"/>
        <v>2020年</v>
      </c>
      <c r="U47" s="227" t="str">
        <f t="shared" si="15"/>
        <v>2021年</v>
      </c>
      <c r="V47" s="227" t="str">
        <f t="shared" si="15"/>
        <v>2022年</v>
      </c>
      <c r="W47" s="227" t="str">
        <f t="shared" si="15"/>
        <v>2023年</v>
      </c>
      <c r="X47" s="227" t="str">
        <f t="shared" si="15"/>
        <v>2024年</v>
      </c>
      <c r="Y47" s="227" t="str">
        <f t="shared" si="15"/>
        <v>2025年</v>
      </c>
      <c r="Z47" s="227" t="str">
        <f t="shared" si="15"/>
        <v>2026年</v>
      </c>
      <c r="AA47" s="227" t="str">
        <f t="shared" si="15"/>
        <v>2027年</v>
      </c>
      <c r="AB47" s="227" t="str">
        <f t="shared" si="15"/>
        <v>2028年</v>
      </c>
      <c r="AC47" s="227" t="str">
        <f t="shared" si="15"/>
        <v>2029年</v>
      </c>
      <c r="AD47" s="227" t="str">
        <f t="shared" si="15"/>
        <v>2030年</v>
      </c>
      <c r="AE47" s="227" t="str">
        <f t="shared" si="15"/>
        <v>2031年</v>
      </c>
      <c r="AF47" s="227" t="str">
        <f t="shared" si="15"/>
        <v>2032年</v>
      </c>
      <c r="AG47" s="227" t="str">
        <f t="shared" si="15"/>
        <v>2033年</v>
      </c>
      <c r="AH47" s="227" t="str">
        <f t="shared" si="15"/>
        <v>2034年</v>
      </c>
      <c r="AI47" s="227" t="str">
        <f t="shared" si="15"/>
        <v>2035年</v>
      </c>
      <c r="AJ47" s="227" t="str">
        <f t="shared" si="15"/>
        <v>2036年</v>
      </c>
      <c r="AK47" s="227" t="str">
        <f t="shared" si="15"/>
        <v>2037年</v>
      </c>
      <c r="AL47" s="227" t="str">
        <f t="shared" si="15"/>
        <v>2038年</v>
      </c>
      <c r="AM47" s="227" t="str">
        <f t="shared" si="15"/>
        <v>2039年</v>
      </c>
      <c r="AN47" s="227" t="str">
        <f t="shared" si="15"/>
        <v>2040年</v>
      </c>
      <c r="AO47" s="227" t="str">
        <f t="shared" si="15"/>
        <v>2041年</v>
      </c>
      <c r="AP47" s="227" t="str">
        <f t="shared" si="15"/>
        <v>2042年</v>
      </c>
      <c r="AQ47" s="227" t="str">
        <f t="shared" si="15"/>
        <v>2043年</v>
      </c>
      <c r="AR47" s="227" t="str">
        <f t="shared" si="15"/>
        <v>2044年</v>
      </c>
      <c r="AS47" s="227" t="str">
        <f t="shared" si="15"/>
        <v>2045年</v>
      </c>
      <c r="AT47" s="227" t="str">
        <f t="shared" si="15"/>
        <v>2046年</v>
      </c>
      <c r="AU47" s="227" t="str">
        <f t="shared" si="15"/>
        <v>2047年</v>
      </c>
      <c r="AV47" s="1523"/>
      <c r="AW47" s="269"/>
      <c r="AX47" s="269"/>
      <c r="AZ47" s="269"/>
    </row>
    <row r="48" spans="1:52" s="89" customFormat="1">
      <c r="A48" s="104"/>
      <c r="B48" s="121" t="str">
        <f t="shared" ref="B48:B66" si="16">B7</f>
        <v xml:space="preserve">１　仮設工事 </v>
      </c>
      <c r="C48" s="139"/>
      <c r="D48" s="139"/>
      <c r="E48" s="139"/>
      <c r="F48" s="159"/>
      <c r="G48" s="159"/>
      <c r="H48" s="159"/>
      <c r="I48" s="159"/>
      <c r="J48" s="207"/>
      <c r="K48" s="207"/>
      <c r="L48" s="207"/>
      <c r="M48" s="207"/>
      <c r="N48" s="207"/>
      <c r="O48" s="207"/>
      <c r="P48" s="207"/>
      <c r="Q48" s="228"/>
      <c r="R48" s="243">
        <f t="shared" ref="R48:AV56" si="17">R7</f>
        <v>270</v>
      </c>
      <c r="S48" s="243" t="str">
        <f t="shared" si="17"/>
        <v/>
      </c>
      <c r="T48" s="243" t="str">
        <f t="shared" si="17"/>
        <v/>
      </c>
      <c r="U48" s="243" t="str">
        <f t="shared" si="17"/>
        <v/>
      </c>
      <c r="V48" s="243" t="str">
        <f t="shared" si="17"/>
        <v/>
      </c>
      <c r="W48" s="243" t="str">
        <f t="shared" si="17"/>
        <v/>
      </c>
      <c r="X48" s="243">
        <f t="shared" si="17"/>
        <v>18423.900000000001</v>
      </c>
      <c r="Y48" s="243" t="str">
        <f t="shared" si="17"/>
        <v/>
      </c>
      <c r="Z48" s="243" t="str">
        <f t="shared" si="17"/>
        <v/>
      </c>
      <c r="AA48" s="243" t="str">
        <f t="shared" si="17"/>
        <v/>
      </c>
      <c r="AB48" s="243" t="str">
        <f t="shared" si="17"/>
        <v/>
      </c>
      <c r="AC48" s="243" t="str">
        <f t="shared" si="17"/>
        <v/>
      </c>
      <c r="AD48" s="243">
        <f t="shared" si="17"/>
        <v>1486.8</v>
      </c>
      <c r="AE48" s="243">
        <f t="shared" si="17"/>
        <v>450</v>
      </c>
      <c r="AF48" s="243" t="str">
        <f t="shared" si="17"/>
        <v/>
      </c>
      <c r="AG48" s="243" t="str">
        <f t="shared" si="17"/>
        <v/>
      </c>
      <c r="AH48" s="243" t="str">
        <f t="shared" si="17"/>
        <v/>
      </c>
      <c r="AI48" s="243" t="str">
        <f t="shared" si="17"/>
        <v/>
      </c>
      <c r="AJ48" s="243">
        <f t="shared" si="17"/>
        <v>18423.900000000001</v>
      </c>
      <c r="AK48" s="243" t="str">
        <f t="shared" si="17"/>
        <v/>
      </c>
      <c r="AL48" s="243" t="str">
        <f t="shared" si="17"/>
        <v/>
      </c>
      <c r="AM48" s="243" t="str">
        <f t="shared" si="17"/>
        <v/>
      </c>
      <c r="AN48" s="243" t="str">
        <f t="shared" si="17"/>
        <v/>
      </c>
      <c r="AO48" s="243" t="str">
        <f t="shared" si="17"/>
        <v/>
      </c>
      <c r="AP48" s="243">
        <f t="shared" si="17"/>
        <v>1486.8</v>
      </c>
      <c r="AQ48" s="243" t="str">
        <f t="shared" si="17"/>
        <v/>
      </c>
      <c r="AR48" s="243">
        <f t="shared" si="17"/>
        <v>675</v>
      </c>
      <c r="AS48" s="243" t="str">
        <f t="shared" si="17"/>
        <v/>
      </c>
      <c r="AT48" s="243" t="str">
        <f t="shared" si="17"/>
        <v/>
      </c>
      <c r="AU48" s="243" t="str">
        <f t="shared" si="17"/>
        <v/>
      </c>
      <c r="AV48" s="243">
        <f t="shared" si="17"/>
        <v>41216.400000000009</v>
      </c>
    </row>
    <row r="49" spans="1:52">
      <c r="B49" s="121" t="str">
        <f t="shared" si="16"/>
        <v>２　屋根防水</v>
      </c>
      <c r="Q49" s="229"/>
      <c r="R49" s="243" t="str">
        <f t="shared" si="17"/>
        <v/>
      </c>
      <c r="S49" s="243" t="str">
        <f t="shared" si="17"/>
        <v/>
      </c>
      <c r="T49" s="243" t="str">
        <f t="shared" si="17"/>
        <v/>
      </c>
      <c r="U49" s="243" t="str">
        <f t="shared" si="17"/>
        <v/>
      </c>
      <c r="V49" s="243" t="str">
        <f t="shared" si="17"/>
        <v/>
      </c>
      <c r="W49" s="243" t="str">
        <f t="shared" si="17"/>
        <v/>
      </c>
      <c r="X49" s="243">
        <f t="shared" si="17"/>
        <v>4317.2999999999993</v>
      </c>
      <c r="Y49" s="243" t="str">
        <f t="shared" si="17"/>
        <v/>
      </c>
      <c r="Z49" s="243" t="str">
        <f t="shared" si="17"/>
        <v/>
      </c>
      <c r="AA49" s="243" t="str">
        <f t="shared" si="17"/>
        <v/>
      </c>
      <c r="AB49" s="243" t="str">
        <f t="shared" si="17"/>
        <v/>
      </c>
      <c r="AC49" s="243" t="str">
        <f t="shared" si="17"/>
        <v/>
      </c>
      <c r="AD49" s="243">
        <f t="shared" si="17"/>
        <v>9074.7000000000007</v>
      </c>
      <c r="AE49" s="243" t="str">
        <f t="shared" si="17"/>
        <v/>
      </c>
      <c r="AF49" s="243" t="str">
        <f t="shared" si="17"/>
        <v/>
      </c>
      <c r="AG49" s="243" t="str">
        <f t="shared" si="17"/>
        <v/>
      </c>
      <c r="AH49" s="243" t="str">
        <f t="shared" si="17"/>
        <v/>
      </c>
      <c r="AI49" s="243" t="str">
        <f t="shared" si="17"/>
        <v/>
      </c>
      <c r="AJ49" s="243">
        <f t="shared" si="17"/>
        <v>4036.5</v>
      </c>
      <c r="AK49" s="243" t="str">
        <f t="shared" si="17"/>
        <v/>
      </c>
      <c r="AL49" s="243" t="str">
        <f t="shared" si="17"/>
        <v/>
      </c>
      <c r="AM49" s="243" t="str">
        <f t="shared" si="17"/>
        <v/>
      </c>
      <c r="AN49" s="243" t="str">
        <f t="shared" si="17"/>
        <v/>
      </c>
      <c r="AO49" s="243" t="str">
        <f t="shared" si="17"/>
        <v/>
      </c>
      <c r="AP49" s="243">
        <f t="shared" si="17"/>
        <v>16084.800000000001</v>
      </c>
      <c r="AQ49" s="243" t="str">
        <f t="shared" si="17"/>
        <v/>
      </c>
      <c r="AR49" s="243" t="str">
        <f t="shared" si="17"/>
        <v/>
      </c>
      <c r="AS49" s="243" t="str">
        <f t="shared" si="17"/>
        <v/>
      </c>
      <c r="AT49" s="243" t="str">
        <f t="shared" si="17"/>
        <v/>
      </c>
      <c r="AU49" s="243" t="str">
        <f t="shared" si="17"/>
        <v/>
      </c>
      <c r="AV49" s="243">
        <f t="shared" si="17"/>
        <v>33513.300000000003</v>
      </c>
      <c r="AW49" s="269"/>
      <c r="AX49" s="269"/>
      <c r="AZ49" s="269"/>
    </row>
    <row r="50" spans="1:52">
      <c r="B50" s="121" t="str">
        <f t="shared" si="16"/>
        <v>３　床防水</v>
      </c>
      <c r="R50" s="243" t="str">
        <f t="shared" si="17"/>
        <v/>
      </c>
      <c r="S50" s="243" t="str">
        <f t="shared" si="17"/>
        <v/>
      </c>
      <c r="T50" s="243" t="str">
        <f t="shared" si="17"/>
        <v/>
      </c>
      <c r="U50" s="243" t="str">
        <f t="shared" si="17"/>
        <v/>
      </c>
      <c r="V50" s="243" t="str">
        <f t="shared" si="17"/>
        <v/>
      </c>
      <c r="W50" s="243" t="str">
        <f t="shared" si="17"/>
        <v/>
      </c>
      <c r="X50" s="243">
        <f t="shared" si="17"/>
        <v>14640.3</v>
      </c>
      <c r="Y50" s="243" t="str">
        <f t="shared" si="17"/>
        <v/>
      </c>
      <c r="Z50" s="243" t="str">
        <f t="shared" si="17"/>
        <v/>
      </c>
      <c r="AA50" s="243" t="str">
        <f t="shared" si="17"/>
        <v/>
      </c>
      <c r="AB50" s="243" t="str">
        <f t="shared" si="17"/>
        <v/>
      </c>
      <c r="AC50" s="243" t="str">
        <f t="shared" si="17"/>
        <v/>
      </c>
      <c r="AD50" s="243" t="str">
        <f t="shared" si="17"/>
        <v/>
      </c>
      <c r="AE50" s="243" t="str">
        <f t="shared" si="17"/>
        <v/>
      </c>
      <c r="AF50" s="243" t="str">
        <f t="shared" si="17"/>
        <v/>
      </c>
      <c r="AG50" s="243" t="str">
        <f t="shared" si="17"/>
        <v/>
      </c>
      <c r="AH50" s="243" t="str">
        <f t="shared" si="17"/>
        <v/>
      </c>
      <c r="AI50" s="243" t="str">
        <f t="shared" si="17"/>
        <v/>
      </c>
      <c r="AJ50" s="243">
        <f t="shared" si="17"/>
        <v>14640.300000000001</v>
      </c>
      <c r="AK50" s="243" t="str">
        <f t="shared" si="17"/>
        <v/>
      </c>
      <c r="AL50" s="243" t="str">
        <f t="shared" si="17"/>
        <v/>
      </c>
      <c r="AM50" s="243" t="str">
        <f t="shared" si="17"/>
        <v/>
      </c>
      <c r="AN50" s="243" t="str">
        <f t="shared" si="17"/>
        <v/>
      </c>
      <c r="AO50" s="243" t="str">
        <f t="shared" si="17"/>
        <v/>
      </c>
      <c r="AP50" s="243" t="str">
        <f t="shared" si="17"/>
        <v/>
      </c>
      <c r="AQ50" s="243" t="str">
        <f t="shared" si="17"/>
        <v/>
      </c>
      <c r="AR50" s="243" t="str">
        <f t="shared" si="17"/>
        <v/>
      </c>
      <c r="AS50" s="243" t="str">
        <f t="shared" si="17"/>
        <v/>
      </c>
      <c r="AT50" s="243" t="str">
        <f t="shared" si="17"/>
        <v/>
      </c>
      <c r="AU50" s="243" t="str">
        <f t="shared" si="17"/>
        <v/>
      </c>
      <c r="AV50" s="243">
        <f t="shared" si="17"/>
        <v>29280.6</v>
      </c>
      <c r="AW50" s="269"/>
      <c r="AX50" s="269"/>
      <c r="AZ50" s="269"/>
    </row>
    <row r="51" spans="1:52" s="90" customFormat="1">
      <c r="A51" s="105"/>
      <c r="B51" s="121" t="str">
        <f t="shared" si="16"/>
        <v>４　外壁塗装等</v>
      </c>
      <c r="C51" s="140"/>
      <c r="D51" s="140"/>
      <c r="E51" s="140"/>
      <c r="F51" s="160"/>
      <c r="G51" s="175"/>
      <c r="H51" s="175"/>
      <c r="I51" s="175"/>
      <c r="J51" s="208"/>
      <c r="K51" s="208"/>
      <c r="L51" s="208"/>
      <c r="M51" s="208"/>
      <c r="N51" s="208"/>
      <c r="O51" s="208"/>
      <c r="P51" s="208"/>
      <c r="Q51" s="229"/>
      <c r="R51" s="243" t="str">
        <f t="shared" si="17"/>
        <v/>
      </c>
      <c r="S51" s="243" t="str">
        <f t="shared" si="17"/>
        <v/>
      </c>
      <c r="T51" s="243" t="str">
        <f t="shared" si="17"/>
        <v/>
      </c>
      <c r="U51" s="243" t="str">
        <f t="shared" si="17"/>
        <v/>
      </c>
      <c r="V51" s="243" t="str">
        <f t="shared" si="17"/>
        <v/>
      </c>
      <c r="W51" s="243" t="str">
        <f t="shared" si="17"/>
        <v/>
      </c>
      <c r="X51" s="243">
        <f t="shared" si="17"/>
        <v>25886.699999999997</v>
      </c>
      <c r="Y51" s="243" t="str">
        <f t="shared" si="17"/>
        <v/>
      </c>
      <c r="Z51" s="243" t="str">
        <f t="shared" si="17"/>
        <v/>
      </c>
      <c r="AA51" s="243" t="str">
        <f t="shared" si="17"/>
        <v/>
      </c>
      <c r="AB51" s="243" t="str">
        <f t="shared" si="17"/>
        <v/>
      </c>
      <c r="AC51" s="243" t="str">
        <f t="shared" si="17"/>
        <v/>
      </c>
      <c r="AD51" s="243" t="str">
        <f t="shared" si="17"/>
        <v/>
      </c>
      <c r="AE51" s="243" t="str">
        <f t="shared" si="17"/>
        <v/>
      </c>
      <c r="AF51" s="243" t="str">
        <f t="shared" si="17"/>
        <v/>
      </c>
      <c r="AG51" s="243" t="str">
        <f t="shared" si="17"/>
        <v/>
      </c>
      <c r="AH51" s="243" t="str">
        <f t="shared" si="17"/>
        <v/>
      </c>
      <c r="AI51" s="243" t="str">
        <f t="shared" si="17"/>
        <v/>
      </c>
      <c r="AJ51" s="243">
        <f t="shared" si="17"/>
        <v>25886.699999999997</v>
      </c>
      <c r="AK51" s="243" t="str">
        <f t="shared" si="17"/>
        <v/>
      </c>
      <c r="AL51" s="243" t="str">
        <f t="shared" si="17"/>
        <v/>
      </c>
      <c r="AM51" s="243" t="str">
        <f t="shared" si="17"/>
        <v/>
      </c>
      <c r="AN51" s="243" t="str">
        <f t="shared" si="17"/>
        <v/>
      </c>
      <c r="AO51" s="243" t="str">
        <f t="shared" si="17"/>
        <v/>
      </c>
      <c r="AP51" s="243" t="str">
        <f t="shared" si="17"/>
        <v/>
      </c>
      <c r="AQ51" s="243" t="str">
        <f t="shared" si="17"/>
        <v/>
      </c>
      <c r="AR51" s="243" t="str">
        <f t="shared" si="17"/>
        <v/>
      </c>
      <c r="AS51" s="243" t="str">
        <f t="shared" si="17"/>
        <v/>
      </c>
      <c r="AT51" s="243" t="str">
        <f t="shared" si="17"/>
        <v/>
      </c>
      <c r="AU51" s="243" t="str">
        <f t="shared" si="17"/>
        <v/>
      </c>
      <c r="AV51" s="243">
        <f t="shared" si="17"/>
        <v>51773.399999999994</v>
      </c>
    </row>
    <row r="52" spans="1:52">
      <c r="B52" s="121" t="str">
        <f t="shared" si="16"/>
        <v>５　鉄部塗装等</v>
      </c>
      <c r="R52" s="243">
        <f t="shared" si="17"/>
        <v>1549.8</v>
      </c>
      <c r="S52" s="243" t="str">
        <f t="shared" si="17"/>
        <v/>
      </c>
      <c r="T52" s="243" t="str">
        <f t="shared" si="17"/>
        <v/>
      </c>
      <c r="U52" s="243" t="str">
        <f t="shared" si="17"/>
        <v/>
      </c>
      <c r="V52" s="243" t="str">
        <f t="shared" si="17"/>
        <v/>
      </c>
      <c r="W52" s="243" t="str">
        <f t="shared" si="17"/>
        <v/>
      </c>
      <c r="X52" s="243">
        <f t="shared" si="17"/>
        <v>3286.8</v>
      </c>
      <c r="Y52" s="243" t="str">
        <f t="shared" si="17"/>
        <v/>
      </c>
      <c r="Z52" s="243" t="str">
        <f t="shared" si="17"/>
        <v/>
      </c>
      <c r="AA52" s="243" t="str">
        <f t="shared" si="17"/>
        <v/>
      </c>
      <c r="AB52" s="243" t="str">
        <f t="shared" si="17"/>
        <v/>
      </c>
      <c r="AC52" s="243" t="str">
        <f t="shared" si="17"/>
        <v/>
      </c>
      <c r="AD52" s="243">
        <f t="shared" si="17"/>
        <v>1210.5</v>
      </c>
      <c r="AE52" s="243" t="str">
        <f t="shared" si="17"/>
        <v/>
      </c>
      <c r="AF52" s="243" t="str">
        <f t="shared" si="17"/>
        <v/>
      </c>
      <c r="AG52" s="243" t="str">
        <f t="shared" si="17"/>
        <v/>
      </c>
      <c r="AH52" s="243" t="str">
        <f t="shared" si="17"/>
        <v/>
      </c>
      <c r="AI52" s="243" t="str">
        <f t="shared" si="17"/>
        <v/>
      </c>
      <c r="AJ52" s="243">
        <f t="shared" si="17"/>
        <v>3364.2</v>
      </c>
      <c r="AK52" s="243" t="str">
        <f t="shared" si="17"/>
        <v/>
      </c>
      <c r="AL52" s="243" t="str">
        <f t="shared" si="17"/>
        <v/>
      </c>
      <c r="AM52" s="243" t="str">
        <f t="shared" si="17"/>
        <v/>
      </c>
      <c r="AN52" s="243" t="str">
        <f t="shared" si="17"/>
        <v/>
      </c>
      <c r="AO52" s="243" t="str">
        <f t="shared" si="17"/>
        <v/>
      </c>
      <c r="AP52" s="243">
        <f t="shared" si="17"/>
        <v>1549.8</v>
      </c>
      <c r="AQ52" s="243" t="str">
        <f t="shared" si="17"/>
        <v/>
      </c>
      <c r="AR52" s="243" t="str">
        <f t="shared" si="17"/>
        <v/>
      </c>
      <c r="AS52" s="243" t="str">
        <f t="shared" si="17"/>
        <v/>
      </c>
      <c r="AT52" s="243" t="str">
        <f t="shared" si="17"/>
        <v/>
      </c>
      <c r="AU52" s="243" t="str">
        <f t="shared" si="17"/>
        <v/>
      </c>
      <c r="AV52" s="243">
        <f t="shared" si="17"/>
        <v>10961.099999999999</v>
      </c>
      <c r="AW52" s="269"/>
      <c r="AX52" s="269"/>
      <c r="AZ52" s="269"/>
    </row>
    <row r="53" spans="1:52">
      <c r="B53" s="121" t="str">
        <f t="shared" si="16"/>
        <v>６　建具・金物等</v>
      </c>
      <c r="R53" s="243" t="str">
        <f t="shared" si="17"/>
        <v/>
      </c>
      <c r="S53" s="243" t="str">
        <f t="shared" si="17"/>
        <v/>
      </c>
      <c r="T53" s="243" t="str">
        <f t="shared" si="17"/>
        <v/>
      </c>
      <c r="U53" s="243" t="str">
        <f t="shared" si="17"/>
        <v/>
      </c>
      <c r="V53" s="243" t="str">
        <f t="shared" si="17"/>
        <v/>
      </c>
      <c r="W53" s="243" t="str">
        <f t="shared" si="17"/>
        <v/>
      </c>
      <c r="X53" s="243">
        <f t="shared" si="17"/>
        <v>9117.9</v>
      </c>
      <c r="Y53" s="243" t="str">
        <f t="shared" si="17"/>
        <v/>
      </c>
      <c r="Z53" s="243" t="str">
        <f t="shared" si="17"/>
        <v/>
      </c>
      <c r="AA53" s="243" t="str">
        <f t="shared" si="17"/>
        <v/>
      </c>
      <c r="AB53" s="243" t="str">
        <f t="shared" si="17"/>
        <v/>
      </c>
      <c r="AC53" s="243" t="str">
        <f t="shared" si="17"/>
        <v/>
      </c>
      <c r="AD53" s="243">
        <f t="shared" si="17"/>
        <v>18450</v>
      </c>
      <c r="AE53" s="243" t="str">
        <f t="shared" si="17"/>
        <v/>
      </c>
      <c r="AF53" s="243" t="str">
        <f t="shared" si="17"/>
        <v/>
      </c>
      <c r="AG53" s="243" t="str">
        <f t="shared" si="17"/>
        <v/>
      </c>
      <c r="AH53" s="243" t="str">
        <f t="shared" si="17"/>
        <v/>
      </c>
      <c r="AI53" s="243" t="str">
        <f t="shared" si="17"/>
        <v/>
      </c>
      <c r="AJ53" s="243">
        <f t="shared" si="17"/>
        <v>60732.900000000009</v>
      </c>
      <c r="AK53" s="243" t="str">
        <f t="shared" si="17"/>
        <v/>
      </c>
      <c r="AL53" s="243" t="str">
        <f t="shared" si="17"/>
        <v/>
      </c>
      <c r="AM53" s="243" t="str">
        <f t="shared" si="17"/>
        <v/>
      </c>
      <c r="AN53" s="243" t="str">
        <f t="shared" si="17"/>
        <v/>
      </c>
      <c r="AO53" s="243" t="str">
        <f t="shared" si="17"/>
        <v/>
      </c>
      <c r="AP53" s="243">
        <f t="shared" si="17"/>
        <v>2295</v>
      </c>
      <c r="AQ53" s="243" t="str">
        <f t="shared" si="17"/>
        <v/>
      </c>
      <c r="AR53" s="243" t="str">
        <f t="shared" si="17"/>
        <v/>
      </c>
      <c r="AS53" s="243" t="str">
        <f t="shared" si="17"/>
        <v/>
      </c>
      <c r="AT53" s="243" t="str">
        <f t="shared" si="17"/>
        <v/>
      </c>
      <c r="AU53" s="243" t="str">
        <f t="shared" si="17"/>
        <v/>
      </c>
      <c r="AV53" s="243">
        <f t="shared" si="17"/>
        <v>90595.800000000017</v>
      </c>
      <c r="AW53" s="269"/>
      <c r="AX53" s="269"/>
      <c r="AZ53" s="269"/>
    </row>
    <row r="54" spans="1:52">
      <c r="B54" s="121" t="str">
        <f t="shared" si="16"/>
        <v>７　共用内部</v>
      </c>
      <c r="R54" s="243" t="str">
        <f t="shared" si="17"/>
        <v/>
      </c>
      <c r="S54" s="243" t="str">
        <f t="shared" si="17"/>
        <v/>
      </c>
      <c r="T54" s="243" t="str">
        <f t="shared" si="17"/>
        <v/>
      </c>
      <c r="U54" s="243" t="str">
        <f t="shared" si="17"/>
        <v/>
      </c>
      <c r="V54" s="243" t="str">
        <f t="shared" si="17"/>
        <v/>
      </c>
      <c r="W54" s="243" t="str">
        <f t="shared" si="17"/>
        <v/>
      </c>
      <c r="X54" s="243">
        <f t="shared" si="17"/>
        <v>802.8</v>
      </c>
      <c r="Y54" s="243" t="str">
        <f t="shared" si="17"/>
        <v/>
      </c>
      <c r="Z54" s="243" t="str">
        <f t="shared" si="17"/>
        <v/>
      </c>
      <c r="AA54" s="243" t="str">
        <f t="shared" si="17"/>
        <v/>
      </c>
      <c r="AB54" s="243" t="str">
        <f t="shared" si="17"/>
        <v/>
      </c>
      <c r="AC54" s="243" t="str">
        <f t="shared" si="17"/>
        <v/>
      </c>
      <c r="AD54" s="243" t="str">
        <f t="shared" si="17"/>
        <v/>
      </c>
      <c r="AE54" s="243" t="str">
        <f t="shared" si="17"/>
        <v/>
      </c>
      <c r="AF54" s="243" t="str">
        <f t="shared" si="17"/>
        <v/>
      </c>
      <c r="AG54" s="243" t="str">
        <f t="shared" si="17"/>
        <v/>
      </c>
      <c r="AH54" s="243" t="str">
        <f t="shared" si="17"/>
        <v/>
      </c>
      <c r="AI54" s="243" t="str">
        <f t="shared" si="17"/>
        <v/>
      </c>
      <c r="AJ54" s="243">
        <f t="shared" si="17"/>
        <v>712.8</v>
      </c>
      <c r="AK54" s="243" t="str">
        <f t="shared" si="17"/>
        <v/>
      </c>
      <c r="AL54" s="243" t="str">
        <f t="shared" si="17"/>
        <v/>
      </c>
      <c r="AM54" s="243" t="str">
        <f t="shared" si="17"/>
        <v/>
      </c>
      <c r="AN54" s="243" t="str">
        <f t="shared" si="17"/>
        <v/>
      </c>
      <c r="AO54" s="243" t="str">
        <f t="shared" si="17"/>
        <v/>
      </c>
      <c r="AP54" s="243">
        <f t="shared" si="17"/>
        <v>225</v>
      </c>
      <c r="AQ54" s="243" t="str">
        <f t="shared" si="17"/>
        <v/>
      </c>
      <c r="AR54" s="243" t="str">
        <f t="shared" si="17"/>
        <v/>
      </c>
      <c r="AS54" s="243" t="str">
        <f t="shared" si="17"/>
        <v/>
      </c>
      <c r="AT54" s="243" t="str">
        <f t="shared" si="17"/>
        <v/>
      </c>
      <c r="AU54" s="243" t="str">
        <f t="shared" si="17"/>
        <v/>
      </c>
      <c r="AV54" s="243">
        <f t="shared" si="17"/>
        <v>1740.6</v>
      </c>
      <c r="AW54" s="269"/>
      <c r="AX54" s="269"/>
      <c r="AZ54" s="269"/>
    </row>
    <row r="55" spans="1:52">
      <c r="B55" s="121" t="str">
        <f t="shared" si="16"/>
        <v>８　給水設備</v>
      </c>
      <c r="R55" s="243" t="str">
        <f t="shared" si="17"/>
        <v/>
      </c>
      <c r="S55" s="243" t="str">
        <f t="shared" si="17"/>
        <v/>
      </c>
      <c r="T55" s="243" t="str">
        <f t="shared" si="17"/>
        <v/>
      </c>
      <c r="U55" s="243">
        <f t="shared" si="17"/>
        <v>1665</v>
      </c>
      <c r="V55" s="243" t="str">
        <f t="shared" si="17"/>
        <v/>
      </c>
      <c r="W55" s="243" t="str">
        <f t="shared" si="17"/>
        <v/>
      </c>
      <c r="X55" s="243" t="str">
        <f t="shared" si="17"/>
        <v/>
      </c>
      <c r="Y55" s="243" t="str">
        <f t="shared" si="17"/>
        <v/>
      </c>
      <c r="Z55" s="243">
        <f t="shared" si="17"/>
        <v>360</v>
      </c>
      <c r="AA55" s="243" t="str">
        <f t="shared" si="17"/>
        <v/>
      </c>
      <c r="AB55" s="243" t="str">
        <f t="shared" si="17"/>
        <v/>
      </c>
      <c r="AC55" s="243" t="str">
        <f t="shared" si="17"/>
        <v/>
      </c>
      <c r="AD55" s="243" t="str">
        <f t="shared" si="17"/>
        <v/>
      </c>
      <c r="AE55" s="243">
        <f t="shared" si="17"/>
        <v>35302.5</v>
      </c>
      <c r="AF55" s="243" t="str">
        <f t="shared" si="17"/>
        <v/>
      </c>
      <c r="AG55" s="243" t="str">
        <f t="shared" si="17"/>
        <v/>
      </c>
      <c r="AH55" s="243" t="str">
        <f t="shared" si="17"/>
        <v/>
      </c>
      <c r="AI55" s="243" t="str">
        <f t="shared" si="17"/>
        <v/>
      </c>
      <c r="AJ55" s="243">
        <f t="shared" si="17"/>
        <v>360</v>
      </c>
      <c r="AK55" s="243" t="str">
        <f t="shared" si="17"/>
        <v/>
      </c>
      <c r="AL55" s="243" t="str">
        <f t="shared" si="17"/>
        <v/>
      </c>
      <c r="AM55" s="243" t="str">
        <f t="shared" si="17"/>
        <v/>
      </c>
      <c r="AN55" s="243" t="str">
        <f t="shared" si="17"/>
        <v/>
      </c>
      <c r="AO55" s="243">
        <f t="shared" si="17"/>
        <v>1665</v>
      </c>
      <c r="AP55" s="243" t="str">
        <f t="shared" si="17"/>
        <v/>
      </c>
      <c r="AQ55" s="243" t="str">
        <f t="shared" si="17"/>
        <v/>
      </c>
      <c r="AR55" s="243" t="str">
        <f t="shared" si="17"/>
        <v/>
      </c>
      <c r="AS55" s="243" t="str">
        <f t="shared" si="17"/>
        <v/>
      </c>
      <c r="AT55" s="243">
        <f t="shared" si="17"/>
        <v>1530</v>
      </c>
      <c r="AU55" s="243" t="str">
        <f t="shared" si="17"/>
        <v/>
      </c>
      <c r="AV55" s="243">
        <f t="shared" si="17"/>
        <v>40882.5</v>
      </c>
      <c r="AW55" s="269"/>
      <c r="AX55" s="269"/>
      <c r="AZ55" s="269"/>
    </row>
    <row r="56" spans="1:52">
      <c r="B56" s="121" t="str">
        <f t="shared" si="16"/>
        <v>９　排水設備</v>
      </c>
      <c r="R56" s="243" t="str">
        <f t="shared" si="17"/>
        <v/>
      </c>
      <c r="S56" s="243">
        <f t="shared" si="17"/>
        <v>1822.5</v>
      </c>
      <c r="T56" s="243" t="str">
        <f t="shared" si="17"/>
        <v/>
      </c>
      <c r="U56" s="243" t="str">
        <f t="shared" si="17"/>
        <v/>
      </c>
      <c r="V56" s="243" t="str">
        <f t="shared" si="17"/>
        <v/>
      </c>
      <c r="W56" s="243" t="str">
        <f t="shared" si="17"/>
        <v/>
      </c>
      <c r="X56" s="243">
        <f t="shared" si="17"/>
        <v>787.5</v>
      </c>
      <c r="Y56" s="243">
        <f t="shared" ref="R56:AV64" si="18">Y15</f>
        <v>14.4</v>
      </c>
      <c r="Z56" s="243" t="str">
        <f t="shared" si="18"/>
        <v/>
      </c>
      <c r="AA56" s="243" t="str">
        <f t="shared" si="18"/>
        <v/>
      </c>
      <c r="AB56" s="243" t="str">
        <f t="shared" si="18"/>
        <v/>
      </c>
      <c r="AC56" s="243">
        <f t="shared" si="18"/>
        <v>1822.5</v>
      </c>
      <c r="AD56" s="243" t="str">
        <f t="shared" si="18"/>
        <v/>
      </c>
      <c r="AE56" s="243" t="str">
        <f t="shared" si="18"/>
        <v/>
      </c>
      <c r="AF56" s="243" t="str">
        <f t="shared" si="18"/>
        <v/>
      </c>
      <c r="AG56" s="243" t="str">
        <f t="shared" si="18"/>
        <v/>
      </c>
      <c r="AH56" s="243">
        <f t="shared" si="18"/>
        <v>787.5</v>
      </c>
      <c r="AI56" s="243">
        <f t="shared" si="18"/>
        <v>14.4</v>
      </c>
      <c r="AJ56" s="243" t="str">
        <f t="shared" si="18"/>
        <v/>
      </c>
      <c r="AK56" s="243" t="str">
        <f t="shared" si="18"/>
        <v/>
      </c>
      <c r="AL56" s="243" t="str">
        <f t="shared" si="18"/>
        <v/>
      </c>
      <c r="AM56" s="243">
        <f t="shared" si="18"/>
        <v>18922.5</v>
      </c>
      <c r="AN56" s="243" t="str">
        <f t="shared" si="18"/>
        <v/>
      </c>
      <c r="AO56" s="243" t="str">
        <f t="shared" si="18"/>
        <v/>
      </c>
      <c r="AP56" s="243" t="str">
        <f t="shared" si="18"/>
        <v/>
      </c>
      <c r="AQ56" s="243" t="str">
        <f t="shared" si="18"/>
        <v/>
      </c>
      <c r="AR56" s="243">
        <f t="shared" si="18"/>
        <v>787.5</v>
      </c>
      <c r="AS56" s="243">
        <f t="shared" si="18"/>
        <v>14.4</v>
      </c>
      <c r="AT56" s="243" t="str">
        <f t="shared" si="18"/>
        <v/>
      </c>
      <c r="AU56" s="243" t="str">
        <f t="shared" si="18"/>
        <v/>
      </c>
      <c r="AV56" s="243">
        <f t="shared" si="18"/>
        <v>24973.200000000001</v>
      </c>
      <c r="AW56" s="269"/>
      <c r="AX56" s="269"/>
      <c r="AZ56" s="269"/>
    </row>
    <row r="57" spans="1:52">
      <c r="B57" s="121" t="str">
        <f t="shared" si="16"/>
        <v>10　ガス設備</v>
      </c>
      <c r="R57" s="243" t="str">
        <f t="shared" si="18"/>
        <v/>
      </c>
      <c r="S57" s="243" t="str">
        <f t="shared" si="18"/>
        <v/>
      </c>
      <c r="T57" s="243" t="str">
        <f t="shared" si="18"/>
        <v/>
      </c>
      <c r="U57" s="243" t="str">
        <f t="shared" si="18"/>
        <v/>
      </c>
      <c r="V57" s="243" t="str">
        <f t="shared" si="18"/>
        <v/>
      </c>
      <c r="W57" s="243" t="str">
        <f t="shared" si="18"/>
        <v/>
      </c>
      <c r="X57" s="243" t="str">
        <f t="shared" si="18"/>
        <v/>
      </c>
      <c r="Y57" s="243" t="str">
        <f t="shared" si="18"/>
        <v/>
      </c>
      <c r="Z57" s="243" t="str">
        <f t="shared" si="18"/>
        <v/>
      </c>
      <c r="AA57" s="243" t="str">
        <f t="shared" si="18"/>
        <v/>
      </c>
      <c r="AB57" s="243" t="str">
        <f t="shared" si="18"/>
        <v/>
      </c>
      <c r="AC57" s="243">
        <f t="shared" si="18"/>
        <v>450</v>
      </c>
      <c r="AD57" s="243" t="str">
        <f t="shared" si="18"/>
        <v/>
      </c>
      <c r="AE57" s="243" t="str">
        <f t="shared" si="18"/>
        <v/>
      </c>
      <c r="AF57" s="243" t="str">
        <f t="shared" si="18"/>
        <v/>
      </c>
      <c r="AG57" s="243" t="str">
        <f t="shared" si="18"/>
        <v/>
      </c>
      <c r="AH57" s="243" t="str">
        <f t="shared" si="18"/>
        <v/>
      </c>
      <c r="AI57" s="243" t="str">
        <f t="shared" si="18"/>
        <v/>
      </c>
      <c r="AJ57" s="243" t="str">
        <f t="shared" si="18"/>
        <v/>
      </c>
      <c r="AK57" s="243" t="str">
        <f t="shared" si="18"/>
        <v/>
      </c>
      <c r="AL57" s="243" t="str">
        <f t="shared" si="18"/>
        <v/>
      </c>
      <c r="AM57" s="243" t="str">
        <f t="shared" si="18"/>
        <v/>
      </c>
      <c r="AN57" s="243" t="str">
        <f t="shared" si="18"/>
        <v/>
      </c>
      <c r="AO57" s="243" t="str">
        <f t="shared" si="18"/>
        <v/>
      </c>
      <c r="AP57" s="243" t="str">
        <f t="shared" si="18"/>
        <v/>
      </c>
      <c r="AQ57" s="243" t="str">
        <f t="shared" si="18"/>
        <v/>
      </c>
      <c r="AR57" s="243" t="str">
        <f t="shared" si="18"/>
        <v/>
      </c>
      <c r="AS57" s="243" t="str">
        <f t="shared" si="18"/>
        <v/>
      </c>
      <c r="AT57" s="243" t="str">
        <f t="shared" si="18"/>
        <v/>
      </c>
      <c r="AU57" s="243" t="str">
        <f t="shared" si="18"/>
        <v/>
      </c>
      <c r="AV57" s="243">
        <f t="shared" si="18"/>
        <v>450</v>
      </c>
      <c r="AW57" s="269"/>
      <c r="AX57" s="269"/>
      <c r="AZ57" s="269"/>
    </row>
    <row r="58" spans="1:52">
      <c r="B58" s="121" t="str">
        <f t="shared" si="16"/>
        <v>11　空調・換気設備</v>
      </c>
      <c r="R58" s="243" t="str">
        <f t="shared" si="18"/>
        <v/>
      </c>
      <c r="S58" s="243">
        <f t="shared" si="18"/>
        <v>666</v>
      </c>
      <c r="T58" s="243" t="str">
        <f t="shared" si="18"/>
        <v/>
      </c>
      <c r="U58" s="243" t="str">
        <f t="shared" si="18"/>
        <v/>
      </c>
      <c r="V58" s="243" t="str">
        <f t="shared" si="18"/>
        <v/>
      </c>
      <c r="W58" s="243" t="str">
        <f t="shared" si="18"/>
        <v/>
      </c>
      <c r="X58" s="243" t="str">
        <f t="shared" si="18"/>
        <v/>
      </c>
      <c r="Y58" s="243" t="str">
        <f t="shared" si="18"/>
        <v/>
      </c>
      <c r="Z58" s="243" t="str">
        <f t="shared" si="18"/>
        <v/>
      </c>
      <c r="AA58" s="243" t="str">
        <f t="shared" si="18"/>
        <v/>
      </c>
      <c r="AB58" s="243" t="str">
        <f t="shared" si="18"/>
        <v/>
      </c>
      <c r="AC58" s="243" t="str">
        <f t="shared" si="18"/>
        <v/>
      </c>
      <c r="AD58" s="243" t="str">
        <f t="shared" si="18"/>
        <v/>
      </c>
      <c r="AE58" s="243" t="str">
        <f t="shared" si="18"/>
        <v/>
      </c>
      <c r="AF58" s="243" t="str">
        <f t="shared" si="18"/>
        <v/>
      </c>
      <c r="AG58" s="243" t="str">
        <f t="shared" si="18"/>
        <v/>
      </c>
      <c r="AH58" s="243" t="str">
        <f t="shared" si="18"/>
        <v/>
      </c>
      <c r="AI58" s="243" t="str">
        <f t="shared" si="18"/>
        <v/>
      </c>
      <c r="AJ58" s="243" t="str">
        <f t="shared" si="18"/>
        <v/>
      </c>
      <c r="AK58" s="243" t="str">
        <f t="shared" si="18"/>
        <v/>
      </c>
      <c r="AL58" s="243" t="str">
        <f t="shared" si="18"/>
        <v/>
      </c>
      <c r="AM58" s="243">
        <f t="shared" si="18"/>
        <v>666</v>
      </c>
      <c r="AN58" s="243" t="str">
        <f t="shared" si="18"/>
        <v/>
      </c>
      <c r="AO58" s="243" t="str">
        <f t="shared" si="18"/>
        <v/>
      </c>
      <c r="AP58" s="243" t="str">
        <f t="shared" si="18"/>
        <v/>
      </c>
      <c r="AQ58" s="243" t="str">
        <f t="shared" si="18"/>
        <v/>
      </c>
      <c r="AR58" s="243" t="str">
        <f t="shared" si="18"/>
        <v/>
      </c>
      <c r="AS58" s="243" t="str">
        <f t="shared" si="18"/>
        <v/>
      </c>
      <c r="AT58" s="243" t="str">
        <f t="shared" si="18"/>
        <v/>
      </c>
      <c r="AU58" s="243" t="str">
        <f t="shared" si="18"/>
        <v/>
      </c>
      <c r="AV58" s="243">
        <f t="shared" si="18"/>
        <v>1332</v>
      </c>
      <c r="AW58" s="269"/>
      <c r="AX58" s="269"/>
      <c r="AZ58" s="269"/>
    </row>
    <row r="59" spans="1:52">
      <c r="B59" s="121" t="str">
        <f t="shared" si="16"/>
        <v>12　電灯設備等</v>
      </c>
      <c r="R59" s="243" t="str">
        <f t="shared" si="18"/>
        <v/>
      </c>
      <c r="S59" s="243">
        <f t="shared" si="18"/>
        <v>315</v>
      </c>
      <c r="T59" s="243" t="str">
        <f t="shared" si="18"/>
        <v/>
      </c>
      <c r="U59" s="243" t="str">
        <f t="shared" si="18"/>
        <v/>
      </c>
      <c r="V59" s="243" t="str">
        <f t="shared" si="18"/>
        <v/>
      </c>
      <c r="W59" s="243" t="str">
        <f t="shared" si="18"/>
        <v/>
      </c>
      <c r="X59" s="243">
        <f t="shared" si="18"/>
        <v>3645</v>
      </c>
      <c r="Y59" s="243" t="str">
        <f t="shared" si="18"/>
        <v/>
      </c>
      <c r="Z59" s="243" t="str">
        <f t="shared" si="18"/>
        <v/>
      </c>
      <c r="AA59" s="243" t="str">
        <f t="shared" si="18"/>
        <v/>
      </c>
      <c r="AB59" s="243" t="str">
        <f t="shared" si="18"/>
        <v/>
      </c>
      <c r="AC59" s="243">
        <f t="shared" si="18"/>
        <v>315</v>
      </c>
      <c r="AD59" s="243" t="str">
        <f t="shared" si="18"/>
        <v/>
      </c>
      <c r="AE59" s="243" t="str">
        <f t="shared" si="18"/>
        <v/>
      </c>
      <c r="AF59" s="243" t="str">
        <f t="shared" si="18"/>
        <v/>
      </c>
      <c r="AG59" s="243" t="str">
        <f t="shared" si="18"/>
        <v/>
      </c>
      <c r="AH59" s="243">
        <f t="shared" si="18"/>
        <v>2565</v>
      </c>
      <c r="AI59" s="243" t="str">
        <f t="shared" si="18"/>
        <v/>
      </c>
      <c r="AJ59" s="243" t="str">
        <f t="shared" si="18"/>
        <v/>
      </c>
      <c r="AK59" s="243" t="str">
        <f t="shared" si="18"/>
        <v/>
      </c>
      <c r="AL59" s="243" t="str">
        <f t="shared" si="18"/>
        <v/>
      </c>
      <c r="AM59" s="243">
        <f t="shared" si="18"/>
        <v>315</v>
      </c>
      <c r="AN59" s="243" t="str">
        <f t="shared" si="18"/>
        <v/>
      </c>
      <c r="AO59" s="243" t="str">
        <f t="shared" si="18"/>
        <v/>
      </c>
      <c r="AP59" s="243" t="str">
        <f t="shared" si="18"/>
        <v/>
      </c>
      <c r="AQ59" s="243" t="str">
        <f t="shared" si="18"/>
        <v/>
      </c>
      <c r="AR59" s="243">
        <f t="shared" si="18"/>
        <v>21465</v>
      </c>
      <c r="AS59" s="243" t="str">
        <f t="shared" si="18"/>
        <v/>
      </c>
      <c r="AT59" s="243" t="str">
        <f t="shared" si="18"/>
        <v/>
      </c>
      <c r="AU59" s="243" t="str">
        <f t="shared" si="18"/>
        <v/>
      </c>
      <c r="AV59" s="243">
        <f t="shared" si="18"/>
        <v>28620</v>
      </c>
      <c r="AW59" s="269"/>
      <c r="AX59" s="269"/>
      <c r="AZ59" s="269"/>
    </row>
    <row r="60" spans="1:52">
      <c r="B60" s="121" t="str">
        <f t="shared" si="16"/>
        <v>13　情報・通信設備</v>
      </c>
      <c r="R60" s="243" t="str">
        <f t="shared" si="18"/>
        <v/>
      </c>
      <c r="S60" s="243" t="str">
        <f t="shared" si="18"/>
        <v/>
      </c>
      <c r="T60" s="243" t="str">
        <f t="shared" si="18"/>
        <v/>
      </c>
      <c r="U60" s="243" t="str">
        <f t="shared" si="18"/>
        <v/>
      </c>
      <c r="V60" s="243" t="str">
        <f t="shared" si="18"/>
        <v/>
      </c>
      <c r="W60" s="243" t="str">
        <f t="shared" si="18"/>
        <v/>
      </c>
      <c r="X60" s="243">
        <f t="shared" si="18"/>
        <v>2160</v>
      </c>
      <c r="Y60" s="243" t="str">
        <f t="shared" si="18"/>
        <v/>
      </c>
      <c r="Z60" s="243" t="str">
        <f t="shared" si="18"/>
        <v/>
      </c>
      <c r="AA60" s="243" t="str">
        <f t="shared" si="18"/>
        <v/>
      </c>
      <c r="AB60" s="243" t="str">
        <f t="shared" si="18"/>
        <v/>
      </c>
      <c r="AC60" s="243" t="str">
        <f t="shared" si="18"/>
        <v/>
      </c>
      <c r="AD60" s="243" t="str">
        <f t="shared" si="18"/>
        <v/>
      </c>
      <c r="AE60" s="243" t="str">
        <f t="shared" si="18"/>
        <v/>
      </c>
      <c r="AF60" s="243" t="str">
        <f t="shared" si="18"/>
        <v/>
      </c>
      <c r="AG60" s="243" t="str">
        <f t="shared" si="18"/>
        <v/>
      </c>
      <c r="AH60" s="243" t="str">
        <f t="shared" si="18"/>
        <v/>
      </c>
      <c r="AI60" s="243">
        <f t="shared" si="18"/>
        <v>9900</v>
      </c>
      <c r="AJ60" s="243" t="str">
        <f t="shared" si="18"/>
        <v/>
      </c>
      <c r="AK60" s="243" t="str">
        <f t="shared" si="18"/>
        <v/>
      </c>
      <c r="AL60" s="243" t="str">
        <f t="shared" si="18"/>
        <v/>
      </c>
      <c r="AM60" s="243" t="str">
        <f t="shared" si="18"/>
        <v/>
      </c>
      <c r="AN60" s="243" t="str">
        <f t="shared" si="18"/>
        <v/>
      </c>
      <c r="AO60" s="243" t="str">
        <f t="shared" si="18"/>
        <v/>
      </c>
      <c r="AP60" s="243" t="str">
        <f t="shared" si="18"/>
        <v/>
      </c>
      <c r="AQ60" s="243" t="str">
        <f t="shared" si="18"/>
        <v/>
      </c>
      <c r="AR60" s="243">
        <f t="shared" si="18"/>
        <v>2322</v>
      </c>
      <c r="AS60" s="243" t="str">
        <f t="shared" si="18"/>
        <v/>
      </c>
      <c r="AT60" s="243" t="str">
        <f t="shared" si="18"/>
        <v/>
      </c>
      <c r="AU60" s="243" t="str">
        <f t="shared" si="18"/>
        <v/>
      </c>
      <c r="AV60" s="243">
        <f t="shared" si="18"/>
        <v>14382</v>
      </c>
      <c r="AW60" s="269"/>
      <c r="AX60" s="269"/>
      <c r="AZ60" s="269"/>
    </row>
    <row r="61" spans="1:52">
      <c r="B61" s="121" t="str">
        <f t="shared" si="16"/>
        <v>14　消防用設備</v>
      </c>
      <c r="R61" s="243" t="str">
        <f t="shared" si="18"/>
        <v/>
      </c>
      <c r="S61" s="243">
        <f t="shared" si="18"/>
        <v>1017</v>
      </c>
      <c r="T61" s="243">
        <f t="shared" si="18"/>
        <v>45</v>
      </c>
      <c r="U61" s="243">
        <f t="shared" si="18"/>
        <v>45</v>
      </c>
      <c r="V61" s="243">
        <f t="shared" si="18"/>
        <v>63</v>
      </c>
      <c r="W61" s="243">
        <f t="shared" si="18"/>
        <v>72</v>
      </c>
      <c r="X61" s="243">
        <f t="shared" si="18"/>
        <v>5485.5</v>
      </c>
      <c r="Y61" s="243">
        <f t="shared" si="18"/>
        <v>36</v>
      </c>
      <c r="Z61" s="243">
        <f t="shared" si="18"/>
        <v>18</v>
      </c>
      <c r="AA61" s="243" t="str">
        <f t="shared" si="18"/>
        <v/>
      </c>
      <c r="AB61" s="243" t="str">
        <f t="shared" si="18"/>
        <v/>
      </c>
      <c r="AC61" s="243">
        <f t="shared" si="18"/>
        <v>549</v>
      </c>
      <c r="AD61" s="243">
        <f t="shared" si="18"/>
        <v>45</v>
      </c>
      <c r="AE61" s="243">
        <f t="shared" si="18"/>
        <v>45</v>
      </c>
      <c r="AF61" s="243">
        <f t="shared" si="18"/>
        <v>63</v>
      </c>
      <c r="AG61" s="243">
        <f t="shared" si="18"/>
        <v>72</v>
      </c>
      <c r="AH61" s="243">
        <f t="shared" si="18"/>
        <v>3834</v>
      </c>
      <c r="AI61" s="243">
        <f t="shared" si="18"/>
        <v>36</v>
      </c>
      <c r="AJ61" s="243">
        <f t="shared" si="18"/>
        <v>18</v>
      </c>
      <c r="AK61" s="243" t="str">
        <f t="shared" si="18"/>
        <v/>
      </c>
      <c r="AL61" s="243" t="str">
        <f t="shared" si="18"/>
        <v/>
      </c>
      <c r="AM61" s="243">
        <f t="shared" si="18"/>
        <v>3888</v>
      </c>
      <c r="AN61" s="243">
        <f t="shared" si="18"/>
        <v>45</v>
      </c>
      <c r="AO61" s="243">
        <f t="shared" si="18"/>
        <v>45</v>
      </c>
      <c r="AP61" s="243">
        <f t="shared" si="18"/>
        <v>63</v>
      </c>
      <c r="AQ61" s="243">
        <f t="shared" si="18"/>
        <v>72</v>
      </c>
      <c r="AR61" s="243">
        <f t="shared" si="18"/>
        <v>1606.5</v>
      </c>
      <c r="AS61" s="243">
        <f t="shared" si="18"/>
        <v>36</v>
      </c>
      <c r="AT61" s="243">
        <f t="shared" si="18"/>
        <v>18</v>
      </c>
      <c r="AU61" s="243" t="str">
        <f t="shared" si="18"/>
        <v/>
      </c>
      <c r="AV61" s="243">
        <f t="shared" si="18"/>
        <v>17217</v>
      </c>
      <c r="AW61" s="269"/>
      <c r="AX61" s="269"/>
      <c r="AZ61" s="269"/>
    </row>
    <row r="62" spans="1:52">
      <c r="B62" s="121" t="str">
        <f t="shared" si="16"/>
        <v>15　昇降機設備</v>
      </c>
      <c r="R62" s="243" t="str">
        <f t="shared" si="18"/>
        <v/>
      </c>
      <c r="S62" s="243" t="str">
        <f t="shared" si="18"/>
        <v/>
      </c>
      <c r="T62" s="243" t="str">
        <f t="shared" si="18"/>
        <v/>
      </c>
      <c r="U62" s="243" t="str">
        <f t="shared" si="18"/>
        <v/>
      </c>
      <c r="V62" s="243" t="str">
        <f t="shared" si="18"/>
        <v/>
      </c>
      <c r="W62" s="243" t="str">
        <f t="shared" si="18"/>
        <v/>
      </c>
      <c r="X62" s="243" t="str">
        <f t="shared" si="18"/>
        <v/>
      </c>
      <c r="Y62" s="243" t="str">
        <f t="shared" si="18"/>
        <v/>
      </c>
      <c r="Z62" s="243" t="str">
        <f t="shared" si="18"/>
        <v/>
      </c>
      <c r="AA62" s="243">
        <f t="shared" si="18"/>
        <v>10350</v>
      </c>
      <c r="AB62" s="243" t="str">
        <f t="shared" si="18"/>
        <v/>
      </c>
      <c r="AC62" s="243" t="str">
        <f t="shared" si="18"/>
        <v/>
      </c>
      <c r="AD62" s="243" t="str">
        <f t="shared" si="18"/>
        <v/>
      </c>
      <c r="AE62" s="243" t="str">
        <f t="shared" si="18"/>
        <v/>
      </c>
      <c r="AF62" s="243" t="str">
        <f t="shared" si="18"/>
        <v/>
      </c>
      <c r="AG62" s="243" t="str">
        <f t="shared" si="18"/>
        <v/>
      </c>
      <c r="AH62" s="243" t="str">
        <f t="shared" si="18"/>
        <v/>
      </c>
      <c r="AI62" s="243" t="str">
        <f t="shared" si="18"/>
        <v/>
      </c>
      <c r="AJ62" s="243" t="str">
        <f t="shared" si="18"/>
        <v/>
      </c>
      <c r="AK62" s="243" t="str">
        <f t="shared" si="18"/>
        <v/>
      </c>
      <c r="AL62" s="243" t="str">
        <f t="shared" si="18"/>
        <v/>
      </c>
      <c r="AM62" s="243" t="str">
        <f t="shared" si="18"/>
        <v/>
      </c>
      <c r="AN62" s="243" t="str">
        <f t="shared" si="18"/>
        <v/>
      </c>
      <c r="AO62" s="243" t="str">
        <f t="shared" si="18"/>
        <v/>
      </c>
      <c r="AP62" s="243" t="str">
        <f t="shared" si="18"/>
        <v/>
      </c>
      <c r="AQ62" s="243" t="str">
        <f t="shared" si="18"/>
        <v/>
      </c>
      <c r="AR62" s="243" t="str">
        <f t="shared" si="18"/>
        <v/>
      </c>
      <c r="AS62" s="243" t="str">
        <f t="shared" si="18"/>
        <v/>
      </c>
      <c r="AT62" s="243" t="str">
        <f t="shared" si="18"/>
        <v/>
      </c>
      <c r="AU62" s="243" t="str">
        <f t="shared" si="18"/>
        <v/>
      </c>
      <c r="AV62" s="243">
        <f t="shared" si="18"/>
        <v>10350</v>
      </c>
      <c r="AW62" s="269"/>
      <c r="AX62" s="269"/>
      <c r="AZ62" s="269"/>
    </row>
    <row r="63" spans="1:52">
      <c r="B63" s="121" t="str">
        <f t="shared" si="16"/>
        <v>16　立体駐車場設備</v>
      </c>
      <c r="R63" s="243" t="str">
        <f t="shared" si="18"/>
        <v/>
      </c>
      <c r="S63" s="243" t="str">
        <f t="shared" si="18"/>
        <v/>
      </c>
      <c r="T63" s="243" t="str">
        <f t="shared" si="18"/>
        <v/>
      </c>
      <c r="U63" s="243" t="str">
        <f t="shared" si="18"/>
        <v/>
      </c>
      <c r="V63" s="243" t="str">
        <f t="shared" si="18"/>
        <v/>
      </c>
      <c r="W63" s="243" t="str">
        <f t="shared" si="18"/>
        <v/>
      </c>
      <c r="X63" s="243">
        <f t="shared" si="18"/>
        <v>84510</v>
      </c>
      <c r="Y63" s="243" t="str">
        <f t="shared" si="18"/>
        <v/>
      </c>
      <c r="Z63" s="243" t="str">
        <f t="shared" si="18"/>
        <v/>
      </c>
      <c r="AA63" s="243" t="str">
        <f t="shared" si="18"/>
        <v/>
      </c>
      <c r="AB63" s="243" t="str">
        <f t="shared" si="18"/>
        <v/>
      </c>
      <c r="AC63" s="243">
        <f t="shared" si="18"/>
        <v>1215.9000000000001</v>
      </c>
      <c r="AD63" s="243" t="str">
        <f t="shared" si="18"/>
        <v/>
      </c>
      <c r="AE63" s="243" t="str">
        <f t="shared" si="18"/>
        <v/>
      </c>
      <c r="AF63" s="243">
        <f t="shared" si="18"/>
        <v>16959.600000000002</v>
      </c>
      <c r="AG63" s="243" t="str">
        <f t="shared" si="18"/>
        <v/>
      </c>
      <c r="AH63" s="243">
        <f t="shared" si="18"/>
        <v>37844.1</v>
      </c>
      <c r="AI63" s="243" t="str">
        <f t="shared" si="18"/>
        <v/>
      </c>
      <c r="AJ63" s="243">
        <f t="shared" si="18"/>
        <v>4500</v>
      </c>
      <c r="AK63" s="243" t="str">
        <f t="shared" si="18"/>
        <v/>
      </c>
      <c r="AL63" s="243" t="str">
        <f t="shared" si="18"/>
        <v/>
      </c>
      <c r="AM63" s="243">
        <f t="shared" si="18"/>
        <v>967.5</v>
      </c>
      <c r="AN63" s="243">
        <f t="shared" si="18"/>
        <v>4202.1000000000004</v>
      </c>
      <c r="AO63" s="243" t="str">
        <f t="shared" si="18"/>
        <v/>
      </c>
      <c r="AP63" s="243" t="str">
        <f t="shared" si="18"/>
        <v/>
      </c>
      <c r="AQ63" s="243" t="str">
        <f t="shared" si="18"/>
        <v/>
      </c>
      <c r="AR63" s="243">
        <f t="shared" si="18"/>
        <v>37844.1</v>
      </c>
      <c r="AS63" s="243" t="str">
        <f t="shared" si="18"/>
        <v/>
      </c>
      <c r="AT63" s="243" t="str">
        <f t="shared" si="18"/>
        <v/>
      </c>
      <c r="AU63" s="243" t="str">
        <f t="shared" si="18"/>
        <v/>
      </c>
      <c r="AV63" s="243">
        <f t="shared" si="18"/>
        <v>188043.30000000002</v>
      </c>
      <c r="AW63" s="269"/>
      <c r="AX63" s="269"/>
      <c r="AZ63" s="269"/>
    </row>
    <row r="64" spans="1:52">
      <c r="B64" s="121" t="str">
        <f t="shared" si="16"/>
        <v>17　外構・附属施設</v>
      </c>
      <c r="R64" s="243">
        <f t="shared" si="18"/>
        <v>1021.5</v>
      </c>
      <c r="S64" s="243" t="str">
        <f t="shared" si="18"/>
        <v/>
      </c>
      <c r="T64" s="243" t="str">
        <f t="shared" si="18"/>
        <v/>
      </c>
      <c r="U64" s="243" t="str">
        <f t="shared" si="18"/>
        <v/>
      </c>
      <c r="V64" s="243" t="str">
        <f t="shared" si="18"/>
        <v/>
      </c>
      <c r="W64" s="243" t="str">
        <f t="shared" si="18"/>
        <v/>
      </c>
      <c r="X64" s="243">
        <f t="shared" si="18"/>
        <v>6415.2000000000007</v>
      </c>
      <c r="Y64" s="243" t="str">
        <f t="shared" si="18"/>
        <v/>
      </c>
      <c r="Z64" s="243" t="str">
        <f t="shared" si="18"/>
        <v/>
      </c>
      <c r="AA64" s="243" t="str">
        <f t="shared" si="18"/>
        <v/>
      </c>
      <c r="AB64" s="243" t="str">
        <f t="shared" si="18"/>
        <v/>
      </c>
      <c r="AC64" s="243" t="str">
        <f t="shared" si="18"/>
        <v/>
      </c>
      <c r="AD64" s="243">
        <f t="shared" si="18"/>
        <v>1021.5</v>
      </c>
      <c r="AE64" s="243">
        <f t="shared" si="18"/>
        <v>4770</v>
      </c>
      <c r="AF64" s="243" t="str">
        <f t="shared" ref="R64:AV66" si="19">AF23</f>
        <v/>
      </c>
      <c r="AG64" s="243" t="str">
        <f t="shared" si="19"/>
        <v/>
      </c>
      <c r="AH64" s="243" t="str">
        <f t="shared" si="19"/>
        <v/>
      </c>
      <c r="AI64" s="243" t="str">
        <f t="shared" si="19"/>
        <v/>
      </c>
      <c r="AJ64" s="243">
        <f t="shared" si="19"/>
        <v>5631.2999999999993</v>
      </c>
      <c r="AK64" s="243" t="str">
        <f t="shared" si="19"/>
        <v/>
      </c>
      <c r="AL64" s="243" t="str">
        <f t="shared" si="19"/>
        <v/>
      </c>
      <c r="AM64" s="243" t="str">
        <f t="shared" si="19"/>
        <v/>
      </c>
      <c r="AN64" s="243" t="str">
        <f t="shared" si="19"/>
        <v/>
      </c>
      <c r="AO64" s="243" t="str">
        <f t="shared" si="19"/>
        <v/>
      </c>
      <c r="AP64" s="243">
        <f t="shared" si="19"/>
        <v>1021.5</v>
      </c>
      <c r="AQ64" s="243" t="str">
        <f t="shared" si="19"/>
        <v/>
      </c>
      <c r="AR64" s="243" t="str">
        <f t="shared" si="19"/>
        <v/>
      </c>
      <c r="AS64" s="243" t="str">
        <f t="shared" si="19"/>
        <v/>
      </c>
      <c r="AT64" s="243" t="str">
        <f t="shared" si="19"/>
        <v/>
      </c>
      <c r="AU64" s="243" t="str">
        <f t="shared" si="19"/>
        <v/>
      </c>
      <c r="AV64" s="243">
        <f t="shared" si="19"/>
        <v>19881</v>
      </c>
      <c r="AW64" s="269"/>
      <c r="AX64" s="269"/>
      <c r="AZ64" s="269"/>
    </row>
    <row r="65" spans="2:52">
      <c r="B65" s="121" t="str">
        <f t="shared" si="16"/>
        <v>18　調査・診断、 設計、工事監理等費用</v>
      </c>
      <c r="R65" s="243" t="str">
        <f t="shared" si="19"/>
        <v/>
      </c>
      <c r="S65" s="243" t="str">
        <f t="shared" si="19"/>
        <v/>
      </c>
      <c r="T65" s="243">
        <f t="shared" si="19"/>
        <v>108</v>
      </c>
      <c r="U65" s="243" t="str">
        <f t="shared" si="19"/>
        <v/>
      </c>
      <c r="V65" s="243" t="str">
        <f t="shared" si="19"/>
        <v/>
      </c>
      <c r="W65" s="243">
        <f t="shared" si="19"/>
        <v>3447</v>
      </c>
      <c r="X65" s="243">
        <f t="shared" si="19"/>
        <v>4144.5450000000001</v>
      </c>
      <c r="Y65" s="243" t="str">
        <f t="shared" si="19"/>
        <v/>
      </c>
      <c r="Z65" s="243">
        <f t="shared" si="19"/>
        <v>108</v>
      </c>
      <c r="AA65" s="243" t="str">
        <f t="shared" si="19"/>
        <v/>
      </c>
      <c r="AB65" s="243" t="str">
        <f t="shared" si="19"/>
        <v/>
      </c>
      <c r="AC65" s="243">
        <f t="shared" si="19"/>
        <v>108</v>
      </c>
      <c r="AD65" s="243">
        <f t="shared" si="19"/>
        <v>270</v>
      </c>
      <c r="AE65" s="243" t="str">
        <f t="shared" si="19"/>
        <v/>
      </c>
      <c r="AF65" s="243">
        <f t="shared" si="19"/>
        <v>108</v>
      </c>
      <c r="AG65" s="243" t="str">
        <f t="shared" si="19"/>
        <v/>
      </c>
      <c r="AH65" s="243" t="str">
        <f t="shared" si="19"/>
        <v/>
      </c>
      <c r="AI65" s="243">
        <f t="shared" si="19"/>
        <v>3447</v>
      </c>
      <c r="AJ65" s="243">
        <f t="shared" si="19"/>
        <v>6650.8650000000007</v>
      </c>
      <c r="AK65" s="243" t="str">
        <f t="shared" si="19"/>
        <v/>
      </c>
      <c r="AL65" s="243">
        <f t="shared" si="19"/>
        <v>648.5</v>
      </c>
      <c r="AM65" s="243">
        <f t="shared" si="19"/>
        <v>90</v>
      </c>
      <c r="AN65" s="243" t="str">
        <f t="shared" si="19"/>
        <v/>
      </c>
      <c r="AO65" s="243">
        <f t="shared" si="19"/>
        <v>108</v>
      </c>
      <c r="AP65" s="243" t="str">
        <f t="shared" si="19"/>
        <v/>
      </c>
      <c r="AQ65" s="243">
        <f t="shared" si="19"/>
        <v>90</v>
      </c>
      <c r="AR65" s="243">
        <f t="shared" si="19"/>
        <v>108</v>
      </c>
      <c r="AS65" s="243" t="str">
        <f t="shared" si="19"/>
        <v/>
      </c>
      <c r="AT65" s="243" t="str">
        <f t="shared" si="19"/>
        <v/>
      </c>
      <c r="AU65" s="243">
        <f t="shared" si="19"/>
        <v>108</v>
      </c>
      <c r="AV65" s="243">
        <f t="shared" si="19"/>
        <v>19543.91</v>
      </c>
      <c r="AW65" s="269"/>
      <c r="AX65" s="269"/>
      <c r="AZ65" s="269"/>
    </row>
    <row r="66" spans="2:52">
      <c r="B66" s="121" t="str">
        <f t="shared" si="16"/>
        <v>19　長期修繕計画作成費用</v>
      </c>
      <c r="R66" s="243" t="str">
        <f t="shared" si="19"/>
        <v/>
      </c>
      <c r="S66" s="243" t="str">
        <f t="shared" si="19"/>
        <v/>
      </c>
      <c r="T66" s="243" t="str">
        <f t="shared" si="19"/>
        <v/>
      </c>
      <c r="U66" s="243" t="str">
        <f t="shared" si="19"/>
        <v/>
      </c>
      <c r="V66" s="243">
        <f t="shared" si="19"/>
        <v>284.40000000000003</v>
      </c>
      <c r="W66" s="243" t="str">
        <f t="shared" si="19"/>
        <v/>
      </c>
      <c r="X66" s="243" t="str">
        <f t="shared" si="19"/>
        <v/>
      </c>
      <c r="Y66" s="243" t="str">
        <f t="shared" si="19"/>
        <v/>
      </c>
      <c r="Z66" s="243" t="str">
        <f t="shared" si="19"/>
        <v/>
      </c>
      <c r="AA66" s="243">
        <f t="shared" si="19"/>
        <v>284.40000000000003</v>
      </c>
      <c r="AB66" s="243" t="str">
        <f t="shared" si="19"/>
        <v/>
      </c>
      <c r="AC66" s="243" t="str">
        <f t="shared" si="19"/>
        <v/>
      </c>
      <c r="AD66" s="243" t="str">
        <f t="shared" si="19"/>
        <v/>
      </c>
      <c r="AE66" s="243" t="str">
        <f t="shared" si="19"/>
        <v/>
      </c>
      <c r="AF66" s="243">
        <f t="shared" si="19"/>
        <v>284.40000000000003</v>
      </c>
      <c r="AG66" s="243" t="str">
        <f t="shared" si="19"/>
        <v/>
      </c>
      <c r="AH66" s="243" t="str">
        <f t="shared" si="19"/>
        <v/>
      </c>
      <c r="AI66" s="243" t="str">
        <f t="shared" si="19"/>
        <v/>
      </c>
      <c r="AJ66" s="243" t="str">
        <f t="shared" si="19"/>
        <v/>
      </c>
      <c r="AK66" s="243">
        <f t="shared" si="19"/>
        <v>284.40000000000003</v>
      </c>
      <c r="AL66" s="243" t="str">
        <f t="shared" si="19"/>
        <v/>
      </c>
      <c r="AM66" s="243" t="str">
        <f t="shared" si="19"/>
        <v/>
      </c>
      <c r="AN66" s="243" t="str">
        <f t="shared" si="19"/>
        <v/>
      </c>
      <c r="AO66" s="243" t="str">
        <f t="shared" si="19"/>
        <v/>
      </c>
      <c r="AP66" s="243">
        <f t="shared" si="19"/>
        <v>284.40000000000003</v>
      </c>
      <c r="AQ66" s="243" t="str">
        <f t="shared" si="19"/>
        <v/>
      </c>
      <c r="AR66" s="243" t="str">
        <f t="shared" si="19"/>
        <v/>
      </c>
      <c r="AS66" s="243" t="str">
        <f t="shared" si="19"/>
        <v/>
      </c>
      <c r="AT66" s="243" t="str">
        <f t="shared" si="19"/>
        <v/>
      </c>
      <c r="AU66" s="243">
        <f t="shared" si="19"/>
        <v>284.40000000000003</v>
      </c>
      <c r="AV66" s="243">
        <f t="shared" si="19"/>
        <v>1706.4000000000003</v>
      </c>
      <c r="AW66" s="269"/>
      <c r="AX66" s="269"/>
      <c r="AZ66" s="269"/>
    </row>
    <row r="67" spans="2:52" ht="22.5">
      <c r="B67" s="121" t="str">
        <f>A27</f>
        <v>諸経費（現場管理費・一般管理費、及び法定福利費等（注））</v>
      </c>
      <c r="R67" s="244">
        <f t="shared" ref="R67:AV68" si="20">R27</f>
        <v>284.13000000000005</v>
      </c>
      <c r="S67" s="244">
        <f t="shared" si="20"/>
        <v>382.05</v>
      </c>
      <c r="T67" s="244">
        <f t="shared" si="20"/>
        <v>15.3</v>
      </c>
      <c r="U67" s="244">
        <f t="shared" si="20"/>
        <v>171</v>
      </c>
      <c r="V67" s="244">
        <f t="shared" si="20"/>
        <v>34.74</v>
      </c>
      <c r="W67" s="244">
        <f t="shared" si="20"/>
        <v>351.90000000000003</v>
      </c>
      <c r="X67" s="244">
        <f t="shared" si="20"/>
        <v>18362.344500000003</v>
      </c>
      <c r="Y67" s="244">
        <f t="shared" si="20"/>
        <v>5.04</v>
      </c>
      <c r="Z67" s="244">
        <f t="shared" si="20"/>
        <v>48.6</v>
      </c>
      <c r="AA67" s="244">
        <f t="shared" si="20"/>
        <v>1063.44</v>
      </c>
      <c r="AB67" s="244">
        <f t="shared" si="20"/>
        <v>0</v>
      </c>
      <c r="AC67" s="244">
        <f t="shared" si="20"/>
        <v>446.03999999999996</v>
      </c>
      <c r="AD67" s="244">
        <f t="shared" si="20"/>
        <v>3155.8500000000004</v>
      </c>
      <c r="AE67" s="244">
        <f t="shared" si="20"/>
        <v>4056.75</v>
      </c>
      <c r="AF67" s="244">
        <f t="shared" si="20"/>
        <v>1741.5000000000005</v>
      </c>
      <c r="AG67" s="244">
        <f t="shared" si="20"/>
        <v>7.2</v>
      </c>
      <c r="AH67" s="244">
        <f t="shared" si="20"/>
        <v>4503.0600000000004</v>
      </c>
      <c r="AI67" s="244">
        <f t="shared" si="20"/>
        <v>1339.74</v>
      </c>
      <c r="AJ67" s="244">
        <f t="shared" si="20"/>
        <v>14495.746500000001</v>
      </c>
      <c r="AK67" s="244">
        <f t="shared" si="20"/>
        <v>28.440000000000005</v>
      </c>
      <c r="AL67" s="244">
        <f t="shared" si="20"/>
        <v>64.850000000000009</v>
      </c>
      <c r="AM67" s="244">
        <f t="shared" si="20"/>
        <v>2484.9</v>
      </c>
      <c r="AN67" s="244">
        <f t="shared" si="20"/>
        <v>424.71000000000004</v>
      </c>
      <c r="AO67" s="244">
        <f t="shared" si="20"/>
        <v>181.8</v>
      </c>
      <c r="AP67" s="244">
        <f t="shared" si="20"/>
        <v>2301.0300000000002</v>
      </c>
      <c r="AQ67" s="244">
        <f t="shared" si="20"/>
        <v>16.2</v>
      </c>
      <c r="AR67" s="244">
        <f t="shared" si="20"/>
        <v>6480.81</v>
      </c>
      <c r="AS67" s="244">
        <f t="shared" si="20"/>
        <v>5.04</v>
      </c>
      <c r="AT67" s="244">
        <f t="shared" si="20"/>
        <v>154.80000000000001</v>
      </c>
      <c r="AU67" s="244">
        <f t="shared" si="20"/>
        <v>39.240000000000009</v>
      </c>
      <c r="AV67" s="244">
        <f t="shared" si="20"/>
        <v>62646.251000000004</v>
      </c>
      <c r="AW67" s="269"/>
      <c r="AX67" s="269"/>
      <c r="AZ67" s="269"/>
    </row>
    <row r="68" spans="2:52">
      <c r="B68" s="122" t="str">
        <f>B28</f>
        <v>消費税</v>
      </c>
      <c r="R68" s="244">
        <f t="shared" si="20"/>
        <v>312.54300000000006</v>
      </c>
      <c r="S68" s="244">
        <f t="shared" si="20"/>
        <v>420.25500000000005</v>
      </c>
      <c r="T68" s="244">
        <f t="shared" si="20"/>
        <v>16.830000000000002</v>
      </c>
      <c r="U68" s="244">
        <f t="shared" si="20"/>
        <v>188.10000000000002</v>
      </c>
      <c r="V68" s="244">
        <f t="shared" si="20"/>
        <v>38.214000000000006</v>
      </c>
      <c r="W68" s="244">
        <f t="shared" si="20"/>
        <v>387.09000000000003</v>
      </c>
      <c r="X68" s="244">
        <f t="shared" si="20"/>
        <v>20198.578950000006</v>
      </c>
      <c r="Y68" s="244">
        <f t="shared" si="20"/>
        <v>5.5440000000000005</v>
      </c>
      <c r="Z68" s="244">
        <f t="shared" si="20"/>
        <v>53.460000000000008</v>
      </c>
      <c r="AA68" s="244">
        <f t="shared" si="20"/>
        <v>1169.7840000000001</v>
      </c>
      <c r="AB68" s="244">
        <f t="shared" si="20"/>
        <v>0</v>
      </c>
      <c r="AC68" s="244">
        <f t="shared" si="20"/>
        <v>490.64400000000001</v>
      </c>
      <c r="AD68" s="244">
        <f t="shared" si="20"/>
        <v>3471.4349999999999</v>
      </c>
      <c r="AE68" s="244">
        <f t="shared" si="20"/>
        <v>4462.4250000000002</v>
      </c>
      <c r="AF68" s="244">
        <f t="shared" si="20"/>
        <v>1915.6500000000005</v>
      </c>
      <c r="AG68" s="244">
        <f t="shared" si="20"/>
        <v>7.9200000000000008</v>
      </c>
      <c r="AH68" s="244">
        <f t="shared" si="20"/>
        <v>4953.366</v>
      </c>
      <c r="AI68" s="244">
        <f t="shared" si="20"/>
        <v>1473.7139999999999</v>
      </c>
      <c r="AJ68" s="244">
        <f t="shared" si="20"/>
        <v>15945.321150000002</v>
      </c>
      <c r="AK68" s="244">
        <f t="shared" si="20"/>
        <v>31.284000000000006</v>
      </c>
      <c r="AL68" s="244">
        <f t="shared" si="20"/>
        <v>71.335000000000008</v>
      </c>
      <c r="AM68" s="244">
        <f t="shared" si="20"/>
        <v>2733.3900000000003</v>
      </c>
      <c r="AN68" s="244">
        <f t="shared" si="20"/>
        <v>467.18100000000004</v>
      </c>
      <c r="AO68" s="244">
        <f t="shared" si="20"/>
        <v>199.98000000000002</v>
      </c>
      <c r="AP68" s="244">
        <f t="shared" si="20"/>
        <v>2531.1330000000003</v>
      </c>
      <c r="AQ68" s="244">
        <f t="shared" si="20"/>
        <v>17.82</v>
      </c>
      <c r="AR68" s="244">
        <f t="shared" si="20"/>
        <v>7128.8910000000005</v>
      </c>
      <c r="AS68" s="244">
        <f t="shared" si="20"/>
        <v>5.5440000000000005</v>
      </c>
      <c r="AT68" s="244">
        <f t="shared" si="20"/>
        <v>170.28</v>
      </c>
      <c r="AU68" s="244">
        <f t="shared" si="20"/>
        <v>43.164000000000009</v>
      </c>
      <c r="AV68" s="244">
        <f t="shared" si="20"/>
        <v>68910.876100000009</v>
      </c>
      <c r="AW68" s="269"/>
      <c r="AX68" s="269"/>
      <c r="AZ68" s="269"/>
    </row>
    <row r="69" spans="2:52">
      <c r="B69" s="122" t="str">
        <f>B30</f>
        <v>推定修繕工事費　累計</v>
      </c>
      <c r="R69" s="244">
        <f t="shared" ref="R69:AU69" si="21">R30</f>
        <v>3437.9730000000004</v>
      </c>
      <c r="S69" s="244">
        <f t="shared" si="21"/>
        <v>8060.7780000000002</v>
      </c>
      <c r="T69" s="244">
        <f t="shared" si="21"/>
        <v>8245.9079999999994</v>
      </c>
      <c r="U69" s="244">
        <f t="shared" si="21"/>
        <v>10315.008</v>
      </c>
      <c r="V69" s="244">
        <f t="shared" si="21"/>
        <v>10735.361999999999</v>
      </c>
      <c r="W69" s="244">
        <f t="shared" si="21"/>
        <v>14993.351999999999</v>
      </c>
      <c r="X69" s="244">
        <f t="shared" si="21"/>
        <v>237177.72045000002</v>
      </c>
      <c r="Y69" s="244">
        <f t="shared" si="21"/>
        <v>237238.70445000002</v>
      </c>
      <c r="Z69" s="244">
        <f t="shared" si="21"/>
        <v>237826.76445000002</v>
      </c>
      <c r="AA69" s="244">
        <f t="shared" si="21"/>
        <v>250694.38845000003</v>
      </c>
      <c r="AB69" s="244">
        <f t="shared" si="21"/>
        <v>250694.38845000003</v>
      </c>
      <c r="AC69" s="244">
        <f t="shared" si="21"/>
        <v>256091.47245000003</v>
      </c>
      <c r="AD69" s="244">
        <f t="shared" si="21"/>
        <v>294277.25745000003</v>
      </c>
      <c r="AE69" s="244">
        <f t="shared" si="21"/>
        <v>343363.93245000002</v>
      </c>
      <c r="AF69" s="244">
        <f t="shared" si="21"/>
        <v>364436.08245000005</v>
      </c>
      <c r="AG69" s="244">
        <f t="shared" si="21"/>
        <v>364523.20245000004</v>
      </c>
      <c r="AH69" s="244">
        <f t="shared" si="21"/>
        <v>419010.22845000005</v>
      </c>
      <c r="AI69" s="244">
        <f t="shared" si="21"/>
        <v>435221.08245000005</v>
      </c>
      <c r="AJ69" s="244">
        <f t="shared" si="21"/>
        <v>610619.61510000005</v>
      </c>
      <c r="AK69" s="244">
        <f t="shared" si="21"/>
        <v>610963.73910000001</v>
      </c>
      <c r="AL69" s="244">
        <f t="shared" si="21"/>
        <v>611748.42410000006</v>
      </c>
      <c r="AM69" s="244">
        <f t="shared" si="21"/>
        <v>641815.7141000001</v>
      </c>
      <c r="AN69" s="244">
        <f t="shared" si="21"/>
        <v>646954.70510000014</v>
      </c>
      <c r="AO69" s="244">
        <f t="shared" si="21"/>
        <v>649154.48510000017</v>
      </c>
      <c r="AP69" s="244">
        <f t="shared" si="21"/>
        <v>676996.94810000015</v>
      </c>
      <c r="AQ69" s="244">
        <f t="shared" si="21"/>
        <v>677192.96810000017</v>
      </c>
      <c r="AR69" s="244">
        <f t="shared" si="21"/>
        <v>755610.76910000015</v>
      </c>
      <c r="AS69" s="244">
        <f t="shared" si="21"/>
        <v>755671.75310000021</v>
      </c>
      <c r="AT69" s="244">
        <f t="shared" si="21"/>
        <v>757544.83310000016</v>
      </c>
      <c r="AU69" s="244">
        <f t="shared" si="21"/>
        <v>758019.63710000017</v>
      </c>
      <c r="AV69" s="244"/>
      <c r="AW69" s="269"/>
      <c r="AX69" s="269"/>
      <c r="AZ69" s="269"/>
    </row>
    <row r="70" spans="2:52">
      <c r="B70" s="122" t="str">
        <f>A42</f>
        <v>修繕積立金等累計 
現行（＠253円／㎡･戸･月）</v>
      </c>
      <c r="R70" s="244">
        <f t="shared" ref="R70:AU71" si="22">R42</f>
        <v>216423.74609999999</v>
      </c>
      <c r="S70" s="244">
        <f t="shared" si="22"/>
        <v>234177.74609999999</v>
      </c>
      <c r="T70" s="244">
        <f t="shared" si="22"/>
        <v>251931.74609999999</v>
      </c>
      <c r="U70" s="244">
        <f t="shared" si="22"/>
        <v>269685.74609999999</v>
      </c>
      <c r="V70" s="244">
        <f t="shared" si="22"/>
        <v>287439.74609999999</v>
      </c>
      <c r="W70" s="244">
        <f t="shared" si="22"/>
        <v>305193.74609999999</v>
      </c>
      <c r="X70" s="244">
        <f t="shared" si="22"/>
        <v>322947.74609999999</v>
      </c>
      <c r="Y70" s="244">
        <f t="shared" si="22"/>
        <v>340701.74609999999</v>
      </c>
      <c r="Z70" s="244">
        <f t="shared" si="22"/>
        <v>358455.74609999999</v>
      </c>
      <c r="AA70" s="244">
        <f t="shared" si="22"/>
        <v>376209.74609999999</v>
      </c>
      <c r="AB70" s="244">
        <f t="shared" si="22"/>
        <v>393963.74609999999</v>
      </c>
      <c r="AC70" s="244">
        <f t="shared" si="22"/>
        <v>411717.74609999999</v>
      </c>
      <c r="AD70" s="244">
        <f t="shared" si="22"/>
        <v>429471.74609999999</v>
      </c>
      <c r="AE70" s="244">
        <f t="shared" si="22"/>
        <v>447225.74609999999</v>
      </c>
      <c r="AF70" s="244">
        <f t="shared" si="22"/>
        <v>464979.74609999999</v>
      </c>
      <c r="AG70" s="244">
        <f t="shared" si="22"/>
        <v>482733.74609999999</v>
      </c>
      <c r="AH70" s="244">
        <f t="shared" si="22"/>
        <v>500487.74609999999</v>
      </c>
      <c r="AI70" s="244">
        <f t="shared" si="22"/>
        <v>518241.74609999999</v>
      </c>
      <c r="AJ70" s="244">
        <f t="shared" si="22"/>
        <v>535995.74609999999</v>
      </c>
      <c r="AK70" s="244">
        <f t="shared" si="22"/>
        <v>553749.74609999999</v>
      </c>
      <c r="AL70" s="244">
        <f t="shared" si="22"/>
        <v>571503.74609999999</v>
      </c>
      <c r="AM70" s="244">
        <f t="shared" si="22"/>
        <v>589257.74609999999</v>
      </c>
      <c r="AN70" s="244">
        <f t="shared" si="22"/>
        <v>607011.74609999999</v>
      </c>
      <c r="AO70" s="244">
        <f t="shared" si="22"/>
        <v>624765.74609999999</v>
      </c>
      <c r="AP70" s="244">
        <f t="shared" si="22"/>
        <v>642519.74609999999</v>
      </c>
      <c r="AQ70" s="244">
        <f t="shared" si="22"/>
        <v>660273.74609999999</v>
      </c>
      <c r="AR70" s="244">
        <f t="shared" si="22"/>
        <v>678027.74609999999</v>
      </c>
      <c r="AS70" s="244">
        <f t="shared" si="22"/>
        <v>695781.74609999999</v>
      </c>
      <c r="AT70" s="244">
        <f t="shared" si="22"/>
        <v>713535.74609999999</v>
      </c>
      <c r="AU70" s="244">
        <f t="shared" si="22"/>
        <v>731289.74609999999</v>
      </c>
      <c r="AV70" s="244"/>
      <c r="AW70" s="269"/>
      <c r="AX70" s="269"/>
      <c r="AZ70" s="269"/>
    </row>
    <row r="71" spans="2:52">
      <c r="B71" s="122" t="str">
        <f>A43</f>
        <v>修繕積立金等累計 　
改正案（＠286円／㎡･戸･月）</v>
      </c>
      <c r="R71" s="244">
        <f t="shared" si="22"/>
        <v>219861.71909999999</v>
      </c>
      <c r="S71" s="244">
        <f t="shared" si="22"/>
        <v>239723.43819999998</v>
      </c>
      <c r="T71" s="244">
        <f t="shared" si="22"/>
        <v>259585.15729999996</v>
      </c>
      <c r="U71" s="244">
        <f t="shared" si="22"/>
        <v>279446.87639999995</v>
      </c>
      <c r="V71" s="244">
        <f t="shared" si="22"/>
        <v>299308.59549999994</v>
      </c>
      <c r="W71" s="244">
        <f t="shared" si="22"/>
        <v>319170.31459999993</v>
      </c>
      <c r="X71" s="244">
        <f t="shared" si="22"/>
        <v>339032.03369999991</v>
      </c>
      <c r="Y71" s="244">
        <f t="shared" si="22"/>
        <v>358893.7527999999</v>
      </c>
      <c r="Z71" s="244">
        <f t="shared" si="22"/>
        <v>378755.47189999989</v>
      </c>
      <c r="AA71" s="244">
        <f t="shared" si="22"/>
        <v>398617.19099999988</v>
      </c>
      <c r="AB71" s="244">
        <f t="shared" si="22"/>
        <v>418478.91009999986</v>
      </c>
      <c r="AC71" s="244">
        <f t="shared" si="22"/>
        <v>438340.62919999985</v>
      </c>
      <c r="AD71" s="244">
        <f t="shared" si="22"/>
        <v>458202.34829999984</v>
      </c>
      <c r="AE71" s="244">
        <f t="shared" si="22"/>
        <v>478064.06739999983</v>
      </c>
      <c r="AF71" s="244">
        <f t="shared" si="22"/>
        <v>497925.78649999981</v>
      </c>
      <c r="AG71" s="244">
        <f t="shared" si="22"/>
        <v>517787.5055999998</v>
      </c>
      <c r="AH71" s="244">
        <f t="shared" si="22"/>
        <v>537649.22469999979</v>
      </c>
      <c r="AI71" s="244">
        <f t="shared" si="22"/>
        <v>557510.94379999978</v>
      </c>
      <c r="AJ71" s="244">
        <f t="shared" si="22"/>
        <v>577372.66289999976</v>
      </c>
      <c r="AK71" s="244">
        <f t="shared" si="22"/>
        <v>597234.38199999975</v>
      </c>
      <c r="AL71" s="244">
        <f t="shared" si="22"/>
        <v>617096.10109999974</v>
      </c>
      <c r="AM71" s="244">
        <f t="shared" si="22"/>
        <v>636957.82019999973</v>
      </c>
      <c r="AN71" s="244">
        <f t="shared" si="22"/>
        <v>656819.53929999971</v>
      </c>
      <c r="AO71" s="244">
        <f t="shared" si="22"/>
        <v>676681.2583999997</v>
      </c>
      <c r="AP71" s="244">
        <f t="shared" si="22"/>
        <v>696542.97749999969</v>
      </c>
      <c r="AQ71" s="244">
        <f t="shared" si="22"/>
        <v>716404.69659999968</v>
      </c>
      <c r="AR71" s="244">
        <f t="shared" si="22"/>
        <v>736266.41569999966</v>
      </c>
      <c r="AS71" s="244">
        <f t="shared" si="22"/>
        <v>756128.13479999965</v>
      </c>
      <c r="AT71" s="244">
        <f t="shared" si="22"/>
        <v>775989.85389999964</v>
      </c>
      <c r="AU71" s="244">
        <f t="shared" si="22"/>
        <v>795851.57299999963</v>
      </c>
      <c r="AV71" s="244"/>
      <c r="AW71" s="269"/>
      <c r="AX71" s="269"/>
      <c r="AZ71" s="269"/>
    </row>
    <row r="72" spans="2:52">
      <c r="B72" s="122" t="str">
        <f>B41</f>
        <v>修繕積立金　次年度繰越金</v>
      </c>
      <c r="R72" s="244">
        <f t="shared" ref="R72:AU72" si="23">R41</f>
        <v>216423.74609999999</v>
      </c>
      <c r="S72" s="244">
        <f t="shared" si="23"/>
        <v>231662.66019999998</v>
      </c>
      <c r="T72" s="244">
        <f t="shared" si="23"/>
        <v>251339.24929999997</v>
      </c>
      <c r="U72" s="244">
        <f t="shared" si="23"/>
        <v>269131.86839999998</v>
      </c>
      <c r="V72" s="244">
        <f t="shared" si="23"/>
        <v>288573.23349999997</v>
      </c>
      <c r="W72" s="244">
        <f t="shared" si="23"/>
        <v>304176.96259999997</v>
      </c>
      <c r="X72" s="244">
        <f t="shared" si="23"/>
        <v>101854.31324999992</v>
      </c>
      <c r="Y72" s="244">
        <f t="shared" si="23"/>
        <v>121655.04834999992</v>
      </c>
      <c r="Z72" s="244">
        <f t="shared" si="23"/>
        <v>140928.70744999993</v>
      </c>
      <c r="AA72" s="244">
        <f t="shared" si="23"/>
        <v>147922.80254999991</v>
      </c>
      <c r="AB72" s="244">
        <f t="shared" si="23"/>
        <v>167784.52164999989</v>
      </c>
      <c r="AC72" s="244">
        <f t="shared" si="23"/>
        <v>182249.15674999988</v>
      </c>
      <c r="AD72" s="244">
        <f t="shared" si="23"/>
        <v>163925.09084999989</v>
      </c>
      <c r="AE72" s="244">
        <f t="shared" si="23"/>
        <v>134700.13494999992</v>
      </c>
      <c r="AF72" s="244">
        <f t="shared" si="23"/>
        <v>133489.70404999991</v>
      </c>
      <c r="AG72" s="244">
        <f t="shared" si="23"/>
        <v>153264.30314999993</v>
      </c>
      <c r="AH72" s="244">
        <f t="shared" si="23"/>
        <v>118638.99624999992</v>
      </c>
      <c r="AI72" s="244">
        <f t="shared" si="23"/>
        <v>122289.86134999993</v>
      </c>
      <c r="AJ72" s="244">
        <f t="shared" si="23"/>
        <v>-33246.952200000058</v>
      </c>
      <c r="AK72" s="244">
        <f t="shared" si="23"/>
        <v>-13729.357100000056</v>
      </c>
      <c r="AL72" s="244">
        <f t="shared" si="23"/>
        <v>5347.676999999946</v>
      </c>
      <c r="AM72" s="244">
        <f t="shared" si="23"/>
        <v>-4857.8939000000537</v>
      </c>
      <c r="AN72" s="244">
        <f t="shared" si="23"/>
        <v>9864.8341999999484</v>
      </c>
      <c r="AO72" s="244">
        <f t="shared" si="23"/>
        <v>27526.77329999995</v>
      </c>
      <c r="AP72" s="244">
        <f t="shared" si="23"/>
        <v>19546.029399999949</v>
      </c>
      <c r="AQ72" s="244">
        <f t="shared" si="23"/>
        <v>39211.728499999954</v>
      </c>
      <c r="AR72" s="244">
        <f t="shared" si="23"/>
        <v>-19344.353400000051</v>
      </c>
      <c r="AS72" s="244">
        <f t="shared" si="23"/>
        <v>456.38169999995119</v>
      </c>
      <c r="AT72" s="244">
        <f t="shared" si="23"/>
        <v>18445.020799999955</v>
      </c>
      <c r="AU72" s="244">
        <f t="shared" si="23"/>
        <v>37831.93589999996</v>
      </c>
      <c r="AV72" s="244"/>
      <c r="AW72" s="269"/>
      <c r="AX72" s="269"/>
      <c r="AZ72" s="269"/>
    </row>
    <row r="73" spans="2:52">
      <c r="R73" s="242"/>
      <c r="S73" s="242"/>
      <c r="T73" s="242"/>
      <c r="U73" s="242"/>
      <c r="V73" s="242"/>
      <c r="W73" s="242"/>
      <c r="X73" s="242"/>
      <c r="Y73" s="242"/>
      <c r="Z73" s="242"/>
      <c r="AA73" s="242"/>
      <c r="AE73" s="267"/>
      <c r="AM73" s="91"/>
      <c r="AN73" s="268"/>
      <c r="AO73" s="269"/>
      <c r="AP73" s="190"/>
      <c r="AQ73" s="269"/>
      <c r="AR73" s="269"/>
      <c r="AS73" s="269"/>
      <c r="AT73" s="269"/>
      <c r="AU73" s="269"/>
      <c r="AV73" s="269"/>
      <c r="AW73" s="269"/>
      <c r="AX73" s="269"/>
      <c r="AZ73" s="269"/>
    </row>
    <row r="74" spans="2:52">
      <c r="R74" s="242"/>
      <c r="S74" s="242"/>
      <c r="T74" s="242"/>
      <c r="U74" s="242"/>
      <c r="V74" s="242"/>
      <c r="W74" s="242"/>
      <c r="X74" s="242"/>
      <c r="Y74" s="242"/>
      <c r="Z74" s="242"/>
      <c r="AA74" s="242"/>
      <c r="AE74" s="267"/>
      <c r="AM74" s="91"/>
      <c r="AN74" s="268"/>
      <c r="AO74" s="269"/>
      <c r="AP74" s="190"/>
      <c r="AQ74" s="269"/>
      <c r="AR74" s="269"/>
      <c r="AS74" s="269"/>
      <c r="AT74" s="269"/>
      <c r="AU74" s="269"/>
      <c r="AV74" s="269"/>
      <c r="AW74" s="269"/>
      <c r="AX74" s="269"/>
      <c r="AZ74" s="269"/>
    </row>
    <row r="75" spans="2:5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242"/>
      <c r="AP75" s="242"/>
      <c r="AQ75" s="242"/>
      <c r="AR75" s="242"/>
      <c r="AS75" s="242"/>
      <c r="AT75" s="242"/>
      <c r="AU75" s="242"/>
      <c r="AV75" s="269"/>
      <c r="AW75" s="269"/>
      <c r="AX75" s="269"/>
      <c r="AZ75" s="269"/>
    </row>
    <row r="76" spans="2:5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2"/>
      <c r="AP76" s="242"/>
      <c r="AQ76" s="242"/>
      <c r="AR76" s="242"/>
      <c r="AS76" s="242"/>
      <c r="AT76" s="242"/>
      <c r="AU76" s="242"/>
      <c r="AV76" s="269"/>
      <c r="AW76" s="269"/>
      <c r="AX76" s="269"/>
      <c r="AZ76" s="269"/>
    </row>
    <row r="77" spans="2:5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242"/>
      <c r="AP77" s="242"/>
      <c r="AQ77" s="242"/>
      <c r="AR77" s="242"/>
      <c r="AS77" s="242"/>
      <c r="AT77" s="242"/>
      <c r="AU77" s="242"/>
      <c r="AV77" s="269"/>
      <c r="AW77" s="269"/>
      <c r="AX77" s="269"/>
      <c r="AZ77" s="269"/>
    </row>
    <row r="78" spans="2:5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242"/>
      <c r="AP78" s="242"/>
      <c r="AQ78" s="242"/>
      <c r="AR78" s="242"/>
      <c r="AS78" s="242"/>
      <c r="AT78" s="242"/>
      <c r="AU78" s="242"/>
      <c r="AV78" s="269"/>
      <c r="AW78" s="269"/>
      <c r="AX78" s="269"/>
      <c r="AZ78" s="269"/>
    </row>
    <row r="79" spans="2:5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242"/>
      <c r="AP79" s="242"/>
      <c r="AQ79" s="242"/>
      <c r="AR79" s="242"/>
      <c r="AS79" s="242"/>
      <c r="AT79" s="242"/>
      <c r="AU79" s="242"/>
      <c r="AV79" s="269"/>
      <c r="AW79" s="269"/>
      <c r="AX79" s="269"/>
      <c r="AZ79" s="269"/>
    </row>
    <row r="80" spans="2:5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242"/>
      <c r="AP80" s="242"/>
      <c r="AQ80" s="242"/>
      <c r="AR80" s="242"/>
      <c r="AS80" s="242"/>
      <c r="AT80" s="242"/>
      <c r="AU80" s="242"/>
      <c r="AV80" s="269"/>
      <c r="AW80" s="269"/>
      <c r="AX80" s="269"/>
      <c r="AZ80" s="269"/>
    </row>
    <row r="81" spans="18:5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242"/>
      <c r="AP81" s="242"/>
      <c r="AQ81" s="242"/>
      <c r="AR81" s="242"/>
      <c r="AS81" s="242"/>
      <c r="AT81" s="242"/>
      <c r="AU81" s="242"/>
      <c r="AV81" s="269"/>
      <c r="AW81" s="269"/>
      <c r="AX81" s="269"/>
      <c r="AZ81" s="269"/>
    </row>
    <row r="82" spans="18:5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242"/>
      <c r="AP82" s="242"/>
      <c r="AQ82" s="242"/>
      <c r="AR82" s="242"/>
      <c r="AS82" s="242"/>
      <c r="AT82" s="242"/>
      <c r="AU82" s="242"/>
      <c r="AV82" s="269"/>
      <c r="AW82" s="269"/>
      <c r="AX82" s="269"/>
      <c r="AZ82" s="269"/>
    </row>
    <row r="83" spans="18:5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242"/>
      <c r="AP83" s="242"/>
      <c r="AQ83" s="242"/>
      <c r="AR83" s="242"/>
      <c r="AS83" s="242"/>
      <c r="AT83" s="242"/>
      <c r="AU83" s="242"/>
      <c r="AV83" s="269"/>
      <c r="AW83" s="269"/>
      <c r="AX83" s="269"/>
      <c r="AZ83" s="269"/>
    </row>
    <row r="84" spans="18:5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242"/>
      <c r="AP84" s="242"/>
      <c r="AQ84" s="242"/>
      <c r="AR84" s="242"/>
      <c r="AS84" s="242"/>
      <c r="AT84" s="242"/>
      <c r="AU84" s="242"/>
      <c r="AV84" s="269"/>
      <c r="AW84" s="269"/>
      <c r="AX84" s="269"/>
      <c r="AZ84" s="269"/>
    </row>
    <row r="85" spans="18:5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242"/>
      <c r="AP85" s="242"/>
      <c r="AQ85" s="242"/>
      <c r="AR85" s="242"/>
      <c r="AS85" s="242"/>
      <c r="AT85" s="242"/>
      <c r="AU85" s="242"/>
      <c r="AV85" s="269"/>
      <c r="AW85" s="269"/>
      <c r="AX85" s="269"/>
      <c r="AZ85" s="269"/>
    </row>
    <row r="86" spans="18:52">
      <c r="R86" s="242"/>
      <c r="S86" s="242"/>
      <c r="T86" s="242"/>
      <c r="U86" s="242"/>
      <c r="V86" s="242"/>
      <c r="W86" s="242"/>
      <c r="X86" s="242"/>
      <c r="Y86" s="242"/>
      <c r="Z86" s="242"/>
      <c r="AA86" s="242"/>
      <c r="AB86" s="242"/>
      <c r="AC86" s="242"/>
      <c r="AD86" s="242"/>
      <c r="AE86" s="242"/>
      <c r="AF86" s="242"/>
      <c r="AG86" s="242"/>
      <c r="AH86" s="242"/>
      <c r="AI86" s="242"/>
      <c r="AJ86" s="242"/>
      <c r="AK86" s="242"/>
      <c r="AL86" s="242"/>
      <c r="AM86" s="242"/>
      <c r="AN86" s="242"/>
      <c r="AO86" s="242"/>
      <c r="AP86" s="242"/>
      <c r="AQ86" s="242"/>
      <c r="AR86" s="242"/>
      <c r="AS86" s="242"/>
      <c r="AT86" s="242"/>
      <c r="AU86" s="242"/>
      <c r="AV86" s="269"/>
      <c r="AW86" s="269"/>
      <c r="AX86" s="269"/>
      <c r="AZ86" s="269"/>
    </row>
    <row r="87" spans="18:52">
      <c r="R87" s="242"/>
      <c r="S87" s="242"/>
      <c r="T87" s="242"/>
      <c r="U87" s="242"/>
      <c r="V87" s="242"/>
      <c r="W87" s="242"/>
      <c r="X87" s="242"/>
      <c r="Y87" s="242"/>
      <c r="Z87" s="242"/>
      <c r="AA87" s="242"/>
      <c r="AB87" s="242"/>
      <c r="AC87" s="242"/>
      <c r="AD87" s="242"/>
      <c r="AE87" s="242"/>
      <c r="AF87" s="242"/>
      <c r="AG87" s="242"/>
      <c r="AH87" s="242"/>
      <c r="AI87" s="242"/>
      <c r="AJ87" s="242"/>
      <c r="AK87" s="242"/>
      <c r="AL87" s="242"/>
      <c r="AM87" s="242"/>
      <c r="AN87" s="242"/>
      <c r="AO87" s="242"/>
      <c r="AP87" s="242"/>
      <c r="AQ87" s="242"/>
      <c r="AR87" s="242"/>
      <c r="AS87" s="242"/>
      <c r="AT87" s="242"/>
      <c r="AU87" s="242"/>
      <c r="AV87" s="269"/>
      <c r="AW87" s="269"/>
      <c r="AX87" s="269"/>
      <c r="AZ87" s="269"/>
    </row>
    <row r="88" spans="18:5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242"/>
      <c r="AP88" s="242"/>
      <c r="AQ88" s="242"/>
      <c r="AR88" s="242"/>
      <c r="AS88" s="242"/>
      <c r="AT88" s="242"/>
      <c r="AU88" s="242"/>
      <c r="AV88" s="269"/>
      <c r="AW88" s="269"/>
      <c r="AX88" s="269"/>
      <c r="AZ88" s="269"/>
    </row>
    <row r="89" spans="18:5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242"/>
      <c r="AP89" s="242"/>
      <c r="AQ89" s="242"/>
      <c r="AR89" s="242"/>
      <c r="AS89" s="242"/>
      <c r="AT89" s="242"/>
      <c r="AU89" s="242"/>
      <c r="AV89" s="269"/>
      <c r="AW89" s="269"/>
      <c r="AX89" s="269"/>
      <c r="AZ89" s="269"/>
    </row>
    <row r="90" spans="18:5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242"/>
      <c r="AP90" s="242"/>
      <c r="AQ90" s="242"/>
      <c r="AR90" s="242"/>
      <c r="AS90" s="242"/>
      <c r="AT90" s="242"/>
      <c r="AU90" s="242"/>
      <c r="AV90" s="269"/>
      <c r="AW90" s="269"/>
      <c r="AX90" s="269"/>
      <c r="AZ90" s="269"/>
    </row>
    <row r="91" spans="18:52">
      <c r="R91" s="242"/>
      <c r="S91" s="242"/>
      <c r="T91" s="242"/>
      <c r="U91" s="242"/>
      <c r="V91" s="242"/>
      <c r="W91" s="242"/>
      <c r="X91" s="242"/>
      <c r="Y91" s="242"/>
      <c r="Z91" s="242"/>
      <c r="AA91" s="242"/>
      <c r="AB91" s="242"/>
      <c r="AC91" s="242"/>
      <c r="AD91" s="242"/>
      <c r="AE91" s="242"/>
      <c r="AF91" s="242"/>
      <c r="AG91" s="242"/>
      <c r="AH91" s="242"/>
      <c r="AI91" s="242"/>
      <c r="AJ91" s="242"/>
      <c r="AK91" s="242"/>
      <c r="AL91" s="242"/>
      <c r="AM91" s="242"/>
      <c r="AN91" s="242"/>
      <c r="AO91" s="242"/>
      <c r="AP91" s="242"/>
      <c r="AQ91" s="242"/>
      <c r="AR91" s="242"/>
      <c r="AS91" s="242"/>
      <c r="AT91" s="242"/>
      <c r="AU91" s="242"/>
    </row>
    <row r="92" spans="18:52">
      <c r="R92" s="242"/>
      <c r="S92" s="242"/>
      <c r="T92" s="242"/>
      <c r="U92" s="242"/>
      <c r="V92" s="242"/>
      <c r="W92" s="242"/>
      <c r="X92" s="242"/>
      <c r="Y92" s="242"/>
      <c r="Z92" s="242"/>
      <c r="AA92" s="242"/>
      <c r="AB92" s="242"/>
      <c r="AC92" s="242"/>
      <c r="AD92" s="242"/>
      <c r="AE92" s="242"/>
      <c r="AF92" s="242"/>
      <c r="AG92" s="242"/>
      <c r="AH92" s="242"/>
      <c r="AI92" s="242"/>
      <c r="AJ92" s="242"/>
      <c r="AK92" s="242"/>
      <c r="AL92" s="242"/>
      <c r="AM92" s="242"/>
      <c r="AN92" s="242"/>
      <c r="AO92" s="242"/>
      <c r="AP92" s="242"/>
      <c r="AQ92" s="242"/>
      <c r="AR92" s="242"/>
      <c r="AS92" s="242"/>
      <c r="AT92" s="242"/>
      <c r="AU92" s="242"/>
    </row>
    <row r="93" spans="18:52">
      <c r="R93" s="242"/>
      <c r="S93" s="242"/>
      <c r="T93" s="242"/>
      <c r="U93" s="242"/>
      <c r="V93" s="242"/>
      <c r="W93" s="242"/>
      <c r="X93" s="242"/>
      <c r="Y93" s="242"/>
      <c r="Z93" s="242"/>
      <c r="AA93" s="242"/>
      <c r="AB93" s="242"/>
      <c r="AC93" s="242"/>
      <c r="AD93" s="242"/>
      <c r="AE93" s="242"/>
      <c r="AF93" s="242"/>
      <c r="AG93" s="242"/>
      <c r="AH93" s="242"/>
      <c r="AI93" s="242"/>
      <c r="AJ93" s="242"/>
      <c r="AK93" s="242"/>
      <c r="AL93" s="242"/>
      <c r="AM93" s="242"/>
      <c r="AN93" s="242"/>
      <c r="AO93" s="242"/>
      <c r="AP93" s="242"/>
      <c r="AQ93" s="242"/>
      <c r="AR93" s="242"/>
      <c r="AS93" s="242"/>
      <c r="AT93" s="242"/>
      <c r="AU93" s="242"/>
    </row>
    <row r="97" spans="1:52" s="91" customFormat="1">
      <c r="A97" s="106"/>
      <c r="B97" s="123"/>
      <c r="C97" s="141"/>
      <c r="D97" s="141"/>
      <c r="E97" s="141"/>
      <c r="F97" s="161"/>
      <c r="G97" s="175"/>
      <c r="H97" s="190"/>
      <c r="I97" s="175"/>
      <c r="J97" s="208"/>
      <c r="K97" s="208"/>
      <c r="L97" s="208"/>
      <c r="M97" s="208"/>
      <c r="N97" s="208"/>
      <c r="O97" s="208"/>
      <c r="P97" s="208"/>
      <c r="Q97" s="230"/>
      <c r="R97" s="230"/>
      <c r="S97" s="230"/>
      <c r="T97" s="230"/>
      <c r="U97" s="230"/>
      <c r="V97" s="230"/>
      <c r="W97" s="230"/>
      <c r="X97" s="230"/>
      <c r="Y97" s="230"/>
      <c r="Z97" s="230"/>
      <c r="AA97" s="230"/>
      <c r="AB97" s="242"/>
      <c r="AC97" s="242"/>
      <c r="AD97" s="242"/>
      <c r="AE97" s="242"/>
      <c r="AF97" s="242"/>
      <c r="AG97" s="242"/>
      <c r="AH97" s="242"/>
      <c r="AI97" s="242"/>
      <c r="AJ97" s="242"/>
      <c r="AK97" s="242"/>
      <c r="AL97" s="242"/>
      <c r="AM97" s="242"/>
      <c r="AN97" s="242"/>
      <c r="AO97" s="267"/>
      <c r="AP97" s="242"/>
      <c r="AQ97" s="242"/>
      <c r="AR97" s="242"/>
      <c r="AS97" s="242"/>
      <c r="AT97" s="242"/>
      <c r="AU97" s="242"/>
      <c r="AV97" s="283"/>
      <c r="AX97" s="268"/>
      <c r="AY97" s="269"/>
      <c r="AZ97" s="190"/>
    </row>
  </sheetData>
  <mergeCells count="18">
    <mergeCell ref="AW4:AX4"/>
    <mergeCell ref="B24:Q24"/>
    <mergeCell ref="A27:Q27"/>
    <mergeCell ref="B35:Q35"/>
    <mergeCell ref="B36:Q36"/>
    <mergeCell ref="AV5:AV6"/>
    <mergeCell ref="AW5:AW6"/>
    <mergeCell ref="AX5:AX6"/>
    <mergeCell ref="AV46:AV47"/>
    <mergeCell ref="B37:Q37"/>
    <mergeCell ref="A42:Q42"/>
    <mergeCell ref="A43:Q43"/>
    <mergeCell ref="A5:A6"/>
    <mergeCell ref="B5:B6"/>
    <mergeCell ref="A23:A25"/>
    <mergeCell ref="A29:A33"/>
    <mergeCell ref="A34:A39"/>
    <mergeCell ref="A44:AV44"/>
  </mergeCells>
  <phoneticPr fontId="36"/>
  <pageMargins left="0.78740157480314965" right="0.78740157480314965" top="0.98425196850393704" bottom="0.98425196850393704" header="0.51181102362204722" footer="0.51181102362204722"/>
  <pageSetup paperSize="8" scale="69" firstPageNumber="45" orientation="landscape"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B153"/>
  <sheetViews>
    <sheetView topLeftCell="A29" zoomScale="70" zoomScaleNormal="70" zoomScaleSheetLayoutView="70" workbookViewId="0">
      <selection activeCell="A102" sqref="A64:AZ102"/>
    </sheetView>
  </sheetViews>
  <sheetFormatPr defaultColWidth="9" defaultRowHeight="14.25"/>
  <cols>
    <col min="1" max="1" width="6.125" style="290" customWidth="1"/>
    <col min="2" max="2" width="2.625" style="291" customWidth="1"/>
    <col min="3" max="3" width="24.625" style="292" customWidth="1"/>
    <col min="4" max="4" width="15.125" style="292" customWidth="1"/>
    <col min="5" max="5" width="10.75" style="292" customWidth="1"/>
    <col min="6" max="6" width="5.125" style="293" hidden="1" customWidth="1"/>
    <col min="7" max="7" width="9.875" style="294" hidden="1" customWidth="1"/>
    <col min="8" max="8" width="6.625" style="295" hidden="1" customWidth="1"/>
    <col min="9" max="9" width="9.625" style="294" hidden="1" customWidth="1"/>
    <col min="10" max="16" width="3.875" style="296" hidden="1" customWidth="1"/>
    <col min="17" max="17" width="5" style="297" bestFit="1" customWidth="1"/>
    <col min="18" max="27" width="4.375" style="297" customWidth="1"/>
    <col min="28" max="40" width="4.375" style="25" customWidth="1"/>
    <col min="41" max="41" width="4.375" style="298" customWidth="1"/>
    <col min="42" max="47" width="4.375" style="25" customWidth="1"/>
    <col min="48" max="50" width="8.25" style="25" customWidth="1"/>
    <col min="51" max="51" width="11.75" style="299" customWidth="1"/>
    <col min="52" max="52" width="11.75" style="300" customWidth="1"/>
    <col min="53" max="53" width="10.875" style="301" customWidth="1"/>
    <col min="54" max="54" width="6.625" style="295" customWidth="1"/>
    <col min="55" max="55" width="8.875" style="301" customWidth="1"/>
    <col min="56" max="56" width="9" style="301" bestFit="1"/>
    <col min="57" max="16384" width="9" style="301"/>
  </cols>
  <sheetData>
    <row r="1" spans="1:54" ht="9" customHeight="1"/>
    <row r="2" spans="1:54" ht="19.5">
      <c r="A2" s="1043" t="s">
        <v>468</v>
      </c>
      <c r="B2" s="1047"/>
      <c r="C2" s="1048"/>
      <c r="D2" s="1048"/>
      <c r="E2" s="1048"/>
      <c r="F2" s="1049"/>
      <c r="G2" s="1050"/>
      <c r="H2" s="1051"/>
      <c r="I2" s="1050"/>
      <c r="J2" s="1052"/>
      <c r="K2" s="1052"/>
      <c r="L2" s="1052"/>
      <c r="M2" s="1052"/>
      <c r="N2" s="1052"/>
      <c r="O2" s="1052"/>
      <c r="P2" s="1052"/>
      <c r="Q2" s="1053"/>
      <c r="R2" s="1053"/>
      <c r="S2" s="1053"/>
      <c r="T2" s="1053"/>
      <c r="U2" s="1053"/>
      <c r="V2" s="1053"/>
      <c r="W2" s="1053"/>
      <c r="X2" s="1053"/>
      <c r="Y2" s="1053"/>
      <c r="Z2" s="1053"/>
      <c r="AA2" s="1053"/>
      <c r="AB2" s="1010"/>
      <c r="AC2" s="1010"/>
      <c r="AD2" s="1010"/>
      <c r="AE2" s="1010"/>
      <c r="AF2" s="1010"/>
      <c r="AG2" s="1010"/>
      <c r="AH2" s="1010"/>
      <c r="AI2" s="1010"/>
      <c r="AJ2" s="1010"/>
      <c r="AK2" s="1010"/>
      <c r="AL2" s="1010"/>
      <c r="AM2" s="1010"/>
      <c r="AN2" s="1010"/>
      <c r="AO2" s="1054"/>
      <c r="AP2" s="1010"/>
      <c r="AQ2" s="1010"/>
      <c r="AR2" s="1010"/>
      <c r="AS2" s="1010"/>
      <c r="AT2" s="1010"/>
      <c r="AU2" s="1010"/>
      <c r="AV2" s="1010"/>
      <c r="AW2" s="1010"/>
      <c r="AX2" s="870" t="s">
        <v>741</v>
      </c>
      <c r="AY2" s="1017"/>
      <c r="AZ2" s="1018" t="str">
        <f>+'様式第4-1号 長期修繕計画総括表'!AX2</f>
        <v>2021年○月○○日</v>
      </c>
    </row>
    <row r="3" spans="1:54" ht="19.5">
      <c r="A3" s="1043"/>
      <c r="B3" s="1047"/>
      <c r="C3" s="1048"/>
      <c r="D3" s="1048"/>
      <c r="E3" s="1048"/>
      <c r="F3" s="1049"/>
      <c r="G3" s="1050"/>
      <c r="H3" s="1051"/>
      <c r="I3" s="1050"/>
      <c r="J3" s="1052"/>
      <c r="K3" s="1052"/>
      <c r="L3" s="1052"/>
      <c r="M3" s="1052"/>
      <c r="N3" s="1052"/>
      <c r="O3" s="1052"/>
      <c r="P3" s="1052"/>
      <c r="Q3" s="1053"/>
      <c r="R3" s="1053"/>
      <c r="S3" s="1053"/>
      <c r="T3" s="1053"/>
      <c r="U3" s="1053"/>
      <c r="V3" s="1053"/>
      <c r="W3" s="1053"/>
      <c r="X3" s="1053"/>
      <c r="Y3" s="1053"/>
      <c r="Z3" s="1053"/>
      <c r="AA3" s="1053"/>
      <c r="AB3" s="1010"/>
      <c r="AC3" s="1010"/>
      <c r="AD3" s="1010"/>
      <c r="AE3" s="1010"/>
      <c r="AF3" s="1010"/>
      <c r="AG3" s="1010"/>
      <c r="AH3" s="1010"/>
      <c r="AI3" s="1010"/>
      <c r="AJ3" s="1010"/>
      <c r="AK3" s="1010"/>
      <c r="AL3" s="1010"/>
      <c r="AM3" s="1010"/>
      <c r="AN3" s="1010"/>
      <c r="AO3" s="1054"/>
      <c r="AP3" s="1010"/>
      <c r="AQ3" s="1010"/>
      <c r="AR3" s="1010"/>
      <c r="AS3" s="1010"/>
      <c r="AT3" s="1010"/>
      <c r="AU3" s="1010"/>
      <c r="AV3" s="1010"/>
      <c r="AW3" s="1010"/>
      <c r="AX3" s="870" t="s">
        <v>742</v>
      </c>
      <c r="AY3" s="1017"/>
      <c r="AZ3" s="1018" t="str">
        <f>+'様式第4-1号 長期修繕計画総括表'!AX3</f>
        <v>2021年○月○○日</v>
      </c>
    </row>
    <row r="4" spans="1:54" ht="33" customHeight="1">
      <c r="A4" s="1043"/>
      <c r="B4" s="1047"/>
      <c r="C4" s="1048"/>
      <c r="D4" s="1048"/>
      <c r="E4" s="1048"/>
      <c r="F4" s="1049"/>
      <c r="G4" s="1050"/>
      <c r="H4" s="1051"/>
      <c r="I4" s="1050"/>
      <c r="J4" s="1052"/>
      <c r="K4" s="1052"/>
      <c r="L4" s="1052"/>
      <c r="M4" s="1052"/>
      <c r="N4" s="1052"/>
      <c r="O4" s="1052"/>
      <c r="P4" s="1052"/>
      <c r="Q4" s="1053"/>
      <c r="R4" s="1053"/>
      <c r="S4" s="1053"/>
      <c r="T4" s="1053"/>
      <c r="U4" s="1053"/>
      <c r="V4" s="1053"/>
      <c r="W4" s="1053"/>
      <c r="X4" s="1053"/>
      <c r="Y4" s="1053"/>
      <c r="Z4" s="1053"/>
      <c r="AA4" s="1053"/>
      <c r="AB4" s="1010"/>
      <c r="AC4" s="1010"/>
      <c r="AD4" s="1010"/>
      <c r="AE4" s="1010"/>
      <c r="AF4" s="1010"/>
      <c r="AG4" s="1010"/>
      <c r="AH4" s="1010"/>
      <c r="AI4" s="1010"/>
      <c r="AJ4" s="1010"/>
      <c r="AK4" s="1010"/>
      <c r="AL4" s="1010"/>
      <c r="AM4" s="1010"/>
      <c r="AN4" s="1010"/>
      <c r="AO4" s="1054"/>
      <c r="AP4" s="1010"/>
      <c r="AQ4" s="1010"/>
      <c r="AR4" s="1010"/>
      <c r="AS4" s="1010"/>
      <c r="AT4" s="1010"/>
      <c r="AU4" s="1010"/>
      <c r="AV4" s="1010"/>
      <c r="AW4" s="1010"/>
      <c r="AX4" s="1045" t="s">
        <v>764</v>
      </c>
      <c r="AY4" s="1557" t="s">
        <v>444</v>
      </c>
      <c r="AZ4" s="1558"/>
    </row>
    <row r="5" spans="1:54" ht="13.5" customHeight="1">
      <c r="A5" s="1570" t="s">
        <v>491</v>
      </c>
      <c r="B5" s="1571"/>
      <c r="C5" s="1572"/>
      <c r="D5" s="1576" t="s">
        <v>202</v>
      </c>
      <c r="E5" s="369" t="s">
        <v>429</v>
      </c>
      <c r="F5" s="369" t="s">
        <v>121</v>
      </c>
      <c r="G5" s="418" t="s">
        <v>113</v>
      </c>
      <c r="H5" s="437" t="s">
        <v>170</v>
      </c>
      <c r="I5" s="418" t="s">
        <v>453</v>
      </c>
      <c r="J5" s="471" t="s">
        <v>454</v>
      </c>
      <c r="K5" s="482"/>
      <c r="L5" s="482"/>
      <c r="M5" s="482"/>
      <c r="N5" s="482"/>
      <c r="O5" s="482"/>
      <c r="P5" s="482"/>
      <c r="Q5" s="484" t="s">
        <v>20</v>
      </c>
      <c r="R5" s="506">
        <v>2018</v>
      </c>
      <c r="S5" s="528">
        <v>2019</v>
      </c>
      <c r="T5" s="528">
        <v>2020</v>
      </c>
      <c r="U5" s="528">
        <v>2021</v>
      </c>
      <c r="V5" s="528">
        <v>2022</v>
      </c>
      <c r="W5" s="528">
        <v>2023</v>
      </c>
      <c r="X5" s="528">
        <v>2024</v>
      </c>
      <c r="Y5" s="528">
        <v>2025</v>
      </c>
      <c r="Z5" s="528">
        <v>2026</v>
      </c>
      <c r="AA5" s="550">
        <v>2027</v>
      </c>
      <c r="AB5" s="571">
        <v>2028</v>
      </c>
      <c r="AC5" s="528">
        <v>2029</v>
      </c>
      <c r="AD5" s="528">
        <v>2030</v>
      </c>
      <c r="AE5" s="528">
        <v>2031</v>
      </c>
      <c r="AF5" s="528">
        <v>2032</v>
      </c>
      <c r="AG5" s="528">
        <v>2033</v>
      </c>
      <c r="AH5" s="528">
        <v>2034</v>
      </c>
      <c r="AI5" s="528">
        <v>2035</v>
      </c>
      <c r="AJ5" s="528">
        <v>2036</v>
      </c>
      <c r="AK5" s="592">
        <v>2037</v>
      </c>
      <c r="AL5" s="613">
        <v>2038</v>
      </c>
      <c r="AM5" s="528">
        <v>2039</v>
      </c>
      <c r="AN5" s="528">
        <v>2040</v>
      </c>
      <c r="AO5" s="528">
        <v>2041</v>
      </c>
      <c r="AP5" s="528">
        <v>2042</v>
      </c>
      <c r="AQ5" s="528">
        <v>2043</v>
      </c>
      <c r="AR5" s="528">
        <v>2044</v>
      </c>
      <c r="AS5" s="528">
        <v>2045</v>
      </c>
      <c r="AT5" s="528">
        <v>2046</v>
      </c>
      <c r="AU5" s="636">
        <v>2047</v>
      </c>
      <c r="AV5" s="1578" t="s">
        <v>469</v>
      </c>
      <c r="AW5" s="1580" t="s">
        <v>472</v>
      </c>
      <c r="AX5" s="1582" t="s">
        <v>53</v>
      </c>
      <c r="AY5" s="1584" t="s">
        <v>158</v>
      </c>
      <c r="AZ5" s="1585" t="s">
        <v>263</v>
      </c>
      <c r="BB5" s="288"/>
    </row>
    <row r="6" spans="1:54" ht="13.5" customHeight="1">
      <c r="A6" s="1573"/>
      <c r="B6" s="1574"/>
      <c r="C6" s="1575"/>
      <c r="D6" s="1577"/>
      <c r="E6" s="370" t="s">
        <v>540</v>
      </c>
      <c r="F6" s="93"/>
      <c r="G6" s="419"/>
      <c r="H6" s="438"/>
      <c r="I6" s="6"/>
      <c r="J6" s="472"/>
      <c r="K6" s="483"/>
      <c r="L6" s="483"/>
      <c r="M6" s="483"/>
      <c r="N6" s="483"/>
      <c r="O6" s="483"/>
      <c r="P6" s="483"/>
      <c r="Q6" s="485" t="s">
        <v>4</v>
      </c>
      <c r="R6" s="100">
        <v>19</v>
      </c>
      <c r="S6" s="529">
        <v>20</v>
      </c>
      <c r="T6" s="529">
        <v>21</v>
      </c>
      <c r="U6" s="529">
        <v>22</v>
      </c>
      <c r="V6" s="529">
        <v>23</v>
      </c>
      <c r="W6" s="529">
        <v>24</v>
      </c>
      <c r="X6" s="529">
        <v>25</v>
      </c>
      <c r="Y6" s="529">
        <v>26</v>
      </c>
      <c r="Z6" s="529">
        <v>27</v>
      </c>
      <c r="AA6" s="551">
        <v>28</v>
      </c>
      <c r="AB6" s="572">
        <v>29</v>
      </c>
      <c r="AC6" s="529">
        <v>30</v>
      </c>
      <c r="AD6" s="529">
        <v>31</v>
      </c>
      <c r="AE6" s="529">
        <v>32</v>
      </c>
      <c r="AF6" s="529">
        <v>33</v>
      </c>
      <c r="AG6" s="529">
        <v>34</v>
      </c>
      <c r="AH6" s="529">
        <v>35</v>
      </c>
      <c r="AI6" s="529">
        <v>36</v>
      </c>
      <c r="AJ6" s="529">
        <v>37</v>
      </c>
      <c r="AK6" s="593">
        <v>38</v>
      </c>
      <c r="AL6" s="614">
        <v>39</v>
      </c>
      <c r="AM6" s="529">
        <v>40</v>
      </c>
      <c r="AN6" s="529">
        <v>41</v>
      </c>
      <c r="AO6" s="529">
        <v>42</v>
      </c>
      <c r="AP6" s="529">
        <v>43</v>
      </c>
      <c r="AQ6" s="529">
        <v>44</v>
      </c>
      <c r="AR6" s="529">
        <v>45</v>
      </c>
      <c r="AS6" s="529">
        <v>46</v>
      </c>
      <c r="AT6" s="529">
        <v>47</v>
      </c>
      <c r="AU6" s="637">
        <v>48</v>
      </c>
      <c r="AV6" s="1579"/>
      <c r="AW6" s="1581"/>
      <c r="AX6" s="1583"/>
      <c r="AY6" s="1584"/>
      <c r="AZ6" s="1585"/>
      <c r="BB6" s="288"/>
    </row>
    <row r="7" spans="1:54" ht="13.5" customHeight="1">
      <c r="A7" s="302" t="s">
        <v>492</v>
      </c>
      <c r="B7" s="1559" t="s">
        <v>310</v>
      </c>
      <c r="C7" s="1560"/>
      <c r="D7" s="344"/>
      <c r="E7" s="371"/>
      <c r="F7" s="404"/>
      <c r="G7" s="210"/>
      <c r="H7" s="439"/>
      <c r="I7" s="457"/>
      <c r="J7" s="210"/>
      <c r="K7" s="210"/>
      <c r="L7" s="210"/>
      <c r="M7" s="210"/>
      <c r="N7" s="210"/>
      <c r="O7" s="210"/>
      <c r="P7" s="210"/>
      <c r="Q7" s="486"/>
      <c r="R7" s="507">
        <f t="shared" ref="R7:AU7" si="0">IF(SUM(R8:R9)&gt;0,SUM(R8:R9),"")</f>
        <v>270</v>
      </c>
      <c r="S7" s="530" t="str">
        <f t="shared" si="0"/>
        <v/>
      </c>
      <c r="T7" s="530" t="str">
        <f t="shared" si="0"/>
        <v/>
      </c>
      <c r="U7" s="530" t="str">
        <f t="shared" si="0"/>
        <v/>
      </c>
      <c r="V7" s="530" t="str">
        <f t="shared" si="0"/>
        <v/>
      </c>
      <c r="W7" s="530" t="str">
        <f t="shared" si="0"/>
        <v/>
      </c>
      <c r="X7" s="530">
        <f t="shared" si="0"/>
        <v>18423.900000000001</v>
      </c>
      <c r="Y7" s="530" t="str">
        <f t="shared" si="0"/>
        <v/>
      </c>
      <c r="Z7" s="530" t="str">
        <f t="shared" si="0"/>
        <v/>
      </c>
      <c r="AA7" s="552" t="str">
        <f t="shared" si="0"/>
        <v/>
      </c>
      <c r="AB7" s="573" t="str">
        <f t="shared" si="0"/>
        <v/>
      </c>
      <c r="AC7" s="530" t="str">
        <f t="shared" si="0"/>
        <v/>
      </c>
      <c r="AD7" s="530">
        <f t="shared" si="0"/>
        <v>1486.8</v>
      </c>
      <c r="AE7" s="530">
        <f t="shared" si="0"/>
        <v>450</v>
      </c>
      <c r="AF7" s="530" t="str">
        <f t="shared" si="0"/>
        <v/>
      </c>
      <c r="AG7" s="530" t="str">
        <f t="shared" si="0"/>
        <v/>
      </c>
      <c r="AH7" s="530" t="str">
        <f t="shared" si="0"/>
        <v/>
      </c>
      <c r="AI7" s="530" t="str">
        <f t="shared" si="0"/>
        <v/>
      </c>
      <c r="AJ7" s="530">
        <f t="shared" si="0"/>
        <v>18423.900000000001</v>
      </c>
      <c r="AK7" s="594" t="str">
        <f t="shared" si="0"/>
        <v/>
      </c>
      <c r="AL7" s="615" t="str">
        <f t="shared" si="0"/>
        <v/>
      </c>
      <c r="AM7" s="530" t="str">
        <f t="shared" si="0"/>
        <v/>
      </c>
      <c r="AN7" s="530" t="str">
        <f t="shared" si="0"/>
        <v/>
      </c>
      <c r="AO7" s="530" t="str">
        <f t="shared" si="0"/>
        <v/>
      </c>
      <c r="AP7" s="530">
        <f t="shared" si="0"/>
        <v>1486.8</v>
      </c>
      <c r="AQ7" s="530" t="str">
        <f t="shared" si="0"/>
        <v/>
      </c>
      <c r="AR7" s="530">
        <f t="shared" si="0"/>
        <v>675</v>
      </c>
      <c r="AS7" s="530" t="str">
        <f t="shared" si="0"/>
        <v/>
      </c>
      <c r="AT7" s="530" t="str">
        <f t="shared" si="0"/>
        <v/>
      </c>
      <c r="AU7" s="638" t="str">
        <f t="shared" si="0"/>
        <v/>
      </c>
      <c r="AV7" s="657">
        <f t="shared" ref="AV7:AV70" si="1">SUM(R7:AU7)</f>
        <v>41216.400000000009</v>
      </c>
      <c r="AW7" s="657">
        <f t="shared" ref="AW7:AW70" si="2">+SUM(R7:S7)*0.08+SUM(T7:AU7)*0.1</f>
        <v>4116.2400000000016</v>
      </c>
      <c r="AX7" s="676">
        <f t="shared" ref="AX7:AX70" si="3">+AV7+AW7</f>
        <v>45332.640000000014</v>
      </c>
      <c r="AY7" s="701"/>
      <c r="AZ7" s="721"/>
      <c r="BB7" s="288"/>
    </row>
    <row r="8" spans="1:54" ht="13.5" customHeight="1">
      <c r="A8" s="302" t="s">
        <v>131</v>
      </c>
      <c r="B8" s="312"/>
      <c r="C8" s="328" t="s">
        <v>16</v>
      </c>
      <c r="D8" s="317" t="s">
        <v>457</v>
      </c>
      <c r="E8" s="372" t="str">
        <f>+'様式第3-2号　修繕工事項目等の設定内容'!F8</f>
        <v>12～15年</v>
      </c>
      <c r="F8" s="405"/>
      <c r="G8" s="420"/>
      <c r="H8" s="440"/>
      <c r="I8" s="458"/>
      <c r="J8" s="420"/>
      <c r="K8" s="420"/>
      <c r="L8" s="420"/>
      <c r="M8" s="420"/>
      <c r="N8" s="420"/>
      <c r="O8" s="420"/>
      <c r="P8" s="420"/>
      <c r="Q8" s="487"/>
      <c r="R8" s="508">
        <v>270</v>
      </c>
      <c r="S8" s="531"/>
      <c r="T8" s="531"/>
      <c r="U8" s="531"/>
      <c r="V8" s="531"/>
      <c r="W8" s="531"/>
      <c r="X8" s="531">
        <v>4050</v>
      </c>
      <c r="Y8" s="531"/>
      <c r="Z8" s="531"/>
      <c r="AA8" s="553"/>
      <c r="AB8" s="574"/>
      <c r="AC8" s="531"/>
      <c r="AD8" s="531">
        <v>1080</v>
      </c>
      <c r="AE8" s="531">
        <v>450</v>
      </c>
      <c r="AF8" s="531"/>
      <c r="AG8" s="531"/>
      <c r="AH8" s="531"/>
      <c r="AI8" s="531"/>
      <c r="AJ8" s="531">
        <v>4050</v>
      </c>
      <c r="AK8" s="595"/>
      <c r="AL8" s="616"/>
      <c r="AM8" s="531"/>
      <c r="AN8" s="531"/>
      <c r="AO8" s="531"/>
      <c r="AP8" s="531">
        <v>1080</v>
      </c>
      <c r="AQ8" s="531"/>
      <c r="AR8" s="531">
        <v>675</v>
      </c>
      <c r="AS8" s="531"/>
      <c r="AT8" s="531"/>
      <c r="AU8" s="639"/>
      <c r="AV8" s="658">
        <f t="shared" si="1"/>
        <v>11655</v>
      </c>
      <c r="AW8" s="658">
        <f t="shared" si="2"/>
        <v>1160.0999999999999</v>
      </c>
      <c r="AX8" s="677">
        <f t="shared" si="3"/>
        <v>12815.1</v>
      </c>
      <c r="AY8" s="702"/>
      <c r="AZ8" s="722"/>
      <c r="BB8" s="288"/>
    </row>
    <row r="9" spans="1:54" ht="13.5" customHeight="1">
      <c r="A9" s="302"/>
      <c r="B9" s="312"/>
      <c r="C9" s="329" t="s">
        <v>493</v>
      </c>
      <c r="D9" s="317" t="s">
        <v>457</v>
      </c>
      <c r="E9" s="372" t="str">
        <f>+'様式第3-2号　修繕工事項目等の設定内容'!F10</f>
        <v>12～15年</v>
      </c>
      <c r="F9" s="405"/>
      <c r="G9" s="420"/>
      <c r="H9" s="440"/>
      <c r="I9" s="458"/>
      <c r="J9" s="420"/>
      <c r="K9" s="420"/>
      <c r="L9" s="420"/>
      <c r="M9" s="420"/>
      <c r="N9" s="420"/>
      <c r="O9" s="420"/>
      <c r="P9" s="420"/>
      <c r="Q9" s="487"/>
      <c r="R9" s="508"/>
      <c r="S9" s="531"/>
      <c r="T9" s="531"/>
      <c r="U9" s="531"/>
      <c r="V9" s="531"/>
      <c r="W9" s="531"/>
      <c r="X9" s="531">
        <v>14373.9</v>
      </c>
      <c r="Y9" s="531"/>
      <c r="Z9" s="531"/>
      <c r="AA9" s="553"/>
      <c r="AB9" s="574"/>
      <c r="AC9" s="531"/>
      <c r="AD9" s="531">
        <v>406.8</v>
      </c>
      <c r="AE9" s="531"/>
      <c r="AF9" s="531"/>
      <c r="AG9" s="531"/>
      <c r="AH9" s="531"/>
      <c r="AI9" s="531"/>
      <c r="AJ9" s="531">
        <v>14373.9</v>
      </c>
      <c r="AK9" s="595"/>
      <c r="AL9" s="616"/>
      <c r="AM9" s="531"/>
      <c r="AN9" s="531"/>
      <c r="AO9" s="531"/>
      <c r="AP9" s="531">
        <v>406.8</v>
      </c>
      <c r="AQ9" s="531"/>
      <c r="AR9" s="531"/>
      <c r="AS9" s="531"/>
      <c r="AT9" s="531"/>
      <c r="AU9" s="639"/>
      <c r="AV9" s="658">
        <f t="shared" si="1"/>
        <v>29561.399999999998</v>
      </c>
      <c r="AW9" s="658">
        <f t="shared" si="2"/>
        <v>2956.14</v>
      </c>
      <c r="AX9" s="677">
        <f t="shared" si="3"/>
        <v>32517.539999999997</v>
      </c>
      <c r="AY9" s="702"/>
      <c r="AZ9" s="722"/>
      <c r="BB9" s="288"/>
    </row>
    <row r="10" spans="1:54" ht="13.5" customHeight="1">
      <c r="A10" s="303" t="s">
        <v>495</v>
      </c>
      <c r="B10" s="9" t="s">
        <v>38</v>
      </c>
      <c r="C10" s="330"/>
      <c r="D10" s="330"/>
      <c r="E10" s="330"/>
      <c r="F10" s="330"/>
      <c r="G10" s="421"/>
      <c r="H10" s="441"/>
      <c r="I10" s="459"/>
      <c r="J10" s="421"/>
      <c r="K10" s="421"/>
      <c r="L10" s="421"/>
      <c r="M10" s="421"/>
      <c r="N10" s="421"/>
      <c r="O10" s="421"/>
      <c r="P10" s="421"/>
      <c r="Q10" s="214"/>
      <c r="R10" s="507" t="str">
        <f t="shared" ref="R10:AU10" si="4">IF(SUM(R11:R17)&gt;0,SUM(R11:R17),"")</f>
        <v/>
      </c>
      <c r="S10" s="532" t="str">
        <f t="shared" si="4"/>
        <v/>
      </c>
      <c r="T10" s="532" t="str">
        <f t="shared" si="4"/>
        <v/>
      </c>
      <c r="U10" s="532" t="str">
        <f t="shared" si="4"/>
        <v/>
      </c>
      <c r="V10" s="532" t="str">
        <f t="shared" si="4"/>
        <v/>
      </c>
      <c r="W10" s="532" t="str">
        <f t="shared" si="4"/>
        <v/>
      </c>
      <c r="X10" s="532">
        <f t="shared" si="4"/>
        <v>4317.2999999999993</v>
      </c>
      <c r="Y10" s="532" t="str">
        <f t="shared" si="4"/>
        <v/>
      </c>
      <c r="Z10" s="532" t="str">
        <f t="shared" si="4"/>
        <v/>
      </c>
      <c r="AA10" s="554" t="str">
        <f t="shared" si="4"/>
        <v/>
      </c>
      <c r="AB10" s="575" t="str">
        <f t="shared" si="4"/>
        <v/>
      </c>
      <c r="AC10" s="532" t="str">
        <f t="shared" si="4"/>
        <v/>
      </c>
      <c r="AD10" s="532">
        <f t="shared" si="4"/>
        <v>9074.7000000000007</v>
      </c>
      <c r="AE10" s="532" t="str">
        <f t="shared" si="4"/>
        <v/>
      </c>
      <c r="AF10" s="532" t="str">
        <f t="shared" si="4"/>
        <v/>
      </c>
      <c r="AG10" s="532" t="str">
        <f t="shared" si="4"/>
        <v/>
      </c>
      <c r="AH10" s="532" t="str">
        <f t="shared" si="4"/>
        <v/>
      </c>
      <c r="AI10" s="532" t="str">
        <f t="shared" si="4"/>
        <v/>
      </c>
      <c r="AJ10" s="532">
        <f t="shared" si="4"/>
        <v>4036.5</v>
      </c>
      <c r="AK10" s="596" t="str">
        <f t="shared" si="4"/>
        <v/>
      </c>
      <c r="AL10" s="617" t="str">
        <f t="shared" si="4"/>
        <v/>
      </c>
      <c r="AM10" s="532" t="str">
        <f t="shared" si="4"/>
        <v/>
      </c>
      <c r="AN10" s="532" t="str">
        <f t="shared" si="4"/>
        <v/>
      </c>
      <c r="AO10" s="532" t="str">
        <f t="shared" si="4"/>
        <v/>
      </c>
      <c r="AP10" s="532">
        <f t="shared" si="4"/>
        <v>16084.800000000001</v>
      </c>
      <c r="AQ10" s="532" t="str">
        <f t="shared" si="4"/>
        <v/>
      </c>
      <c r="AR10" s="532" t="str">
        <f t="shared" si="4"/>
        <v/>
      </c>
      <c r="AS10" s="532" t="str">
        <f t="shared" si="4"/>
        <v/>
      </c>
      <c r="AT10" s="532" t="str">
        <f t="shared" si="4"/>
        <v/>
      </c>
      <c r="AU10" s="640" t="str">
        <f t="shared" si="4"/>
        <v/>
      </c>
      <c r="AV10" s="659">
        <f t="shared" si="1"/>
        <v>33513.300000000003</v>
      </c>
      <c r="AW10" s="659">
        <f t="shared" si="2"/>
        <v>3351.3300000000004</v>
      </c>
      <c r="AX10" s="678">
        <f t="shared" si="3"/>
        <v>36864.630000000005</v>
      </c>
      <c r="AY10" s="703"/>
      <c r="AZ10" s="723"/>
      <c r="BB10" s="288"/>
    </row>
    <row r="11" spans="1:54" ht="13.5" customHeight="1">
      <c r="A11" s="302" t="s">
        <v>497</v>
      </c>
      <c r="B11" s="313"/>
      <c r="C11" s="331" t="s">
        <v>318</v>
      </c>
      <c r="D11" s="345" t="s">
        <v>105</v>
      </c>
      <c r="E11" s="373" t="str">
        <f>+'様式第3-2号　修繕工事項目等の設定内容'!F14</f>
        <v>12～15年</v>
      </c>
      <c r="F11" s="406"/>
      <c r="G11" s="422"/>
      <c r="H11" s="442"/>
      <c r="I11" s="460"/>
      <c r="J11" s="422"/>
      <c r="K11" s="422"/>
      <c r="L11" s="422"/>
      <c r="M11" s="422"/>
      <c r="N11" s="422"/>
      <c r="O11" s="422"/>
      <c r="P11" s="422"/>
      <c r="Q11" s="488"/>
      <c r="R11" s="509"/>
      <c r="S11" s="533"/>
      <c r="T11" s="533"/>
      <c r="U11" s="533"/>
      <c r="V11" s="533"/>
      <c r="W11" s="533"/>
      <c r="X11" s="533">
        <v>834.3</v>
      </c>
      <c r="Y11" s="533"/>
      <c r="Z11" s="533"/>
      <c r="AA11" s="555"/>
      <c r="AB11" s="576"/>
      <c r="AC11" s="533"/>
      <c r="AD11" s="533"/>
      <c r="AE11" s="533"/>
      <c r="AF11" s="533"/>
      <c r="AG11" s="533"/>
      <c r="AH11" s="533"/>
      <c r="AI11" s="533"/>
      <c r="AJ11" s="533">
        <v>553.5</v>
      </c>
      <c r="AK11" s="597"/>
      <c r="AL11" s="618"/>
      <c r="AM11" s="533"/>
      <c r="AN11" s="533"/>
      <c r="AO11" s="533"/>
      <c r="AP11" s="533"/>
      <c r="AQ11" s="536"/>
      <c r="AR11" s="533"/>
      <c r="AS11" s="533"/>
      <c r="AT11" s="533"/>
      <c r="AU11" s="641"/>
      <c r="AV11" s="660">
        <f t="shared" si="1"/>
        <v>1387.8</v>
      </c>
      <c r="AW11" s="660">
        <f t="shared" si="2"/>
        <v>138.78</v>
      </c>
      <c r="AX11" s="679">
        <f t="shared" si="3"/>
        <v>1526.58</v>
      </c>
      <c r="AY11" s="704"/>
      <c r="AZ11" s="724"/>
      <c r="BB11" s="288"/>
    </row>
    <row r="12" spans="1:54" ht="13.5" customHeight="1">
      <c r="A12" s="304"/>
      <c r="B12" s="314"/>
      <c r="C12" s="332"/>
      <c r="D12" s="346" t="s">
        <v>500</v>
      </c>
      <c r="E12" s="374" t="str">
        <f>+'様式第3-2号　修繕工事項目等の設定内容'!F16</f>
        <v>24～30年</v>
      </c>
      <c r="F12" s="407"/>
      <c r="G12" s="423"/>
      <c r="H12" s="443"/>
      <c r="I12" s="461"/>
      <c r="J12" s="473">
        <v>12</v>
      </c>
      <c r="K12" s="423"/>
      <c r="L12" s="423"/>
      <c r="M12" s="423"/>
      <c r="N12" s="423"/>
      <c r="O12" s="423"/>
      <c r="P12" s="423"/>
      <c r="Q12" s="489"/>
      <c r="R12" s="510"/>
      <c r="S12" s="534"/>
      <c r="T12" s="534"/>
      <c r="U12" s="534"/>
      <c r="V12" s="534"/>
      <c r="W12" s="534"/>
      <c r="X12" s="534"/>
      <c r="Y12" s="534"/>
      <c r="Z12" s="534"/>
      <c r="AA12" s="556"/>
      <c r="AB12" s="577"/>
      <c r="AC12" s="534"/>
      <c r="AD12" s="534"/>
      <c r="AE12" s="534"/>
      <c r="AF12" s="534"/>
      <c r="AG12" s="534"/>
      <c r="AH12" s="534"/>
      <c r="AI12" s="534"/>
      <c r="AJ12" s="534"/>
      <c r="AK12" s="598"/>
      <c r="AL12" s="619"/>
      <c r="AM12" s="534"/>
      <c r="AN12" s="534"/>
      <c r="AO12" s="534"/>
      <c r="AP12" s="534"/>
      <c r="AQ12" s="534"/>
      <c r="AR12" s="534"/>
      <c r="AS12" s="534"/>
      <c r="AT12" s="534"/>
      <c r="AU12" s="642"/>
      <c r="AV12" s="661">
        <f t="shared" si="1"/>
        <v>0</v>
      </c>
      <c r="AW12" s="661">
        <f t="shared" si="2"/>
        <v>0</v>
      </c>
      <c r="AX12" s="680">
        <f t="shared" si="3"/>
        <v>0</v>
      </c>
      <c r="AY12" s="705"/>
      <c r="AZ12" s="725"/>
      <c r="BB12" s="288"/>
    </row>
    <row r="13" spans="1:54" ht="13.5" customHeight="1">
      <c r="A13" s="304"/>
      <c r="B13" s="313"/>
      <c r="C13" s="331" t="s">
        <v>321</v>
      </c>
      <c r="D13" s="345" t="s">
        <v>105</v>
      </c>
      <c r="E13" s="373" t="str">
        <f>+'様式第3-2号　修繕工事項目等の設定内容'!F18</f>
        <v>12～15年</v>
      </c>
      <c r="F13" s="408"/>
      <c r="G13" s="424"/>
      <c r="H13" s="444"/>
      <c r="I13" s="462"/>
      <c r="J13" s="474">
        <v>12</v>
      </c>
      <c r="K13" s="474">
        <v>36</v>
      </c>
      <c r="L13" s="424"/>
      <c r="M13" s="424"/>
      <c r="N13" s="424"/>
      <c r="O13" s="424"/>
      <c r="P13" s="424"/>
      <c r="Q13" s="490"/>
      <c r="R13" s="511"/>
      <c r="S13" s="535"/>
      <c r="T13" s="535"/>
      <c r="U13" s="535"/>
      <c r="V13" s="535"/>
      <c r="W13" s="535"/>
      <c r="X13" s="535">
        <v>1761.3</v>
      </c>
      <c r="Y13" s="535"/>
      <c r="Z13" s="535"/>
      <c r="AA13" s="557"/>
      <c r="AB13" s="578"/>
      <c r="AC13" s="535"/>
      <c r="AD13" s="535">
        <v>8499.6</v>
      </c>
      <c r="AE13" s="535"/>
      <c r="AF13" s="535"/>
      <c r="AG13" s="535"/>
      <c r="AH13" s="535"/>
      <c r="AI13" s="535"/>
      <c r="AJ13" s="535">
        <v>1761.3</v>
      </c>
      <c r="AK13" s="599"/>
      <c r="AL13" s="620"/>
      <c r="AM13" s="535"/>
      <c r="AN13" s="535"/>
      <c r="AO13" s="535"/>
      <c r="AP13" s="535">
        <v>15509.7</v>
      </c>
      <c r="AQ13" s="535"/>
      <c r="AR13" s="535"/>
      <c r="AS13" s="535"/>
      <c r="AT13" s="535"/>
      <c r="AU13" s="643"/>
      <c r="AV13" s="662">
        <f t="shared" si="1"/>
        <v>27531.9</v>
      </c>
      <c r="AW13" s="662">
        <f t="shared" si="2"/>
        <v>2753.1900000000005</v>
      </c>
      <c r="AX13" s="681">
        <f t="shared" si="3"/>
        <v>30285.090000000004</v>
      </c>
      <c r="AY13" s="706"/>
      <c r="AZ13" s="726"/>
      <c r="BB13" s="288"/>
    </row>
    <row r="14" spans="1:54" ht="13.5" customHeight="1">
      <c r="A14" s="304"/>
      <c r="B14" s="315"/>
      <c r="C14" s="333"/>
      <c r="D14" s="346" t="s">
        <v>500</v>
      </c>
      <c r="E14" s="374" t="str">
        <f>+'様式第3-2号　修繕工事項目等の設定内容'!F20</f>
        <v>24～30年</v>
      </c>
      <c r="F14" s="405" t="s">
        <v>502</v>
      </c>
      <c r="G14" s="425">
        <v>1700</v>
      </c>
      <c r="H14" s="425">
        <f>ROUND(BB14,0)</f>
        <v>0</v>
      </c>
      <c r="I14" s="425">
        <f>+G14*H14</f>
        <v>0</v>
      </c>
      <c r="J14" s="425"/>
      <c r="K14" s="425"/>
      <c r="L14" s="425"/>
      <c r="M14" s="425"/>
      <c r="N14" s="425"/>
      <c r="O14" s="425"/>
      <c r="P14" s="425"/>
      <c r="Q14" s="491"/>
      <c r="R14" s="509"/>
      <c r="S14" s="533"/>
      <c r="T14" s="533"/>
      <c r="U14" s="533"/>
      <c r="V14" s="533"/>
      <c r="W14" s="533"/>
      <c r="X14" s="533"/>
      <c r="Y14" s="533"/>
      <c r="Z14" s="533"/>
      <c r="AA14" s="555"/>
      <c r="AB14" s="576"/>
      <c r="AC14" s="533"/>
      <c r="AD14" s="533"/>
      <c r="AE14" s="533"/>
      <c r="AF14" s="533"/>
      <c r="AG14" s="533"/>
      <c r="AH14" s="533"/>
      <c r="AI14" s="533"/>
      <c r="AJ14" s="533"/>
      <c r="AK14" s="597"/>
      <c r="AL14" s="618"/>
      <c r="AM14" s="533"/>
      <c r="AN14" s="533"/>
      <c r="AO14" s="533"/>
      <c r="AP14" s="533"/>
      <c r="AQ14" s="533"/>
      <c r="AR14" s="533"/>
      <c r="AS14" s="533"/>
      <c r="AT14" s="533"/>
      <c r="AU14" s="641"/>
      <c r="AV14" s="660">
        <f t="shared" si="1"/>
        <v>0</v>
      </c>
      <c r="AW14" s="660">
        <f t="shared" si="2"/>
        <v>0</v>
      </c>
      <c r="AX14" s="682">
        <f t="shared" si="3"/>
        <v>0</v>
      </c>
      <c r="AY14" s="707"/>
      <c r="AZ14" s="727"/>
    </row>
    <row r="15" spans="1:54" ht="13.5" customHeight="1">
      <c r="A15" s="304"/>
      <c r="B15" s="314"/>
      <c r="C15" s="331" t="s">
        <v>325</v>
      </c>
      <c r="D15" s="345" t="s">
        <v>28</v>
      </c>
      <c r="E15" s="373" t="str">
        <f>+'様式第3-2号　修繕工事項目等の設定内容'!F22</f>
        <v>12～15年</v>
      </c>
      <c r="F15" s="406"/>
      <c r="G15" s="422"/>
      <c r="H15" s="442"/>
      <c r="I15" s="460"/>
      <c r="J15" s="422"/>
      <c r="K15" s="422"/>
      <c r="L15" s="422"/>
      <c r="M15" s="422"/>
      <c r="N15" s="422"/>
      <c r="O15" s="422"/>
      <c r="P15" s="422"/>
      <c r="Q15" s="487"/>
      <c r="R15" s="512"/>
      <c r="S15" s="536"/>
      <c r="T15" s="536"/>
      <c r="U15" s="536"/>
      <c r="V15" s="536"/>
      <c r="W15" s="536"/>
      <c r="X15" s="536">
        <v>34.200000000000003</v>
      </c>
      <c r="Y15" s="536"/>
      <c r="Z15" s="536"/>
      <c r="AA15" s="558"/>
      <c r="AB15" s="579"/>
      <c r="AC15" s="536"/>
      <c r="AD15" s="536"/>
      <c r="AE15" s="536"/>
      <c r="AF15" s="536"/>
      <c r="AG15" s="536"/>
      <c r="AH15" s="536"/>
      <c r="AI15" s="536"/>
      <c r="AJ15" s="536">
        <v>34.200000000000003</v>
      </c>
      <c r="AK15" s="600"/>
      <c r="AL15" s="621"/>
      <c r="AM15" s="536"/>
      <c r="AN15" s="536"/>
      <c r="AO15" s="536"/>
      <c r="AP15" s="536"/>
      <c r="AQ15" s="536"/>
      <c r="AR15" s="536"/>
      <c r="AS15" s="536"/>
      <c r="AT15" s="536"/>
      <c r="AU15" s="644"/>
      <c r="AV15" s="658">
        <f t="shared" si="1"/>
        <v>68.400000000000006</v>
      </c>
      <c r="AW15" s="658">
        <f t="shared" si="2"/>
        <v>6.8400000000000007</v>
      </c>
      <c r="AX15" s="679">
        <f t="shared" si="3"/>
        <v>75.240000000000009</v>
      </c>
      <c r="AY15" s="708"/>
      <c r="AZ15" s="724"/>
      <c r="BB15" s="288"/>
    </row>
    <row r="16" spans="1:54" ht="13.5" customHeight="1">
      <c r="A16" s="304"/>
      <c r="B16" s="316"/>
      <c r="C16" s="332"/>
      <c r="D16" s="346" t="s">
        <v>355</v>
      </c>
      <c r="E16" s="374" t="str">
        <f>+'様式第3-2号　修繕工事項目等の設定内容'!F24</f>
        <v>24～30年</v>
      </c>
      <c r="F16" s="407"/>
      <c r="G16" s="423"/>
      <c r="H16" s="443"/>
      <c r="I16" s="461"/>
      <c r="J16" s="473">
        <v>12</v>
      </c>
      <c r="K16" s="473">
        <v>36</v>
      </c>
      <c r="L16" s="423"/>
      <c r="M16" s="423"/>
      <c r="N16" s="423"/>
      <c r="O16" s="423"/>
      <c r="P16" s="423"/>
      <c r="Q16" s="492"/>
      <c r="R16" s="513"/>
      <c r="S16" s="537"/>
      <c r="T16" s="537"/>
      <c r="U16" s="537"/>
      <c r="V16" s="537"/>
      <c r="W16" s="537"/>
      <c r="X16" s="537"/>
      <c r="Y16" s="537"/>
      <c r="Z16" s="537"/>
      <c r="AA16" s="559"/>
      <c r="AB16" s="580"/>
      <c r="AC16" s="537"/>
      <c r="AD16" s="537"/>
      <c r="AE16" s="537"/>
      <c r="AF16" s="537"/>
      <c r="AG16" s="537"/>
      <c r="AH16" s="537"/>
      <c r="AI16" s="537"/>
      <c r="AJ16" s="537"/>
      <c r="AK16" s="601"/>
      <c r="AL16" s="622"/>
      <c r="AM16" s="537"/>
      <c r="AN16" s="537"/>
      <c r="AO16" s="537"/>
      <c r="AP16" s="537"/>
      <c r="AQ16" s="537"/>
      <c r="AR16" s="537"/>
      <c r="AS16" s="537"/>
      <c r="AT16" s="537"/>
      <c r="AU16" s="645"/>
      <c r="AV16" s="663">
        <f t="shared" si="1"/>
        <v>0</v>
      </c>
      <c r="AW16" s="663">
        <f t="shared" si="2"/>
        <v>0</v>
      </c>
      <c r="AX16" s="680">
        <f t="shared" si="3"/>
        <v>0</v>
      </c>
      <c r="AY16" s="709"/>
      <c r="AZ16" s="725"/>
      <c r="BB16" s="288"/>
    </row>
    <row r="17" spans="1:54" ht="13.5" customHeight="1">
      <c r="A17" s="304"/>
      <c r="B17" s="317"/>
      <c r="C17" s="334" t="s">
        <v>327</v>
      </c>
      <c r="D17" s="347" t="s">
        <v>7</v>
      </c>
      <c r="E17" s="375" t="str">
        <f>+'様式第3-2号　修繕工事項目等の設定内容'!F26</f>
        <v>12～15年</v>
      </c>
      <c r="F17" s="405" t="s">
        <v>502</v>
      </c>
      <c r="G17" s="425">
        <v>1700</v>
      </c>
      <c r="H17" s="425">
        <f>ROUND(BB17,0)</f>
        <v>0</v>
      </c>
      <c r="I17" s="425">
        <f>+G17*H17</f>
        <v>0</v>
      </c>
      <c r="J17" s="425"/>
      <c r="K17" s="425"/>
      <c r="L17" s="425"/>
      <c r="M17" s="425"/>
      <c r="N17" s="425"/>
      <c r="O17" s="425"/>
      <c r="P17" s="425"/>
      <c r="Q17" s="491"/>
      <c r="R17" s="509"/>
      <c r="S17" s="533"/>
      <c r="T17" s="533"/>
      <c r="U17" s="533"/>
      <c r="V17" s="533"/>
      <c r="W17" s="533"/>
      <c r="X17" s="533">
        <v>1687.5</v>
      </c>
      <c r="Y17" s="533"/>
      <c r="Z17" s="533"/>
      <c r="AA17" s="555"/>
      <c r="AB17" s="576"/>
      <c r="AC17" s="533"/>
      <c r="AD17" s="533">
        <v>575.1</v>
      </c>
      <c r="AE17" s="533"/>
      <c r="AF17" s="533"/>
      <c r="AG17" s="533"/>
      <c r="AH17" s="533"/>
      <c r="AI17" s="533"/>
      <c r="AJ17" s="533">
        <v>1687.5</v>
      </c>
      <c r="AK17" s="597"/>
      <c r="AL17" s="618"/>
      <c r="AM17" s="533"/>
      <c r="AN17" s="533"/>
      <c r="AO17" s="533"/>
      <c r="AP17" s="533">
        <v>575.1</v>
      </c>
      <c r="AQ17" s="533"/>
      <c r="AR17" s="533"/>
      <c r="AS17" s="533"/>
      <c r="AT17" s="533"/>
      <c r="AU17" s="641"/>
      <c r="AV17" s="660">
        <f t="shared" si="1"/>
        <v>4525.2</v>
      </c>
      <c r="AW17" s="660">
        <f t="shared" si="2"/>
        <v>452.52</v>
      </c>
      <c r="AX17" s="683">
        <f t="shared" si="3"/>
        <v>4977.7199999999993</v>
      </c>
      <c r="AY17" s="707"/>
      <c r="AZ17" s="728"/>
      <c r="BA17" s="286"/>
    </row>
    <row r="18" spans="1:54" ht="13.5" customHeight="1">
      <c r="A18" s="304"/>
      <c r="B18" s="318" t="s">
        <v>328</v>
      </c>
      <c r="C18" s="330"/>
      <c r="D18" s="330"/>
      <c r="E18" s="376"/>
      <c r="F18" s="409"/>
      <c r="G18" s="426"/>
      <c r="H18" s="445"/>
      <c r="I18" s="463"/>
      <c r="J18" s="426"/>
      <c r="K18" s="426"/>
      <c r="L18" s="426"/>
      <c r="M18" s="426"/>
      <c r="N18" s="426"/>
      <c r="O18" s="426"/>
      <c r="P18" s="426"/>
      <c r="Q18" s="493"/>
      <c r="R18" s="514" t="str">
        <f t="shared" ref="R18:AU18" si="5">IF(SUM(R19:R20)&gt;0,SUM(R19:R20),"")</f>
        <v/>
      </c>
      <c r="S18" s="538" t="str">
        <f t="shared" si="5"/>
        <v/>
      </c>
      <c r="T18" s="538" t="str">
        <f t="shared" si="5"/>
        <v/>
      </c>
      <c r="U18" s="538" t="str">
        <f t="shared" si="5"/>
        <v/>
      </c>
      <c r="V18" s="538" t="str">
        <f t="shared" si="5"/>
        <v/>
      </c>
      <c r="W18" s="538" t="str">
        <f t="shared" si="5"/>
        <v/>
      </c>
      <c r="X18" s="538">
        <f t="shared" si="5"/>
        <v>14640.3</v>
      </c>
      <c r="Y18" s="538" t="str">
        <f t="shared" si="5"/>
        <v/>
      </c>
      <c r="Z18" s="538" t="str">
        <f t="shared" si="5"/>
        <v/>
      </c>
      <c r="AA18" s="560" t="str">
        <f t="shared" si="5"/>
        <v/>
      </c>
      <c r="AB18" s="581" t="str">
        <f t="shared" si="5"/>
        <v/>
      </c>
      <c r="AC18" s="538" t="str">
        <f t="shared" si="5"/>
        <v/>
      </c>
      <c r="AD18" s="538" t="str">
        <f t="shared" si="5"/>
        <v/>
      </c>
      <c r="AE18" s="538" t="str">
        <f t="shared" si="5"/>
        <v/>
      </c>
      <c r="AF18" s="538" t="str">
        <f t="shared" si="5"/>
        <v/>
      </c>
      <c r="AG18" s="538" t="str">
        <f t="shared" si="5"/>
        <v/>
      </c>
      <c r="AH18" s="538" t="str">
        <f t="shared" si="5"/>
        <v/>
      </c>
      <c r="AI18" s="538" t="str">
        <f t="shared" si="5"/>
        <v/>
      </c>
      <c r="AJ18" s="538">
        <f t="shared" si="5"/>
        <v>14640.300000000001</v>
      </c>
      <c r="AK18" s="602" t="str">
        <f t="shared" si="5"/>
        <v/>
      </c>
      <c r="AL18" s="623" t="str">
        <f t="shared" si="5"/>
        <v/>
      </c>
      <c r="AM18" s="538" t="str">
        <f t="shared" si="5"/>
        <v/>
      </c>
      <c r="AN18" s="538" t="str">
        <f t="shared" si="5"/>
        <v/>
      </c>
      <c r="AO18" s="538" t="str">
        <f t="shared" si="5"/>
        <v/>
      </c>
      <c r="AP18" s="538" t="str">
        <f t="shared" si="5"/>
        <v/>
      </c>
      <c r="AQ18" s="634" t="str">
        <f t="shared" si="5"/>
        <v/>
      </c>
      <c r="AR18" s="538" t="str">
        <f t="shared" si="5"/>
        <v/>
      </c>
      <c r="AS18" s="538" t="str">
        <f t="shared" si="5"/>
        <v/>
      </c>
      <c r="AT18" s="538" t="str">
        <f t="shared" si="5"/>
        <v/>
      </c>
      <c r="AU18" s="646" t="str">
        <f t="shared" si="5"/>
        <v/>
      </c>
      <c r="AV18" s="664">
        <f t="shared" si="1"/>
        <v>29280.6</v>
      </c>
      <c r="AW18" s="664">
        <f t="shared" si="2"/>
        <v>2928.06</v>
      </c>
      <c r="AX18" s="684">
        <f t="shared" si="3"/>
        <v>32208.66</v>
      </c>
      <c r="AY18" s="710"/>
      <c r="AZ18" s="723"/>
      <c r="BB18" s="288"/>
    </row>
    <row r="19" spans="1:54" ht="13.5" customHeight="1">
      <c r="A19" s="304"/>
      <c r="B19" s="319"/>
      <c r="C19" s="335" t="s">
        <v>206</v>
      </c>
      <c r="D19" s="348" t="s">
        <v>7</v>
      </c>
      <c r="E19" s="377" t="str">
        <f>+'様式第3-2号　修繕工事項目等の設定内容'!F29</f>
        <v>12～15年</v>
      </c>
      <c r="F19" s="342"/>
      <c r="G19" s="427"/>
      <c r="H19" s="446"/>
      <c r="I19" s="464"/>
      <c r="J19" s="427"/>
      <c r="K19" s="427"/>
      <c r="L19" s="427"/>
      <c r="M19" s="427"/>
      <c r="N19" s="427"/>
      <c r="O19" s="427"/>
      <c r="P19" s="427"/>
      <c r="Q19" s="494"/>
      <c r="R19" s="515"/>
      <c r="S19" s="539"/>
      <c r="T19" s="539"/>
      <c r="U19" s="539"/>
      <c r="V19" s="539"/>
      <c r="W19" s="539"/>
      <c r="X19" s="539">
        <v>5836.5</v>
      </c>
      <c r="Y19" s="539"/>
      <c r="Z19" s="539"/>
      <c r="AA19" s="561"/>
      <c r="AB19" s="582"/>
      <c r="AC19" s="539"/>
      <c r="AD19" s="539"/>
      <c r="AE19" s="539"/>
      <c r="AF19" s="539"/>
      <c r="AG19" s="539"/>
      <c r="AH19" s="539"/>
      <c r="AI19" s="539"/>
      <c r="AJ19" s="539">
        <v>5836.5</v>
      </c>
      <c r="AK19" s="603"/>
      <c r="AL19" s="624"/>
      <c r="AM19" s="539"/>
      <c r="AN19" s="539"/>
      <c r="AO19" s="539"/>
      <c r="AP19" s="539"/>
      <c r="AQ19" s="635"/>
      <c r="AR19" s="539"/>
      <c r="AS19" s="539"/>
      <c r="AT19" s="539"/>
      <c r="AU19" s="647"/>
      <c r="AV19" s="665">
        <f t="shared" si="1"/>
        <v>11673</v>
      </c>
      <c r="AW19" s="665">
        <f t="shared" si="2"/>
        <v>1167.3</v>
      </c>
      <c r="AX19" s="685">
        <f t="shared" si="3"/>
        <v>12840.3</v>
      </c>
      <c r="AY19" s="711"/>
      <c r="AZ19" s="729"/>
      <c r="BB19" s="288"/>
    </row>
    <row r="20" spans="1:54" ht="13.5" customHeight="1">
      <c r="A20" s="304"/>
      <c r="B20" s="319"/>
      <c r="C20" s="335" t="s">
        <v>335</v>
      </c>
      <c r="D20" s="348" t="s">
        <v>7</v>
      </c>
      <c r="E20" s="377" t="str">
        <f>+'様式第3-2号　修繕工事項目等の設定内容'!F31</f>
        <v>12～15年</v>
      </c>
      <c r="F20" s="342"/>
      <c r="G20" s="427"/>
      <c r="H20" s="446"/>
      <c r="I20" s="464"/>
      <c r="J20" s="427"/>
      <c r="K20" s="427"/>
      <c r="L20" s="427"/>
      <c r="M20" s="427"/>
      <c r="N20" s="427"/>
      <c r="O20" s="427"/>
      <c r="P20" s="427"/>
      <c r="Q20" s="494"/>
      <c r="R20" s="515"/>
      <c r="S20" s="539"/>
      <c r="T20" s="539"/>
      <c r="U20" s="539"/>
      <c r="V20" s="539"/>
      <c r="W20" s="539"/>
      <c r="X20" s="539">
        <v>8803.7999999999993</v>
      </c>
      <c r="Y20" s="539"/>
      <c r="Z20" s="539"/>
      <c r="AA20" s="561"/>
      <c r="AB20" s="582"/>
      <c r="AC20" s="539"/>
      <c r="AD20" s="539"/>
      <c r="AE20" s="539"/>
      <c r="AF20" s="539"/>
      <c r="AG20" s="539"/>
      <c r="AH20" s="539"/>
      <c r="AI20" s="539"/>
      <c r="AJ20" s="539">
        <v>8803.8000000000011</v>
      </c>
      <c r="AK20" s="603"/>
      <c r="AL20" s="624"/>
      <c r="AM20" s="539"/>
      <c r="AN20" s="539"/>
      <c r="AO20" s="539"/>
      <c r="AP20" s="539"/>
      <c r="AQ20" s="635"/>
      <c r="AR20" s="539"/>
      <c r="AS20" s="539"/>
      <c r="AT20" s="539"/>
      <c r="AU20" s="647"/>
      <c r="AV20" s="665">
        <f t="shared" si="1"/>
        <v>17607.599999999999</v>
      </c>
      <c r="AW20" s="665">
        <f t="shared" si="2"/>
        <v>1760.76</v>
      </c>
      <c r="AX20" s="685">
        <f t="shared" si="3"/>
        <v>19368.359999999997</v>
      </c>
      <c r="AY20" s="711"/>
      <c r="AZ20" s="729"/>
      <c r="BB20" s="288"/>
    </row>
    <row r="21" spans="1:54" ht="13.5" customHeight="1">
      <c r="A21" s="304"/>
      <c r="B21" s="318" t="s">
        <v>339</v>
      </c>
      <c r="C21" s="330"/>
      <c r="D21" s="330"/>
      <c r="E21" s="378"/>
      <c r="F21" s="330"/>
      <c r="G21" s="421"/>
      <c r="H21" s="441"/>
      <c r="I21" s="459"/>
      <c r="J21" s="421"/>
      <c r="K21" s="421"/>
      <c r="L21" s="421"/>
      <c r="M21" s="421"/>
      <c r="N21" s="421"/>
      <c r="O21" s="421"/>
      <c r="P21" s="421"/>
      <c r="Q21" s="214"/>
      <c r="R21" s="507" t="str">
        <f t="shared" ref="R21:AU21" si="6">IF(SUM(R22:R30)&gt;0,SUM(R22:R30),"")</f>
        <v/>
      </c>
      <c r="S21" s="532" t="str">
        <f t="shared" si="6"/>
        <v/>
      </c>
      <c r="T21" s="532" t="str">
        <f t="shared" si="6"/>
        <v/>
      </c>
      <c r="U21" s="532" t="str">
        <f t="shared" si="6"/>
        <v/>
      </c>
      <c r="V21" s="532" t="str">
        <f t="shared" si="6"/>
        <v/>
      </c>
      <c r="W21" s="532" t="str">
        <f t="shared" si="6"/>
        <v/>
      </c>
      <c r="X21" s="532">
        <f t="shared" si="6"/>
        <v>25886.699999999997</v>
      </c>
      <c r="Y21" s="532" t="str">
        <f t="shared" si="6"/>
        <v/>
      </c>
      <c r="Z21" s="532" t="str">
        <f t="shared" si="6"/>
        <v/>
      </c>
      <c r="AA21" s="554" t="str">
        <f t="shared" si="6"/>
        <v/>
      </c>
      <c r="AB21" s="575" t="str">
        <f t="shared" si="6"/>
        <v/>
      </c>
      <c r="AC21" s="532" t="str">
        <f t="shared" si="6"/>
        <v/>
      </c>
      <c r="AD21" s="532" t="str">
        <f t="shared" si="6"/>
        <v/>
      </c>
      <c r="AE21" s="532" t="str">
        <f t="shared" si="6"/>
        <v/>
      </c>
      <c r="AF21" s="532" t="str">
        <f t="shared" si="6"/>
        <v/>
      </c>
      <c r="AG21" s="532" t="str">
        <f t="shared" si="6"/>
        <v/>
      </c>
      <c r="AH21" s="532" t="str">
        <f t="shared" si="6"/>
        <v/>
      </c>
      <c r="AI21" s="532" t="str">
        <f t="shared" si="6"/>
        <v/>
      </c>
      <c r="AJ21" s="532">
        <f t="shared" si="6"/>
        <v>25886.699999999997</v>
      </c>
      <c r="AK21" s="596" t="str">
        <f t="shared" si="6"/>
        <v/>
      </c>
      <c r="AL21" s="617" t="str">
        <f t="shared" si="6"/>
        <v/>
      </c>
      <c r="AM21" s="532" t="str">
        <f t="shared" si="6"/>
        <v/>
      </c>
      <c r="AN21" s="532" t="str">
        <f t="shared" si="6"/>
        <v/>
      </c>
      <c r="AO21" s="532" t="str">
        <f t="shared" si="6"/>
        <v/>
      </c>
      <c r="AP21" s="532" t="str">
        <f t="shared" si="6"/>
        <v/>
      </c>
      <c r="AQ21" s="532" t="str">
        <f t="shared" si="6"/>
        <v/>
      </c>
      <c r="AR21" s="532" t="str">
        <f t="shared" si="6"/>
        <v/>
      </c>
      <c r="AS21" s="532" t="str">
        <f t="shared" si="6"/>
        <v/>
      </c>
      <c r="AT21" s="532" t="str">
        <f t="shared" si="6"/>
        <v/>
      </c>
      <c r="AU21" s="640" t="str">
        <f t="shared" si="6"/>
        <v/>
      </c>
      <c r="AV21" s="659">
        <f t="shared" si="1"/>
        <v>51773.399999999994</v>
      </c>
      <c r="AW21" s="659">
        <f t="shared" si="2"/>
        <v>5177.34</v>
      </c>
      <c r="AX21" s="686">
        <f t="shared" si="3"/>
        <v>56950.739999999991</v>
      </c>
      <c r="AY21" s="710"/>
      <c r="AZ21" s="723"/>
      <c r="BB21" s="288"/>
    </row>
    <row r="22" spans="1:54" ht="13.5" customHeight="1">
      <c r="A22" s="305"/>
      <c r="B22" s="320" t="s">
        <v>10</v>
      </c>
      <c r="C22" s="336" t="s">
        <v>342</v>
      </c>
      <c r="D22" s="348" t="s">
        <v>340</v>
      </c>
      <c r="E22" s="377" t="str">
        <f>+'様式第3-2号　修繕工事項目等の設定内容'!F34</f>
        <v>12～15年</v>
      </c>
      <c r="F22" s="342"/>
      <c r="G22" s="427"/>
      <c r="H22" s="446"/>
      <c r="I22" s="464"/>
      <c r="J22" s="427"/>
      <c r="K22" s="427"/>
      <c r="L22" s="427"/>
      <c r="M22" s="427"/>
      <c r="N22" s="427"/>
      <c r="O22" s="427"/>
      <c r="P22" s="427"/>
      <c r="Q22" s="494"/>
      <c r="R22" s="515"/>
      <c r="S22" s="539"/>
      <c r="T22" s="539"/>
      <c r="U22" s="539"/>
      <c r="V22" s="539"/>
      <c r="W22" s="539"/>
      <c r="X22" s="539">
        <v>3121.2</v>
      </c>
      <c r="Y22" s="539"/>
      <c r="Z22" s="539"/>
      <c r="AA22" s="561"/>
      <c r="AB22" s="582"/>
      <c r="AC22" s="539"/>
      <c r="AD22" s="539"/>
      <c r="AE22" s="539"/>
      <c r="AF22" s="539"/>
      <c r="AG22" s="539"/>
      <c r="AH22" s="539"/>
      <c r="AI22" s="539"/>
      <c r="AJ22" s="539">
        <v>3121.2</v>
      </c>
      <c r="AK22" s="603"/>
      <c r="AL22" s="624"/>
      <c r="AM22" s="539"/>
      <c r="AN22" s="539"/>
      <c r="AO22" s="539"/>
      <c r="AP22" s="539"/>
      <c r="AQ22" s="539"/>
      <c r="AR22" s="539"/>
      <c r="AS22" s="539"/>
      <c r="AT22" s="539"/>
      <c r="AU22" s="647"/>
      <c r="AV22" s="665">
        <f t="shared" si="1"/>
        <v>6242.4</v>
      </c>
      <c r="AW22" s="665">
        <f t="shared" si="2"/>
        <v>624.24</v>
      </c>
      <c r="AX22" s="685">
        <f t="shared" si="3"/>
        <v>6866.6399999999994</v>
      </c>
      <c r="AY22" s="711"/>
      <c r="AZ22" s="729"/>
      <c r="BB22" s="288"/>
    </row>
    <row r="23" spans="1:54" ht="13.5" customHeight="1">
      <c r="A23" s="305"/>
      <c r="B23" s="321"/>
      <c r="C23" s="337" t="s">
        <v>344</v>
      </c>
      <c r="D23" s="349" t="s">
        <v>498</v>
      </c>
      <c r="E23" s="379" t="str">
        <f>+'様式第3-2号　修繕工事項目等の設定内容'!F36</f>
        <v>12～15年</v>
      </c>
      <c r="F23" s="408"/>
      <c r="G23" s="424"/>
      <c r="H23" s="444"/>
      <c r="I23" s="462"/>
      <c r="J23" s="424"/>
      <c r="K23" s="424"/>
      <c r="L23" s="424"/>
      <c r="M23" s="424"/>
      <c r="N23" s="424"/>
      <c r="O23" s="424"/>
      <c r="P23" s="424"/>
      <c r="Q23" s="495"/>
      <c r="R23" s="516"/>
      <c r="S23" s="540"/>
      <c r="T23" s="540"/>
      <c r="U23" s="540"/>
      <c r="V23" s="540"/>
      <c r="W23" s="540"/>
      <c r="X23" s="540">
        <v>2744.28</v>
      </c>
      <c r="Y23" s="540"/>
      <c r="Z23" s="540"/>
      <c r="AA23" s="562"/>
      <c r="AB23" s="583"/>
      <c r="AC23" s="540"/>
      <c r="AD23" s="540"/>
      <c r="AE23" s="540"/>
      <c r="AF23" s="540"/>
      <c r="AG23" s="540"/>
      <c r="AH23" s="540"/>
      <c r="AI23" s="540"/>
      <c r="AJ23" s="540">
        <v>2744.28</v>
      </c>
      <c r="AK23" s="604"/>
      <c r="AL23" s="625"/>
      <c r="AM23" s="540"/>
      <c r="AN23" s="540"/>
      <c r="AO23" s="540"/>
      <c r="AP23" s="540"/>
      <c r="AQ23" s="540"/>
      <c r="AR23" s="540"/>
      <c r="AS23" s="540"/>
      <c r="AT23" s="540"/>
      <c r="AU23" s="648"/>
      <c r="AV23" s="666">
        <f t="shared" si="1"/>
        <v>5488.56</v>
      </c>
      <c r="AW23" s="666">
        <f t="shared" si="2"/>
        <v>548.85600000000011</v>
      </c>
      <c r="AX23" s="687">
        <f t="shared" si="3"/>
        <v>6037.4160000000002</v>
      </c>
      <c r="AY23" s="712"/>
      <c r="AZ23" s="726"/>
      <c r="BB23" s="288"/>
    </row>
    <row r="24" spans="1:54" ht="13.5" customHeight="1">
      <c r="A24" s="305"/>
      <c r="B24" s="322"/>
      <c r="C24" s="338"/>
      <c r="D24" s="350" t="s">
        <v>390</v>
      </c>
      <c r="E24" s="380" t="str">
        <f>+'様式第3-2号　修繕工事項目等の設定内容'!F38</f>
        <v>24～30年</v>
      </c>
      <c r="F24" s="410"/>
      <c r="G24" s="428"/>
      <c r="H24" s="447"/>
      <c r="I24" s="465"/>
      <c r="J24" s="428"/>
      <c r="K24" s="428"/>
      <c r="L24" s="428"/>
      <c r="M24" s="428"/>
      <c r="N24" s="428"/>
      <c r="O24" s="428"/>
      <c r="P24" s="428"/>
      <c r="Q24" s="496"/>
      <c r="R24" s="517"/>
      <c r="S24" s="541"/>
      <c r="T24" s="541"/>
      <c r="U24" s="541"/>
      <c r="V24" s="541"/>
      <c r="W24" s="541"/>
      <c r="X24" s="541"/>
      <c r="Y24" s="541"/>
      <c r="Z24" s="541"/>
      <c r="AA24" s="563"/>
      <c r="AB24" s="584"/>
      <c r="AC24" s="541"/>
      <c r="AD24" s="541"/>
      <c r="AE24" s="541"/>
      <c r="AF24" s="541"/>
      <c r="AG24" s="541"/>
      <c r="AH24" s="541"/>
      <c r="AI24" s="541"/>
      <c r="AJ24" s="541"/>
      <c r="AK24" s="605"/>
      <c r="AL24" s="626"/>
      <c r="AM24" s="541"/>
      <c r="AN24" s="541"/>
      <c r="AO24" s="541"/>
      <c r="AP24" s="541"/>
      <c r="AQ24" s="541"/>
      <c r="AR24" s="541"/>
      <c r="AS24" s="541"/>
      <c r="AT24" s="541"/>
      <c r="AU24" s="649"/>
      <c r="AV24" s="667">
        <f t="shared" si="1"/>
        <v>0</v>
      </c>
      <c r="AW24" s="667">
        <f t="shared" si="2"/>
        <v>0</v>
      </c>
      <c r="AX24" s="688">
        <f t="shared" si="3"/>
        <v>0</v>
      </c>
      <c r="AY24" s="713"/>
      <c r="AZ24" s="730"/>
      <c r="BB24" s="288"/>
    </row>
    <row r="25" spans="1:54" ht="13.5" customHeight="1">
      <c r="A25" s="305"/>
      <c r="B25" s="321"/>
      <c r="C25" s="337" t="s">
        <v>503</v>
      </c>
      <c r="D25" s="349" t="s">
        <v>498</v>
      </c>
      <c r="E25" s="379" t="str">
        <f>+'様式第3-2号　修繕工事項目等の設定内容'!F40</f>
        <v>12～15年</v>
      </c>
      <c r="F25" s="408"/>
      <c r="G25" s="424"/>
      <c r="H25" s="444"/>
      <c r="I25" s="462"/>
      <c r="J25" s="424"/>
      <c r="K25" s="424"/>
      <c r="L25" s="424"/>
      <c r="M25" s="424"/>
      <c r="N25" s="424"/>
      <c r="O25" s="424"/>
      <c r="P25" s="424"/>
      <c r="Q25" s="495"/>
      <c r="R25" s="516"/>
      <c r="S25" s="540"/>
      <c r="T25" s="540"/>
      <c r="U25" s="540"/>
      <c r="V25" s="540"/>
      <c r="W25" s="540"/>
      <c r="X25" s="540">
        <v>1829.52</v>
      </c>
      <c r="Y25" s="540"/>
      <c r="Z25" s="540"/>
      <c r="AA25" s="562"/>
      <c r="AB25" s="583"/>
      <c r="AC25" s="540"/>
      <c r="AD25" s="540"/>
      <c r="AE25" s="540"/>
      <c r="AF25" s="540"/>
      <c r="AG25" s="540"/>
      <c r="AH25" s="540"/>
      <c r="AI25" s="540"/>
      <c r="AJ25" s="540">
        <v>1829.52</v>
      </c>
      <c r="AK25" s="604"/>
      <c r="AL25" s="625"/>
      <c r="AM25" s="540"/>
      <c r="AN25" s="540"/>
      <c r="AO25" s="540"/>
      <c r="AP25" s="540"/>
      <c r="AQ25" s="540"/>
      <c r="AR25" s="540"/>
      <c r="AS25" s="540"/>
      <c r="AT25" s="540"/>
      <c r="AU25" s="648"/>
      <c r="AV25" s="666">
        <f t="shared" si="1"/>
        <v>3659.04</v>
      </c>
      <c r="AW25" s="666">
        <f t="shared" si="2"/>
        <v>365.904</v>
      </c>
      <c r="AX25" s="687">
        <f t="shared" si="3"/>
        <v>4024.944</v>
      </c>
      <c r="AY25" s="712"/>
      <c r="AZ25" s="726"/>
      <c r="BB25" s="288"/>
    </row>
    <row r="26" spans="1:54" ht="13.5" customHeight="1">
      <c r="A26" s="305"/>
      <c r="B26" s="322"/>
      <c r="C26" s="338"/>
      <c r="D26" s="350" t="s">
        <v>390</v>
      </c>
      <c r="E26" s="380" t="str">
        <f>+'様式第3-2号　修繕工事項目等の設定内容'!F42</f>
        <v>24～30年</v>
      </c>
      <c r="F26" s="410"/>
      <c r="G26" s="428"/>
      <c r="H26" s="447"/>
      <c r="I26" s="465"/>
      <c r="J26" s="428"/>
      <c r="K26" s="428"/>
      <c r="L26" s="428"/>
      <c r="M26" s="428"/>
      <c r="N26" s="428"/>
      <c r="O26" s="428"/>
      <c r="P26" s="428"/>
      <c r="Q26" s="496"/>
      <c r="R26" s="517"/>
      <c r="S26" s="541"/>
      <c r="T26" s="541"/>
      <c r="U26" s="541"/>
      <c r="V26" s="541"/>
      <c r="W26" s="541"/>
      <c r="X26" s="541"/>
      <c r="Y26" s="541"/>
      <c r="Z26" s="541"/>
      <c r="AA26" s="563"/>
      <c r="AB26" s="584"/>
      <c r="AC26" s="541"/>
      <c r="AD26" s="541"/>
      <c r="AE26" s="541"/>
      <c r="AF26" s="541"/>
      <c r="AG26" s="541"/>
      <c r="AH26" s="541"/>
      <c r="AI26" s="541"/>
      <c r="AJ26" s="541"/>
      <c r="AK26" s="605"/>
      <c r="AL26" s="626"/>
      <c r="AM26" s="541"/>
      <c r="AN26" s="541"/>
      <c r="AO26" s="541"/>
      <c r="AP26" s="541"/>
      <c r="AQ26" s="541"/>
      <c r="AR26" s="541"/>
      <c r="AS26" s="541"/>
      <c r="AT26" s="541"/>
      <c r="AU26" s="649"/>
      <c r="AV26" s="667">
        <f t="shared" si="1"/>
        <v>0</v>
      </c>
      <c r="AW26" s="667">
        <f t="shared" si="2"/>
        <v>0</v>
      </c>
      <c r="AX26" s="688">
        <f t="shared" si="3"/>
        <v>0</v>
      </c>
      <c r="AY26" s="713"/>
      <c r="AZ26" s="730"/>
      <c r="BB26" s="288"/>
    </row>
    <row r="27" spans="1:54" ht="13.5" customHeight="1">
      <c r="A27" s="305"/>
      <c r="B27" s="313"/>
      <c r="C27" s="339" t="s">
        <v>192</v>
      </c>
      <c r="D27" s="351" t="s">
        <v>498</v>
      </c>
      <c r="E27" s="381" t="str">
        <f>+'様式第3-2号　修繕工事項目等の設定内容'!F44</f>
        <v>12～15年</v>
      </c>
      <c r="F27" s="406"/>
      <c r="G27" s="422"/>
      <c r="H27" s="442"/>
      <c r="I27" s="460"/>
      <c r="J27" s="422"/>
      <c r="K27" s="422"/>
      <c r="L27" s="422"/>
      <c r="M27" s="422"/>
      <c r="N27" s="422"/>
      <c r="O27" s="422"/>
      <c r="P27" s="422"/>
      <c r="Q27" s="487"/>
      <c r="R27" s="512"/>
      <c r="S27" s="536"/>
      <c r="T27" s="536"/>
      <c r="U27" s="536"/>
      <c r="V27" s="536"/>
      <c r="W27" s="536"/>
      <c r="X27" s="536">
        <v>2463.3000000000002</v>
      </c>
      <c r="Y27" s="536"/>
      <c r="Z27" s="536"/>
      <c r="AA27" s="558"/>
      <c r="AB27" s="579"/>
      <c r="AC27" s="536"/>
      <c r="AD27" s="536"/>
      <c r="AE27" s="536"/>
      <c r="AF27" s="536"/>
      <c r="AG27" s="536"/>
      <c r="AH27" s="536"/>
      <c r="AI27" s="536"/>
      <c r="AJ27" s="536">
        <v>2463.3000000000002</v>
      </c>
      <c r="AK27" s="600"/>
      <c r="AL27" s="621"/>
      <c r="AM27" s="536"/>
      <c r="AN27" s="536"/>
      <c r="AO27" s="536"/>
      <c r="AP27" s="536"/>
      <c r="AQ27" s="536"/>
      <c r="AR27" s="536"/>
      <c r="AS27" s="536"/>
      <c r="AT27" s="536"/>
      <c r="AU27" s="644"/>
      <c r="AV27" s="658">
        <f t="shared" si="1"/>
        <v>4926.6000000000004</v>
      </c>
      <c r="AW27" s="658">
        <f t="shared" si="2"/>
        <v>492.66000000000008</v>
      </c>
      <c r="AX27" s="689">
        <f t="shared" si="3"/>
        <v>5419.26</v>
      </c>
      <c r="AY27" s="714"/>
      <c r="AZ27" s="724"/>
      <c r="BB27" s="288"/>
    </row>
    <row r="28" spans="1:54" ht="13.5" customHeight="1">
      <c r="A28" s="305"/>
      <c r="B28" s="316"/>
      <c r="C28" s="328"/>
      <c r="D28" s="352" t="s">
        <v>390</v>
      </c>
      <c r="E28" s="382" t="str">
        <f>+'様式第3-2号　修繕工事項目等の設定内容'!F46</f>
        <v>24～30年</v>
      </c>
      <c r="F28" s="407"/>
      <c r="G28" s="423"/>
      <c r="H28" s="443"/>
      <c r="I28" s="461"/>
      <c r="J28" s="423"/>
      <c r="K28" s="423"/>
      <c r="L28" s="423"/>
      <c r="M28" s="423"/>
      <c r="N28" s="423"/>
      <c r="O28" s="423"/>
      <c r="P28" s="423"/>
      <c r="Q28" s="492"/>
      <c r="R28" s="513"/>
      <c r="S28" s="537"/>
      <c r="T28" s="537"/>
      <c r="U28" s="537"/>
      <c r="V28" s="537"/>
      <c r="W28" s="537"/>
      <c r="X28" s="537"/>
      <c r="Y28" s="537"/>
      <c r="Z28" s="537"/>
      <c r="AA28" s="559"/>
      <c r="AB28" s="580"/>
      <c r="AC28" s="537"/>
      <c r="AD28" s="537"/>
      <c r="AE28" s="537"/>
      <c r="AF28" s="537"/>
      <c r="AG28" s="537"/>
      <c r="AH28" s="537"/>
      <c r="AI28" s="537"/>
      <c r="AJ28" s="537"/>
      <c r="AK28" s="601"/>
      <c r="AL28" s="622"/>
      <c r="AM28" s="537"/>
      <c r="AN28" s="537"/>
      <c r="AO28" s="537"/>
      <c r="AP28" s="537"/>
      <c r="AQ28" s="537"/>
      <c r="AR28" s="537"/>
      <c r="AS28" s="537"/>
      <c r="AT28" s="537"/>
      <c r="AU28" s="645"/>
      <c r="AV28" s="663">
        <f t="shared" si="1"/>
        <v>0</v>
      </c>
      <c r="AW28" s="663">
        <f t="shared" si="2"/>
        <v>0</v>
      </c>
      <c r="AX28" s="690">
        <f t="shared" si="3"/>
        <v>0</v>
      </c>
      <c r="AY28" s="715"/>
      <c r="AZ28" s="725"/>
      <c r="BB28" s="288"/>
    </row>
    <row r="29" spans="1:54" ht="13.5" customHeight="1">
      <c r="A29" s="305"/>
      <c r="B29" s="319"/>
      <c r="C29" s="335" t="s">
        <v>163</v>
      </c>
      <c r="D29" s="350" t="s">
        <v>340</v>
      </c>
      <c r="E29" s="380" t="str">
        <f>+'様式第3-2号　修繕工事項目等の設定内容'!F48</f>
        <v>12～15年</v>
      </c>
      <c r="F29" s="410"/>
      <c r="G29" s="428"/>
      <c r="H29" s="447"/>
      <c r="I29" s="465"/>
      <c r="J29" s="428"/>
      <c r="K29" s="428"/>
      <c r="L29" s="428"/>
      <c r="M29" s="428"/>
      <c r="N29" s="428"/>
      <c r="O29" s="428"/>
      <c r="P29" s="428"/>
      <c r="Q29" s="488"/>
      <c r="R29" s="509"/>
      <c r="S29" s="533"/>
      <c r="T29" s="533"/>
      <c r="U29" s="533"/>
      <c r="V29" s="533"/>
      <c r="W29" s="533"/>
      <c r="X29" s="533">
        <v>11233.8</v>
      </c>
      <c r="Y29" s="533"/>
      <c r="Z29" s="533"/>
      <c r="AA29" s="555"/>
      <c r="AB29" s="576"/>
      <c r="AC29" s="533"/>
      <c r="AD29" s="533"/>
      <c r="AE29" s="533"/>
      <c r="AF29" s="533"/>
      <c r="AG29" s="533"/>
      <c r="AH29" s="533"/>
      <c r="AI29" s="533"/>
      <c r="AJ29" s="533">
        <v>11233.8</v>
      </c>
      <c r="AK29" s="597"/>
      <c r="AL29" s="618"/>
      <c r="AM29" s="533"/>
      <c r="AN29" s="533"/>
      <c r="AO29" s="533"/>
      <c r="AP29" s="533"/>
      <c r="AQ29" s="533"/>
      <c r="AR29" s="533"/>
      <c r="AS29" s="533"/>
      <c r="AT29" s="533"/>
      <c r="AU29" s="641"/>
      <c r="AV29" s="660">
        <f t="shared" si="1"/>
        <v>22467.599999999999</v>
      </c>
      <c r="AW29" s="660">
        <f t="shared" si="2"/>
        <v>2246.7599999999998</v>
      </c>
      <c r="AX29" s="691">
        <f t="shared" si="3"/>
        <v>24714.359999999997</v>
      </c>
      <c r="AY29" s="716"/>
      <c r="AZ29" s="731"/>
      <c r="BB29" s="288"/>
    </row>
    <row r="30" spans="1:54" ht="13.5" customHeight="1">
      <c r="A30" s="305"/>
      <c r="B30" s="316" t="s">
        <v>10</v>
      </c>
      <c r="C30" s="335" t="s">
        <v>346</v>
      </c>
      <c r="D30" s="348" t="s">
        <v>230</v>
      </c>
      <c r="E30" s="383" t="str">
        <f>+'様式第3-2号　修繕工事項目等の設定内容'!F50</f>
        <v>12～15年</v>
      </c>
      <c r="F30" s="411"/>
      <c r="G30" s="429"/>
      <c r="H30" s="448"/>
      <c r="I30" s="466"/>
      <c r="J30" s="429"/>
      <c r="K30" s="429"/>
      <c r="L30" s="429"/>
      <c r="M30" s="429"/>
      <c r="N30" s="429"/>
      <c r="O30" s="429"/>
      <c r="P30" s="429"/>
      <c r="Q30" s="497"/>
      <c r="R30" s="518"/>
      <c r="S30" s="542"/>
      <c r="T30" s="542"/>
      <c r="U30" s="542"/>
      <c r="V30" s="542"/>
      <c r="W30" s="542"/>
      <c r="X30" s="542">
        <v>4494.6000000000004</v>
      </c>
      <c r="Y30" s="542"/>
      <c r="Z30" s="542"/>
      <c r="AA30" s="564"/>
      <c r="AB30" s="585"/>
      <c r="AC30" s="542"/>
      <c r="AD30" s="542"/>
      <c r="AE30" s="542"/>
      <c r="AF30" s="542"/>
      <c r="AG30" s="542"/>
      <c r="AH30" s="542"/>
      <c r="AI30" s="542"/>
      <c r="AJ30" s="542">
        <v>4494.6000000000004</v>
      </c>
      <c r="AK30" s="606"/>
      <c r="AL30" s="627"/>
      <c r="AM30" s="542"/>
      <c r="AN30" s="542"/>
      <c r="AO30" s="542"/>
      <c r="AP30" s="542"/>
      <c r="AQ30" s="542"/>
      <c r="AR30" s="542"/>
      <c r="AS30" s="542"/>
      <c r="AT30" s="542"/>
      <c r="AU30" s="650"/>
      <c r="AV30" s="668">
        <f t="shared" si="1"/>
        <v>8989.2000000000007</v>
      </c>
      <c r="AW30" s="668">
        <f t="shared" si="2"/>
        <v>898.92000000000007</v>
      </c>
      <c r="AX30" s="692">
        <f t="shared" si="3"/>
        <v>9888.1200000000008</v>
      </c>
      <c r="AY30" s="711"/>
      <c r="AZ30" s="729"/>
      <c r="BB30" s="288"/>
    </row>
    <row r="31" spans="1:54" ht="13.5" customHeight="1">
      <c r="A31" s="304"/>
      <c r="B31" s="318" t="s">
        <v>84</v>
      </c>
      <c r="C31" s="330"/>
      <c r="D31" s="330"/>
      <c r="E31" s="384"/>
      <c r="F31" s="384"/>
      <c r="G31" s="430"/>
      <c r="H31" s="449"/>
      <c r="I31" s="467"/>
      <c r="J31" s="430"/>
      <c r="K31" s="430"/>
      <c r="L31" s="430"/>
      <c r="M31" s="430"/>
      <c r="N31" s="430"/>
      <c r="O31" s="430"/>
      <c r="P31" s="430"/>
      <c r="Q31" s="498"/>
      <c r="R31" s="519">
        <f t="shared" ref="R31:AU31" si="7">IF(SUM(R32:R34)&gt;0,SUM(R32:R34),"")</f>
        <v>1549.8</v>
      </c>
      <c r="S31" s="543" t="str">
        <f t="shared" si="7"/>
        <v/>
      </c>
      <c r="T31" s="543" t="str">
        <f t="shared" si="7"/>
        <v/>
      </c>
      <c r="U31" s="543" t="str">
        <f t="shared" si="7"/>
        <v/>
      </c>
      <c r="V31" s="543" t="str">
        <f t="shared" si="7"/>
        <v/>
      </c>
      <c r="W31" s="543" t="str">
        <f t="shared" si="7"/>
        <v/>
      </c>
      <c r="X31" s="543">
        <f t="shared" si="7"/>
        <v>3286.8</v>
      </c>
      <c r="Y31" s="543" t="str">
        <f t="shared" si="7"/>
        <v/>
      </c>
      <c r="Z31" s="543" t="str">
        <f t="shared" si="7"/>
        <v/>
      </c>
      <c r="AA31" s="565" t="str">
        <f t="shared" si="7"/>
        <v/>
      </c>
      <c r="AB31" s="586" t="str">
        <f t="shared" si="7"/>
        <v/>
      </c>
      <c r="AC31" s="543" t="str">
        <f t="shared" si="7"/>
        <v/>
      </c>
      <c r="AD31" s="543">
        <f t="shared" si="7"/>
        <v>1210.5</v>
      </c>
      <c r="AE31" s="543" t="str">
        <f t="shared" si="7"/>
        <v/>
      </c>
      <c r="AF31" s="543" t="str">
        <f t="shared" si="7"/>
        <v/>
      </c>
      <c r="AG31" s="543" t="str">
        <f t="shared" si="7"/>
        <v/>
      </c>
      <c r="AH31" s="543" t="str">
        <f t="shared" si="7"/>
        <v/>
      </c>
      <c r="AI31" s="543" t="str">
        <f t="shared" si="7"/>
        <v/>
      </c>
      <c r="AJ31" s="543">
        <f t="shared" si="7"/>
        <v>3364.2</v>
      </c>
      <c r="AK31" s="607" t="str">
        <f t="shared" si="7"/>
        <v/>
      </c>
      <c r="AL31" s="628" t="str">
        <f t="shared" si="7"/>
        <v/>
      </c>
      <c r="AM31" s="543" t="str">
        <f t="shared" si="7"/>
        <v/>
      </c>
      <c r="AN31" s="543" t="str">
        <f t="shared" si="7"/>
        <v/>
      </c>
      <c r="AO31" s="543" t="str">
        <f t="shared" si="7"/>
        <v/>
      </c>
      <c r="AP31" s="543">
        <f t="shared" si="7"/>
        <v>1549.8</v>
      </c>
      <c r="AQ31" s="543" t="str">
        <f t="shared" si="7"/>
        <v/>
      </c>
      <c r="AR31" s="543" t="str">
        <f t="shared" si="7"/>
        <v/>
      </c>
      <c r="AS31" s="543" t="str">
        <f t="shared" si="7"/>
        <v/>
      </c>
      <c r="AT31" s="543" t="str">
        <f t="shared" si="7"/>
        <v/>
      </c>
      <c r="AU31" s="651" t="str">
        <f t="shared" si="7"/>
        <v/>
      </c>
      <c r="AV31" s="669">
        <f t="shared" si="1"/>
        <v>10961.099999999999</v>
      </c>
      <c r="AW31" s="669">
        <f t="shared" si="2"/>
        <v>1065.114</v>
      </c>
      <c r="AX31" s="693">
        <f t="shared" si="3"/>
        <v>12026.213999999998</v>
      </c>
      <c r="AY31" s="703"/>
      <c r="AZ31" s="723"/>
      <c r="BB31" s="288"/>
    </row>
    <row r="32" spans="1:54" ht="13.5" customHeight="1">
      <c r="A32" s="304"/>
      <c r="B32" s="319"/>
      <c r="C32" s="335" t="s">
        <v>349</v>
      </c>
      <c r="D32" s="353" t="s">
        <v>3</v>
      </c>
      <c r="E32" s="385" t="str">
        <f>+'様式第3-2号　修繕工事項目等の設定内容'!F53</f>
        <v>5～7年</v>
      </c>
      <c r="F32" s="342"/>
      <c r="G32" s="427"/>
      <c r="H32" s="446"/>
      <c r="I32" s="464"/>
      <c r="J32" s="475">
        <v>4</v>
      </c>
      <c r="K32" s="475">
        <v>8</v>
      </c>
      <c r="L32" s="475">
        <v>12</v>
      </c>
      <c r="M32" s="427">
        <v>16</v>
      </c>
      <c r="N32" s="427">
        <v>20</v>
      </c>
      <c r="O32" s="427">
        <v>24</v>
      </c>
      <c r="P32" s="427">
        <v>28</v>
      </c>
      <c r="Q32" s="488"/>
      <c r="R32" s="509">
        <v>1549.8</v>
      </c>
      <c r="S32" s="533"/>
      <c r="T32" s="533"/>
      <c r="U32" s="533"/>
      <c r="V32" s="533"/>
      <c r="W32" s="533"/>
      <c r="X32" s="533">
        <v>1549.8</v>
      </c>
      <c r="Y32" s="533"/>
      <c r="Z32" s="533"/>
      <c r="AA32" s="555"/>
      <c r="AB32" s="576"/>
      <c r="AC32" s="533"/>
      <c r="AD32" s="533">
        <v>1210.5</v>
      </c>
      <c r="AE32" s="533"/>
      <c r="AF32" s="533"/>
      <c r="AG32" s="533"/>
      <c r="AH32" s="533"/>
      <c r="AI32" s="533"/>
      <c r="AJ32" s="533">
        <v>1485.9</v>
      </c>
      <c r="AK32" s="597"/>
      <c r="AL32" s="618"/>
      <c r="AM32" s="533"/>
      <c r="AN32" s="533"/>
      <c r="AO32" s="533"/>
      <c r="AP32" s="533">
        <v>1549.8</v>
      </c>
      <c r="AQ32" s="533"/>
      <c r="AR32" s="533"/>
      <c r="AS32" s="533"/>
      <c r="AT32" s="533"/>
      <c r="AU32" s="641"/>
      <c r="AV32" s="660">
        <f t="shared" si="1"/>
        <v>7345.8</v>
      </c>
      <c r="AW32" s="660">
        <f t="shared" si="2"/>
        <v>703.58400000000017</v>
      </c>
      <c r="AX32" s="683">
        <f t="shared" si="3"/>
        <v>8049.384</v>
      </c>
      <c r="AY32" s="704"/>
      <c r="AZ32" s="731"/>
      <c r="BB32" s="288"/>
    </row>
    <row r="33" spans="1:54" ht="13.5" customHeight="1">
      <c r="A33" s="304"/>
      <c r="B33" s="319"/>
      <c r="C33" s="335" t="s">
        <v>204</v>
      </c>
      <c r="D33" s="353" t="s">
        <v>3</v>
      </c>
      <c r="E33" s="385" t="str">
        <f>+'様式第3-2号　修繕工事項目等の設定内容'!F59</f>
        <v>5～7年</v>
      </c>
      <c r="F33" s="342"/>
      <c r="G33" s="427"/>
      <c r="H33" s="446"/>
      <c r="I33" s="464"/>
      <c r="J33" s="475">
        <v>6</v>
      </c>
      <c r="K33" s="475">
        <v>12</v>
      </c>
      <c r="L33" s="475">
        <v>18</v>
      </c>
      <c r="M33" s="475">
        <v>24</v>
      </c>
      <c r="N33" s="475">
        <v>30</v>
      </c>
      <c r="O33" s="427"/>
      <c r="P33" s="427"/>
      <c r="Q33" s="487"/>
      <c r="R33" s="512"/>
      <c r="S33" s="536"/>
      <c r="T33" s="536"/>
      <c r="U33" s="536"/>
      <c r="V33" s="536"/>
      <c r="W33" s="536"/>
      <c r="X33" s="536">
        <v>7.2</v>
      </c>
      <c r="Y33" s="536"/>
      <c r="Z33" s="536"/>
      <c r="AA33" s="558"/>
      <c r="AB33" s="579"/>
      <c r="AC33" s="536"/>
      <c r="AD33" s="536"/>
      <c r="AE33" s="536"/>
      <c r="AF33" s="536"/>
      <c r="AG33" s="536"/>
      <c r="AH33" s="536"/>
      <c r="AI33" s="536"/>
      <c r="AJ33" s="536"/>
      <c r="AK33" s="600"/>
      <c r="AL33" s="621"/>
      <c r="AM33" s="536"/>
      <c r="AN33" s="536"/>
      <c r="AO33" s="536"/>
      <c r="AP33" s="536"/>
      <c r="AQ33" s="536"/>
      <c r="AR33" s="536"/>
      <c r="AS33" s="536"/>
      <c r="AT33" s="536"/>
      <c r="AU33" s="644"/>
      <c r="AV33" s="658">
        <f t="shared" si="1"/>
        <v>7.2</v>
      </c>
      <c r="AW33" s="658">
        <f t="shared" si="2"/>
        <v>0.72000000000000008</v>
      </c>
      <c r="AX33" s="679">
        <f t="shared" si="3"/>
        <v>7.92</v>
      </c>
      <c r="AY33" s="708"/>
      <c r="AZ33" s="724"/>
      <c r="BB33" s="288"/>
    </row>
    <row r="34" spans="1:54" ht="13.5" customHeight="1">
      <c r="A34" s="304"/>
      <c r="B34" s="319"/>
      <c r="C34" s="335" t="s">
        <v>353</v>
      </c>
      <c r="D34" s="353" t="s">
        <v>243</v>
      </c>
      <c r="E34" s="385" t="str">
        <f>+'様式第3-2号　修繕工事項目等の設定内容'!F63</f>
        <v>12～15年</v>
      </c>
      <c r="F34" s="342"/>
      <c r="G34" s="427"/>
      <c r="H34" s="446"/>
      <c r="I34" s="464"/>
      <c r="J34" s="475">
        <v>12</v>
      </c>
      <c r="K34" s="475">
        <v>24</v>
      </c>
      <c r="L34" s="475">
        <v>36</v>
      </c>
      <c r="M34" s="475"/>
      <c r="N34" s="475"/>
      <c r="O34" s="475"/>
      <c r="P34" s="427"/>
      <c r="Q34" s="487"/>
      <c r="R34" s="512"/>
      <c r="S34" s="536"/>
      <c r="T34" s="536"/>
      <c r="U34" s="536"/>
      <c r="V34" s="536"/>
      <c r="W34" s="536"/>
      <c r="X34" s="536">
        <v>1729.8</v>
      </c>
      <c r="Y34" s="536"/>
      <c r="Z34" s="536"/>
      <c r="AA34" s="558"/>
      <c r="AB34" s="579"/>
      <c r="AC34" s="536"/>
      <c r="AD34" s="536"/>
      <c r="AE34" s="536"/>
      <c r="AF34" s="536"/>
      <c r="AG34" s="536"/>
      <c r="AH34" s="536"/>
      <c r="AI34" s="536"/>
      <c r="AJ34" s="536">
        <v>1878.3</v>
      </c>
      <c r="AK34" s="600"/>
      <c r="AL34" s="621"/>
      <c r="AM34" s="536"/>
      <c r="AN34" s="536"/>
      <c r="AO34" s="536"/>
      <c r="AP34" s="536"/>
      <c r="AQ34" s="536"/>
      <c r="AR34" s="536"/>
      <c r="AS34" s="536"/>
      <c r="AT34" s="536"/>
      <c r="AU34" s="644"/>
      <c r="AV34" s="658">
        <f t="shared" si="1"/>
        <v>3608.1</v>
      </c>
      <c r="AW34" s="658">
        <f t="shared" si="2"/>
        <v>360.81</v>
      </c>
      <c r="AX34" s="679">
        <f t="shared" si="3"/>
        <v>3968.91</v>
      </c>
      <c r="AY34" s="708"/>
      <c r="AZ34" s="724"/>
      <c r="BB34" s="288"/>
    </row>
    <row r="35" spans="1:54" ht="13.5" customHeight="1">
      <c r="A35" s="304"/>
      <c r="B35" s="318" t="s">
        <v>354</v>
      </c>
      <c r="C35" s="330"/>
      <c r="D35" s="330"/>
      <c r="E35" s="386"/>
      <c r="F35" s="330"/>
      <c r="G35" s="421"/>
      <c r="H35" s="441"/>
      <c r="I35" s="459"/>
      <c r="J35" s="421"/>
      <c r="K35" s="421"/>
      <c r="L35" s="421"/>
      <c r="M35" s="421"/>
      <c r="N35" s="421"/>
      <c r="O35" s="421"/>
      <c r="P35" s="421"/>
      <c r="Q35" s="214"/>
      <c r="R35" s="520" t="str">
        <f t="shared" ref="R35:AU35" si="8">IF(SUM(R36:R42)&gt;0,SUM(R36:R42),"")</f>
        <v/>
      </c>
      <c r="S35" s="532" t="str">
        <f t="shared" si="8"/>
        <v/>
      </c>
      <c r="T35" s="532" t="str">
        <f t="shared" si="8"/>
        <v/>
      </c>
      <c r="U35" s="532" t="str">
        <f t="shared" si="8"/>
        <v/>
      </c>
      <c r="V35" s="532" t="str">
        <f t="shared" si="8"/>
        <v/>
      </c>
      <c r="W35" s="532" t="str">
        <f t="shared" si="8"/>
        <v/>
      </c>
      <c r="X35" s="532">
        <f t="shared" si="8"/>
        <v>9117.9</v>
      </c>
      <c r="Y35" s="532" t="str">
        <f t="shared" si="8"/>
        <v/>
      </c>
      <c r="Z35" s="532" t="str">
        <f t="shared" si="8"/>
        <v/>
      </c>
      <c r="AA35" s="554" t="str">
        <f t="shared" si="8"/>
        <v/>
      </c>
      <c r="AB35" s="575" t="str">
        <f t="shared" si="8"/>
        <v/>
      </c>
      <c r="AC35" s="532" t="str">
        <f t="shared" si="8"/>
        <v/>
      </c>
      <c r="AD35" s="532">
        <f t="shared" si="8"/>
        <v>18450</v>
      </c>
      <c r="AE35" s="532" t="str">
        <f t="shared" si="8"/>
        <v/>
      </c>
      <c r="AF35" s="532" t="str">
        <f t="shared" si="8"/>
        <v/>
      </c>
      <c r="AG35" s="532" t="str">
        <f t="shared" si="8"/>
        <v/>
      </c>
      <c r="AH35" s="532" t="str">
        <f t="shared" si="8"/>
        <v/>
      </c>
      <c r="AI35" s="532" t="str">
        <f t="shared" si="8"/>
        <v/>
      </c>
      <c r="AJ35" s="532">
        <f t="shared" si="8"/>
        <v>60732.900000000009</v>
      </c>
      <c r="AK35" s="596" t="str">
        <f t="shared" si="8"/>
        <v/>
      </c>
      <c r="AL35" s="617" t="str">
        <f t="shared" si="8"/>
        <v/>
      </c>
      <c r="AM35" s="532" t="str">
        <f t="shared" si="8"/>
        <v/>
      </c>
      <c r="AN35" s="532" t="str">
        <f t="shared" si="8"/>
        <v/>
      </c>
      <c r="AO35" s="532" t="str">
        <f t="shared" si="8"/>
        <v/>
      </c>
      <c r="AP35" s="532">
        <f t="shared" si="8"/>
        <v>2295</v>
      </c>
      <c r="AQ35" s="532" t="str">
        <f t="shared" si="8"/>
        <v/>
      </c>
      <c r="AR35" s="532" t="str">
        <f t="shared" si="8"/>
        <v/>
      </c>
      <c r="AS35" s="532" t="str">
        <f t="shared" si="8"/>
        <v/>
      </c>
      <c r="AT35" s="532" t="str">
        <f t="shared" si="8"/>
        <v/>
      </c>
      <c r="AU35" s="640" t="str">
        <f t="shared" si="8"/>
        <v/>
      </c>
      <c r="AV35" s="659">
        <f t="shared" si="1"/>
        <v>90595.800000000017</v>
      </c>
      <c r="AW35" s="659">
        <f t="shared" si="2"/>
        <v>9059.5800000000017</v>
      </c>
      <c r="AX35" s="678">
        <f t="shared" si="3"/>
        <v>99655.380000000019</v>
      </c>
      <c r="AY35" s="703"/>
      <c r="AZ35" s="723"/>
      <c r="BB35" s="288"/>
    </row>
    <row r="36" spans="1:54" ht="13.5" customHeight="1">
      <c r="A36" s="304"/>
      <c r="B36" s="313"/>
      <c r="C36" s="339" t="s">
        <v>357</v>
      </c>
      <c r="D36" s="354" t="s">
        <v>134</v>
      </c>
      <c r="E36" s="387" t="str">
        <f>+'様式第3-2号　修繕工事項目等の設定内容'!F68</f>
        <v>12～15年</v>
      </c>
      <c r="F36" s="408"/>
      <c r="G36" s="424"/>
      <c r="H36" s="444"/>
      <c r="I36" s="462"/>
      <c r="J36" s="474">
        <v>36</v>
      </c>
      <c r="K36" s="474"/>
      <c r="L36" s="474"/>
      <c r="M36" s="474"/>
      <c r="N36" s="474"/>
      <c r="O36" s="474"/>
      <c r="P36" s="474"/>
      <c r="Q36" s="495"/>
      <c r="R36" s="516"/>
      <c r="S36" s="540"/>
      <c r="T36" s="540"/>
      <c r="U36" s="540"/>
      <c r="V36" s="540"/>
      <c r="W36" s="540"/>
      <c r="X36" s="540">
        <v>1061.1000000000001</v>
      </c>
      <c r="Y36" s="540"/>
      <c r="Z36" s="540"/>
      <c r="AA36" s="562"/>
      <c r="AB36" s="583"/>
      <c r="AC36" s="540"/>
      <c r="AD36" s="540">
        <v>18450</v>
      </c>
      <c r="AE36" s="540"/>
      <c r="AF36" s="540"/>
      <c r="AG36" s="540"/>
      <c r="AH36" s="540"/>
      <c r="AI36" s="540"/>
      <c r="AJ36" s="540">
        <v>54078.3</v>
      </c>
      <c r="AK36" s="604"/>
      <c r="AL36" s="625"/>
      <c r="AM36" s="540"/>
      <c r="AN36" s="540"/>
      <c r="AO36" s="540"/>
      <c r="AP36" s="540">
        <v>2295</v>
      </c>
      <c r="AQ36" s="540"/>
      <c r="AR36" s="540"/>
      <c r="AS36" s="540"/>
      <c r="AT36" s="540"/>
      <c r="AU36" s="648"/>
      <c r="AV36" s="666">
        <f t="shared" si="1"/>
        <v>75884.399999999994</v>
      </c>
      <c r="AW36" s="666">
        <f t="shared" si="2"/>
        <v>7588.44</v>
      </c>
      <c r="AX36" s="681">
        <f t="shared" si="3"/>
        <v>83472.84</v>
      </c>
      <c r="AY36" s="717"/>
      <c r="AZ36" s="726"/>
      <c r="BB36" s="288"/>
    </row>
    <row r="37" spans="1:54" ht="13.5" customHeight="1">
      <c r="A37" s="304"/>
      <c r="B37" s="316"/>
      <c r="C37" s="328"/>
      <c r="D37" s="317" t="s">
        <v>504</v>
      </c>
      <c r="E37" s="372" t="str">
        <f>+'様式第3-2号　修繕工事項目等の設定内容'!F70</f>
        <v>34～38年</v>
      </c>
      <c r="F37" s="410"/>
      <c r="G37" s="428"/>
      <c r="H37" s="447"/>
      <c r="I37" s="465"/>
      <c r="J37" s="476"/>
      <c r="K37" s="476"/>
      <c r="L37" s="476"/>
      <c r="M37" s="476"/>
      <c r="N37" s="476"/>
      <c r="O37" s="476"/>
      <c r="P37" s="476"/>
      <c r="Q37" s="488"/>
      <c r="R37" s="509"/>
      <c r="S37" s="533"/>
      <c r="T37" s="533"/>
      <c r="U37" s="533"/>
      <c r="V37" s="533"/>
      <c r="W37" s="533"/>
      <c r="X37" s="533"/>
      <c r="Y37" s="533"/>
      <c r="Z37" s="533"/>
      <c r="AA37" s="555"/>
      <c r="AB37" s="576"/>
      <c r="AC37" s="533"/>
      <c r="AD37" s="533"/>
      <c r="AE37" s="533"/>
      <c r="AF37" s="533"/>
      <c r="AG37" s="533"/>
      <c r="AH37" s="533"/>
      <c r="AI37" s="533"/>
      <c r="AJ37" s="533"/>
      <c r="AK37" s="597"/>
      <c r="AL37" s="618"/>
      <c r="AM37" s="533"/>
      <c r="AN37" s="533"/>
      <c r="AO37" s="533"/>
      <c r="AP37" s="533"/>
      <c r="AQ37" s="533"/>
      <c r="AR37" s="533"/>
      <c r="AS37" s="533"/>
      <c r="AT37" s="533"/>
      <c r="AU37" s="641"/>
      <c r="AV37" s="660">
        <f t="shared" si="1"/>
        <v>0</v>
      </c>
      <c r="AW37" s="660">
        <f t="shared" si="2"/>
        <v>0</v>
      </c>
      <c r="AX37" s="683">
        <f t="shared" si="3"/>
        <v>0</v>
      </c>
      <c r="AY37" s="704"/>
      <c r="AZ37" s="731"/>
      <c r="BB37" s="288"/>
    </row>
    <row r="38" spans="1:54" ht="13.5" customHeight="1">
      <c r="A38" s="304"/>
      <c r="B38" s="319"/>
      <c r="C38" s="335" t="s">
        <v>359</v>
      </c>
      <c r="D38" s="353" t="s">
        <v>504</v>
      </c>
      <c r="E38" s="385" t="str">
        <f>+'様式第3-2号　修繕工事項目等の設定内容'!F76</f>
        <v>34～38年</v>
      </c>
      <c r="F38" s="342"/>
      <c r="G38" s="427"/>
      <c r="H38" s="446"/>
      <c r="I38" s="464"/>
      <c r="J38" s="475"/>
      <c r="K38" s="475"/>
      <c r="L38" s="475"/>
      <c r="M38" s="475"/>
      <c r="N38" s="475"/>
      <c r="O38" s="475"/>
      <c r="P38" s="475"/>
      <c r="Q38" s="494"/>
      <c r="R38" s="515"/>
      <c r="S38" s="539"/>
      <c r="T38" s="539"/>
      <c r="U38" s="539"/>
      <c r="V38" s="539"/>
      <c r="W38" s="539"/>
      <c r="X38" s="539">
        <v>1592.1</v>
      </c>
      <c r="Y38" s="539"/>
      <c r="Z38" s="539"/>
      <c r="AA38" s="561"/>
      <c r="AB38" s="582"/>
      <c r="AC38" s="539"/>
      <c r="AD38" s="539"/>
      <c r="AE38" s="539"/>
      <c r="AF38" s="539"/>
      <c r="AG38" s="539"/>
      <c r="AH38" s="539"/>
      <c r="AI38" s="539"/>
      <c r="AJ38" s="539">
        <v>2390.4</v>
      </c>
      <c r="AK38" s="603"/>
      <c r="AL38" s="624"/>
      <c r="AM38" s="539"/>
      <c r="AN38" s="539"/>
      <c r="AO38" s="539"/>
      <c r="AP38" s="539"/>
      <c r="AQ38" s="539"/>
      <c r="AR38" s="539"/>
      <c r="AS38" s="539"/>
      <c r="AT38" s="539"/>
      <c r="AU38" s="647"/>
      <c r="AV38" s="665">
        <f t="shared" si="1"/>
        <v>3982.5</v>
      </c>
      <c r="AW38" s="665">
        <f t="shared" si="2"/>
        <v>398.25</v>
      </c>
      <c r="AX38" s="677">
        <f t="shared" si="3"/>
        <v>4380.75</v>
      </c>
      <c r="AY38" s="718"/>
      <c r="AZ38" s="729"/>
      <c r="BB38" s="288"/>
    </row>
    <row r="39" spans="1:54" ht="13.5" customHeight="1">
      <c r="A39" s="304"/>
      <c r="B39" s="313"/>
      <c r="C39" s="339" t="s">
        <v>361</v>
      </c>
      <c r="D39" s="355" t="s">
        <v>340</v>
      </c>
      <c r="E39" s="373" t="str">
        <f>+'様式第3-2号　修繕工事項目等の設定内容'!F78</f>
        <v>12～15年</v>
      </c>
      <c r="F39" s="406"/>
      <c r="G39" s="422"/>
      <c r="H39" s="442"/>
      <c r="I39" s="460"/>
      <c r="J39" s="477"/>
      <c r="K39" s="477"/>
      <c r="L39" s="477"/>
      <c r="M39" s="477"/>
      <c r="N39" s="477"/>
      <c r="O39" s="477"/>
      <c r="P39" s="477"/>
      <c r="Q39" s="488"/>
      <c r="R39" s="509"/>
      <c r="S39" s="533"/>
      <c r="T39" s="533"/>
      <c r="U39" s="533"/>
      <c r="V39" s="533"/>
      <c r="W39" s="533"/>
      <c r="X39" s="533"/>
      <c r="Y39" s="533"/>
      <c r="Z39" s="533"/>
      <c r="AA39" s="555"/>
      <c r="AB39" s="576"/>
      <c r="AC39" s="533"/>
      <c r="AD39" s="533"/>
      <c r="AE39" s="533"/>
      <c r="AF39" s="533"/>
      <c r="AG39" s="533"/>
      <c r="AH39" s="533"/>
      <c r="AI39" s="533"/>
      <c r="AJ39" s="533"/>
      <c r="AK39" s="597"/>
      <c r="AL39" s="618"/>
      <c r="AM39" s="533"/>
      <c r="AN39" s="533"/>
      <c r="AO39" s="533"/>
      <c r="AP39" s="533"/>
      <c r="AQ39" s="533"/>
      <c r="AR39" s="533"/>
      <c r="AS39" s="533"/>
      <c r="AT39" s="533"/>
      <c r="AU39" s="641"/>
      <c r="AV39" s="660">
        <f t="shared" si="1"/>
        <v>0</v>
      </c>
      <c r="AW39" s="660">
        <f t="shared" si="2"/>
        <v>0</v>
      </c>
      <c r="AX39" s="683">
        <f t="shared" si="3"/>
        <v>0</v>
      </c>
      <c r="AY39" s="704"/>
      <c r="AZ39" s="731"/>
      <c r="BB39" s="288"/>
    </row>
    <row r="40" spans="1:54" ht="13.5" customHeight="1">
      <c r="A40" s="304"/>
      <c r="B40" s="316"/>
      <c r="C40" s="328"/>
      <c r="D40" s="356" t="s">
        <v>504</v>
      </c>
      <c r="E40" s="374" t="str">
        <f>+'様式第3-2号　修繕工事項目等の設定内容'!F80</f>
        <v>34～38年</v>
      </c>
      <c r="F40" s="407"/>
      <c r="G40" s="423"/>
      <c r="H40" s="443"/>
      <c r="I40" s="461"/>
      <c r="J40" s="473">
        <v>12</v>
      </c>
      <c r="K40" s="473">
        <v>24</v>
      </c>
      <c r="L40" s="473"/>
      <c r="M40" s="473"/>
      <c r="N40" s="473"/>
      <c r="O40" s="473"/>
      <c r="P40" s="473"/>
      <c r="Q40" s="489"/>
      <c r="R40" s="510"/>
      <c r="S40" s="534"/>
      <c r="T40" s="534"/>
      <c r="U40" s="534"/>
      <c r="V40" s="534"/>
      <c r="W40" s="534"/>
      <c r="X40" s="534"/>
      <c r="Y40" s="534"/>
      <c r="Z40" s="534"/>
      <c r="AA40" s="556"/>
      <c r="AB40" s="577"/>
      <c r="AC40" s="534"/>
      <c r="AD40" s="534"/>
      <c r="AE40" s="534"/>
      <c r="AF40" s="534"/>
      <c r="AG40" s="534"/>
      <c r="AH40" s="534"/>
      <c r="AI40" s="534"/>
      <c r="AJ40" s="534"/>
      <c r="AK40" s="598"/>
      <c r="AL40" s="619"/>
      <c r="AM40" s="534"/>
      <c r="AN40" s="534"/>
      <c r="AO40" s="534"/>
      <c r="AP40" s="534"/>
      <c r="AQ40" s="534"/>
      <c r="AR40" s="534"/>
      <c r="AS40" s="534"/>
      <c r="AT40" s="534"/>
      <c r="AU40" s="642"/>
      <c r="AV40" s="661">
        <f t="shared" si="1"/>
        <v>0</v>
      </c>
      <c r="AW40" s="661">
        <f t="shared" si="2"/>
        <v>0</v>
      </c>
      <c r="AX40" s="694">
        <f t="shared" si="3"/>
        <v>0</v>
      </c>
      <c r="AY40" s="705"/>
      <c r="AZ40" s="732"/>
      <c r="BB40" s="288"/>
    </row>
    <row r="41" spans="1:54" ht="13.5" customHeight="1">
      <c r="A41" s="304"/>
      <c r="B41" s="314"/>
      <c r="C41" s="340" t="s">
        <v>224</v>
      </c>
      <c r="D41" s="355" t="s">
        <v>504</v>
      </c>
      <c r="E41" s="373" t="str">
        <f>+'様式第3-2号　修繕工事項目等の設定内容'!F82</f>
        <v>24～28年</v>
      </c>
      <c r="F41" s="406"/>
      <c r="G41" s="422"/>
      <c r="H41" s="442"/>
      <c r="I41" s="460"/>
      <c r="J41" s="477"/>
      <c r="K41" s="477"/>
      <c r="L41" s="477"/>
      <c r="M41" s="477"/>
      <c r="N41" s="477"/>
      <c r="O41" s="477"/>
      <c r="P41" s="477"/>
      <c r="Q41" s="487"/>
      <c r="R41" s="512"/>
      <c r="S41" s="536"/>
      <c r="T41" s="536"/>
      <c r="U41" s="536"/>
      <c r="V41" s="536"/>
      <c r="W41" s="536"/>
      <c r="X41" s="536">
        <v>5975.1</v>
      </c>
      <c r="Y41" s="536"/>
      <c r="Z41" s="536"/>
      <c r="AA41" s="558"/>
      <c r="AB41" s="579"/>
      <c r="AC41" s="536"/>
      <c r="AD41" s="536"/>
      <c r="AE41" s="536"/>
      <c r="AF41" s="536"/>
      <c r="AG41" s="536"/>
      <c r="AH41" s="536"/>
      <c r="AI41" s="536"/>
      <c r="AJ41" s="536">
        <v>3650.4</v>
      </c>
      <c r="AK41" s="600"/>
      <c r="AL41" s="621"/>
      <c r="AM41" s="536"/>
      <c r="AN41" s="536"/>
      <c r="AO41" s="536"/>
      <c r="AP41" s="536"/>
      <c r="AQ41" s="536"/>
      <c r="AR41" s="536"/>
      <c r="AS41" s="536"/>
      <c r="AT41" s="536"/>
      <c r="AU41" s="644"/>
      <c r="AV41" s="658">
        <f t="shared" si="1"/>
        <v>9625.5</v>
      </c>
      <c r="AW41" s="658">
        <f t="shared" si="2"/>
        <v>962.55000000000007</v>
      </c>
      <c r="AX41" s="679">
        <f t="shared" si="3"/>
        <v>10588.05</v>
      </c>
      <c r="AY41" s="708"/>
      <c r="AZ41" s="724"/>
      <c r="BB41" s="288"/>
    </row>
    <row r="42" spans="1:54" ht="13.5" customHeight="1">
      <c r="A42" s="304"/>
      <c r="B42" s="319"/>
      <c r="C42" s="335" t="s">
        <v>362</v>
      </c>
      <c r="D42" s="353" t="s">
        <v>504</v>
      </c>
      <c r="E42" s="385" t="str">
        <f>+'様式第3-2号　修繕工事項目等の設定内容'!F88</f>
        <v>34～38年</v>
      </c>
      <c r="F42" s="342"/>
      <c r="G42" s="427"/>
      <c r="H42" s="446"/>
      <c r="I42" s="464"/>
      <c r="J42" s="475">
        <v>24</v>
      </c>
      <c r="K42" s="475"/>
      <c r="L42" s="475"/>
      <c r="M42" s="475"/>
      <c r="N42" s="475"/>
      <c r="O42" s="475"/>
      <c r="P42" s="475"/>
      <c r="Q42" s="494"/>
      <c r="R42" s="515"/>
      <c r="S42" s="539"/>
      <c r="T42" s="539"/>
      <c r="U42" s="539"/>
      <c r="V42" s="539"/>
      <c r="W42" s="539"/>
      <c r="X42" s="539">
        <v>489.6</v>
      </c>
      <c r="Y42" s="539"/>
      <c r="Z42" s="539"/>
      <c r="AA42" s="561"/>
      <c r="AB42" s="582"/>
      <c r="AC42" s="539"/>
      <c r="AD42" s="539"/>
      <c r="AE42" s="539"/>
      <c r="AF42" s="539"/>
      <c r="AG42" s="539"/>
      <c r="AH42" s="539"/>
      <c r="AI42" s="539"/>
      <c r="AJ42" s="539">
        <v>613.80000000000007</v>
      </c>
      <c r="AK42" s="603"/>
      <c r="AL42" s="624"/>
      <c r="AM42" s="539"/>
      <c r="AN42" s="539"/>
      <c r="AO42" s="539"/>
      <c r="AP42" s="539"/>
      <c r="AQ42" s="539"/>
      <c r="AR42" s="539"/>
      <c r="AS42" s="539"/>
      <c r="AT42" s="539"/>
      <c r="AU42" s="647"/>
      <c r="AV42" s="665">
        <f t="shared" si="1"/>
        <v>1103.4000000000001</v>
      </c>
      <c r="AW42" s="665">
        <f t="shared" si="2"/>
        <v>110.34000000000002</v>
      </c>
      <c r="AX42" s="677">
        <f t="shared" si="3"/>
        <v>1213.74</v>
      </c>
      <c r="AY42" s="718"/>
      <c r="AZ42" s="729"/>
      <c r="BB42" s="288"/>
    </row>
    <row r="43" spans="1:54" ht="13.5" customHeight="1">
      <c r="A43" s="304"/>
      <c r="B43" s="318" t="s">
        <v>110</v>
      </c>
      <c r="C43" s="330"/>
      <c r="D43" s="330"/>
      <c r="E43" s="386"/>
      <c r="F43" s="330"/>
      <c r="G43" s="421"/>
      <c r="H43" s="441"/>
      <c r="I43" s="459"/>
      <c r="J43" s="421"/>
      <c r="K43" s="421"/>
      <c r="L43" s="421"/>
      <c r="M43" s="421"/>
      <c r="N43" s="421"/>
      <c r="O43" s="421"/>
      <c r="P43" s="421"/>
      <c r="Q43" s="214"/>
      <c r="R43" s="520" t="str">
        <f t="shared" ref="R43:AU43" si="9">IF(SUM(R44:R44)&gt;0,SUM(R44:R44),"")</f>
        <v/>
      </c>
      <c r="S43" s="532" t="str">
        <f t="shared" si="9"/>
        <v/>
      </c>
      <c r="T43" s="532" t="str">
        <f t="shared" si="9"/>
        <v/>
      </c>
      <c r="U43" s="532" t="str">
        <f t="shared" si="9"/>
        <v/>
      </c>
      <c r="V43" s="532" t="str">
        <f t="shared" si="9"/>
        <v/>
      </c>
      <c r="W43" s="532" t="str">
        <f t="shared" si="9"/>
        <v/>
      </c>
      <c r="X43" s="532">
        <f t="shared" si="9"/>
        <v>802.8</v>
      </c>
      <c r="Y43" s="532" t="str">
        <f t="shared" si="9"/>
        <v/>
      </c>
      <c r="Z43" s="532" t="str">
        <f t="shared" si="9"/>
        <v/>
      </c>
      <c r="AA43" s="554" t="str">
        <f t="shared" si="9"/>
        <v/>
      </c>
      <c r="AB43" s="575" t="str">
        <f t="shared" si="9"/>
        <v/>
      </c>
      <c r="AC43" s="532" t="str">
        <f t="shared" si="9"/>
        <v/>
      </c>
      <c r="AD43" s="532" t="str">
        <f t="shared" si="9"/>
        <v/>
      </c>
      <c r="AE43" s="532" t="str">
        <f t="shared" si="9"/>
        <v/>
      </c>
      <c r="AF43" s="532" t="str">
        <f t="shared" si="9"/>
        <v/>
      </c>
      <c r="AG43" s="532" t="str">
        <f t="shared" si="9"/>
        <v/>
      </c>
      <c r="AH43" s="532" t="str">
        <f t="shared" si="9"/>
        <v/>
      </c>
      <c r="AI43" s="532" t="str">
        <f t="shared" si="9"/>
        <v/>
      </c>
      <c r="AJ43" s="532">
        <f t="shared" si="9"/>
        <v>712.8</v>
      </c>
      <c r="AK43" s="596" t="str">
        <f t="shared" si="9"/>
        <v/>
      </c>
      <c r="AL43" s="617" t="str">
        <f t="shared" si="9"/>
        <v/>
      </c>
      <c r="AM43" s="532" t="str">
        <f t="shared" si="9"/>
        <v/>
      </c>
      <c r="AN43" s="532" t="str">
        <f t="shared" si="9"/>
        <v/>
      </c>
      <c r="AO43" s="532" t="str">
        <f t="shared" si="9"/>
        <v/>
      </c>
      <c r="AP43" s="532">
        <f t="shared" si="9"/>
        <v>225</v>
      </c>
      <c r="AQ43" s="532" t="str">
        <f t="shared" si="9"/>
        <v/>
      </c>
      <c r="AR43" s="532" t="str">
        <f t="shared" si="9"/>
        <v/>
      </c>
      <c r="AS43" s="532" t="str">
        <f t="shared" si="9"/>
        <v/>
      </c>
      <c r="AT43" s="532" t="str">
        <f t="shared" si="9"/>
        <v/>
      </c>
      <c r="AU43" s="640" t="str">
        <f t="shared" si="9"/>
        <v/>
      </c>
      <c r="AV43" s="659">
        <f t="shared" si="1"/>
        <v>1740.6</v>
      </c>
      <c r="AW43" s="659">
        <f t="shared" si="2"/>
        <v>174.06</v>
      </c>
      <c r="AX43" s="678">
        <f t="shared" si="3"/>
        <v>1914.6599999999999</v>
      </c>
      <c r="AY43" s="703"/>
      <c r="AZ43" s="723"/>
      <c r="BB43" s="288"/>
    </row>
    <row r="44" spans="1:54" ht="13.5" customHeight="1">
      <c r="A44" s="304"/>
      <c r="B44" s="320" t="s">
        <v>10</v>
      </c>
      <c r="C44" s="336" t="s">
        <v>71</v>
      </c>
      <c r="D44" s="357" t="s">
        <v>505</v>
      </c>
      <c r="E44" s="388" t="str">
        <f>+'様式第3-2号　修繕工事項目等の設定内容'!F91</f>
        <v>12～15年</v>
      </c>
      <c r="F44" s="324"/>
      <c r="G44" s="431"/>
      <c r="H44" s="450"/>
      <c r="I44" s="468"/>
      <c r="J44" s="478">
        <v>12</v>
      </c>
      <c r="K44" s="478">
        <v>24</v>
      </c>
      <c r="L44" s="478">
        <v>36</v>
      </c>
      <c r="M44" s="478"/>
      <c r="N44" s="478"/>
      <c r="O44" s="478"/>
      <c r="P44" s="478"/>
      <c r="Q44" s="499"/>
      <c r="R44" s="521"/>
      <c r="S44" s="544"/>
      <c r="T44" s="544"/>
      <c r="U44" s="544"/>
      <c r="V44" s="544"/>
      <c r="W44" s="544"/>
      <c r="X44" s="544">
        <v>802.8</v>
      </c>
      <c r="Y44" s="544"/>
      <c r="Z44" s="544"/>
      <c r="AA44" s="566"/>
      <c r="AB44" s="587"/>
      <c r="AC44" s="544"/>
      <c r="AD44" s="544"/>
      <c r="AE44" s="544"/>
      <c r="AF44" s="544"/>
      <c r="AG44" s="544"/>
      <c r="AH44" s="544"/>
      <c r="AI44" s="544"/>
      <c r="AJ44" s="544">
        <v>712.8</v>
      </c>
      <c r="AK44" s="608"/>
      <c r="AL44" s="629"/>
      <c r="AM44" s="544"/>
      <c r="AN44" s="544"/>
      <c r="AO44" s="544"/>
      <c r="AP44" s="544">
        <v>225</v>
      </c>
      <c r="AQ44" s="544"/>
      <c r="AR44" s="544"/>
      <c r="AS44" s="544"/>
      <c r="AT44" s="544"/>
      <c r="AU44" s="652"/>
      <c r="AV44" s="670">
        <f t="shared" si="1"/>
        <v>1740.6</v>
      </c>
      <c r="AW44" s="670">
        <f t="shared" si="2"/>
        <v>174.06</v>
      </c>
      <c r="AX44" s="695">
        <f t="shared" si="3"/>
        <v>1914.6599999999999</v>
      </c>
      <c r="AY44" s="719"/>
      <c r="AZ44" s="733"/>
      <c r="BB44" s="288"/>
    </row>
    <row r="45" spans="1:54" ht="13.5" customHeight="1">
      <c r="A45" s="306" t="s">
        <v>27</v>
      </c>
      <c r="B45" s="318" t="s">
        <v>366</v>
      </c>
      <c r="C45" s="330"/>
      <c r="D45" s="330"/>
      <c r="E45" s="386"/>
      <c r="F45" s="330"/>
      <c r="G45" s="421"/>
      <c r="H45" s="441"/>
      <c r="I45" s="459"/>
      <c r="J45" s="421"/>
      <c r="K45" s="421"/>
      <c r="L45" s="421"/>
      <c r="M45" s="421"/>
      <c r="N45" s="421"/>
      <c r="O45" s="421"/>
      <c r="P45" s="421"/>
      <c r="Q45" s="214"/>
      <c r="R45" s="520" t="str">
        <f t="shared" ref="R45:AU45" si="10">IF(SUM(R46:R52)&gt;0,SUM(R46:R52),"")</f>
        <v/>
      </c>
      <c r="S45" s="532" t="str">
        <f t="shared" si="10"/>
        <v/>
      </c>
      <c r="T45" s="532" t="str">
        <f t="shared" si="10"/>
        <v/>
      </c>
      <c r="U45" s="532">
        <f t="shared" si="10"/>
        <v>1665</v>
      </c>
      <c r="V45" s="532" t="str">
        <f t="shared" si="10"/>
        <v/>
      </c>
      <c r="W45" s="532" t="str">
        <f t="shared" si="10"/>
        <v/>
      </c>
      <c r="X45" s="532" t="str">
        <f t="shared" si="10"/>
        <v/>
      </c>
      <c r="Y45" s="532" t="str">
        <f t="shared" si="10"/>
        <v/>
      </c>
      <c r="Z45" s="532">
        <f t="shared" si="10"/>
        <v>360</v>
      </c>
      <c r="AA45" s="554" t="str">
        <f t="shared" si="10"/>
        <v/>
      </c>
      <c r="AB45" s="575" t="str">
        <f t="shared" si="10"/>
        <v/>
      </c>
      <c r="AC45" s="532" t="str">
        <f t="shared" si="10"/>
        <v/>
      </c>
      <c r="AD45" s="532" t="str">
        <f t="shared" si="10"/>
        <v/>
      </c>
      <c r="AE45" s="532">
        <f t="shared" si="10"/>
        <v>35302.5</v>
      </c>
      <c r="AF45" s="532" t="str">
        <f t="shared" si="10"/>
        <v/>
      </c>
      <c r="AG45" s="532" t="str">
        <f t="shared" si="10"/>
        <v/>
      </c>
      <c r="AH45" s="532" t="str">
        <f t="shared" si="10"/>
        <v/>
      </c>
      <c r="AI45" s="532" t="str">
        <f t="shared" si="10"/>
        <v/>
      </c>
      <c r="AJ45" s="532">
        <f t="shared" si="10"/>
        <v>360</v>
      </c>
      <c r="AK45" s="596" t="str">
        <f t="shared" si="10"/>
        <v/>
      </c>
      <c r="AL45" s="617" t="str">
        <f t="shared" si="10"/>
        <v/>
      </c>
      <c r="AM45" s="532" t="str">
        <f t="shared" si="10"/>
        <v/>
      </c>
      <c r="AN45" s="532" t="str">
        <f t="shared" si="10"/>
        <v/>
      </c>
      <c r="AO45" s="532">
        <f t="shared" si="10"/>
        <v>1665</v>
      </c>
      <c r="AP45" s="532" t="str">
        <f t="shared" si="10"/>
        <v/>
      </c>
      <c r="AQ45" s="532" t="str">
        <f t="shared" si="10"/>
        <v/>
      </c>
      <c r="AR45" s="532" t="str">
        <f t="shared" si="10"/>
        <v/>
      </c>
      <c r="AS45" s="532" t="str">
        <f t="shared" si="10"/>
        <v/>
      </c>
      <c r="AT45" s="532">
        <f t="shared" si="10"/>
        <v>1530</v>
      </c>
      <c r="AU45" s="640" t="str">
        <f t="shared" si="10"/>
        <v/>
      </c>
      <c r="AV45" s="659">
        <f t="shared" si="1"/>
        <v>40882.5</v>
      </c>
      <c r="AW45" s="659">
        <f t="shared" si="2"/>
        <v>4088.25</v>
      </c>
      <c r="AX45" s="678">
        <f t="shared" si="3"/>
        <v>44970.75</v>
      </c>
      <c r="AY45" s="703"/>
      <c r="AZ45" s="723"/>
      <c r="BB45" s="288"/>
    </row>
    <row r="46" spans="1:54" ht="13.5" customHeight="1">
      <c r="A46" s="302" t="s">
        <v>506</v>
      </c>
      <c r="B46" s="313" t="s">
        <v>10</v>
      </c>
      <c r="C46" s="339" t="s">
        <v>368</v>
      </c>
      <c r="D46" s="358" t="s">
        <v>177</v>
      </c>
      <c r="E46" s="373" t="str">
        <f>+'様式第3-2号　修繕工事項目等の設定内容'!F97</f>
        <v>19～23年</v>
      </c>
      <c r="F46" s="406"/>
      <c r="G46" s="422"/>
      <c r="H46" s="442"/>
      <c r="I46" s="460"/>
      <c r="J46" s="477"/>
      <c r="K46" s="477"/>
      <c r="L46" s="477"/>
      <c r="M46" s="477"/>
      <c r="N46" s="477"/>
      <c r="O46" s="477"/>
      <c r="P46" s="477"/>
      <c r="Q46" s="488"/>
      <c r="R46" s="509"/>
      <c r="S46" s="533"/>
      <c r="T46" s="533"/>
      <c r="U46" s="533"/>
      <c r="V46" s="533"/>
      <c r="W46" s="533"/>
      <c r="X46" s="533"/>
      <c r="Y46" s="533"/>
      <c r="Z46" s="533"/>
      <c r="AA46" s="555"/>
      <c r="AB46" s="576"/>
      <c r="AC46" s="533"/>
      <c r="AD46" s="533"/>
      <c r="AE46" s="533"/>
      <c r="AF46" s="533"/>
      <c r="AG46" s="533"/>
      <c r="AH46" s="533"/>
      <c r="AI46" s="533"/>
      <c r="AJ46" s="533"/>
      <c r="AK46" s="597"/>
      <c r="AL46" s="618"/>
      <c r="AM46" s="533"/>
      <c r="AN46" s="533"/>
      <c r="AO46" s="533"/>
      <c r="AP46" s="533"/>
      <c r="AQ46" s="533"/>
      <c r="AR46" s="533"/>
      <c r="AS46" s="533"/>
      <c r="AT46" s="533"/>
      <c r="AU46" s="641"/>
      <c r="AV46" s="671">
        <f t="shared" si="1"/>
        <v>0</v>
      </c>
      <c r="AW46" s="662">
        <f t="shared" si="2"/>
        <v>0</v>
      </c>
      <c r="AX46" s="696">
        <f t="shared" si="3"/>
        <v>0</v>
      </c>
      <c r="AY46" s="706"/>
      <c r="AZ46" s="734"/>
      <c r="BB46" s="288"/>
    </row>
    <row r="47" spans="1:54" ht="13.5" customHeight="1">
      <c r="A47" s="304"/>
      <c r="B47" s="314"/>
      <c r="C47" s="340"/>
      <c r="D47" s="359" t="s">
        <v>185</v>
      </c>
      <c r="E47" s="389" t="str">
        <f>+'様式第3-2号　修繕工事項目等の設定内容'!F99</f>
        <v>30～40年</v>
      </c>
      <c r="F47" s="412"/>
      <c r="G47" s="432"/>
      <c r="H47" s="451"/>
      <c r="I47" s="469"/>
      <c r="J47" s="479"/>
      <c r="K47" s="479"/>
      <c r="L47" s="479"/>
      <c r="M47" s="479"/>
      <c r="N47" s="479"/>
      <c r="O47" s="479"/>
      <c r="P47" s="479"/>
      <c r="Q47" s="500"/>
      <c r="R47" s="522"/>
      <c r="S47" s="545"/>
      <c r="T47" s="545"/>
      <c r="U47" s="545"/>
      <c r="V47" s="545"/>
      <c r="W47" s="545"/>
      <c r="X47" s="545"/>
      <c r="Y47" s="545"/>
      <c r="Z47" s="545"/>
      <c r="AA47" s="567"/>
      <c r="AB47" s="588"/>
      <c r="AC47" s="545"/>
      <c r="AD47" s="545"/>
      <c r="AE47" s="545"/>
      <c r="AF47" s="545"/>
      <c r="AG47" s="545"/>
      <c r="AH47" s="545"/>
      <c r="AI47" s="545"/>
      <c r="AJ47" s="545"/>
      <c r="AK47" s="609"/>
      <c r="AL47" s="630"/>
      <c r="AM47" s="545"/>
      <c r="AN47" s="545"/>
      <c r="AO47" s="545"/>
      <c r="AP47" s="545"/>
      <c r="AQ47" s="545"/>
      <c r="AR47" s="545"/>
      <c r="AS47" s="545"/>
      <c r="AT47" s="545"/>
      <c r="AU47" s="653"/>
      <c r="AV47" s="672">
        <f t="shared" si="1"/>
        <v>0</v>
      </c>
      <c r="AW47" s="675">
        <f t="shared" si="2"/>
        <v>0</v>
      </c>
      <c r="AX47" s="697">
        <f t="shared" si="3"/>
        <v>0</v>
      </c>
      <c r="AY47" s="720"/>
      <c r="AZ47" s="735"/>
      <c r="BB47" s="288"/>
    </row>
    <row r="48" spans="1:54" ht="13.5" customHeight="1">
      <c r="A48" s="304"/>
      <c r="B48" s="316"/>
      <c r="C48" s="328"/>
      <c r="D48" s="360" t="s">
        <v>462</v>
      </c>
      <c r="E48" s="374" t="s">
        <v>739</v>
      </c>
      <c r="F48" s="407"/>
      <c r="G48" s="423"/>
      <c r="H48" s="443"/>
      <c r="I48" s="461"/>
      <c r="J48" s="473"/>
      <c r="K48" s="473"/>
      <c r="L48" s="473"/>
      <c r="M48" s="473"/>
      <c r="N48" s="473"/>
      <c r="O48" s="473"/>
      <c r="P48" s="473"/>
      <c r="Q48" s="489"/>
      <c r="R48" s="510"/>
      <c r="S48" s="534"/>
      <c r="T48" s="534"/>
      <c r="U48" s="534"/>
      <c r="V48" s="534"/>
      <c r="W48" s="534"/>
      <c r="X48" s="534"/>
      <c r="Y48" s="534"/>
      <c r="Z48" s="534"/>
      <c r="AA48" s="556"/>
      <c r="AB48" s="577"/>
      <c r="AC48" s="534"/>
      <c r="AD48" s="534"/>
      <c r="AE48" s="534">
        <v>26032.5</v>
      </c>
      <c r="AF48" s="534"/>
      <c r="AG48" s="534"/>
      <c r="AH48" s="534"/>
      <c r="AI48" s="534"/>
      <c r="AJ48" s="534"/>
      <c r="AK48" s="598"/>
      <c r="AL48" s="619"/>
      <c r="AM48" s="534"/>
      <c r="AN48" s="534"/>
      <c r="AO48" s="534"/>
      <c r="AP48" s="534"/>
      <c r="AQ48" s="534"/>
      <c r="AR48" s="534"/>
      <c r="AS48" s="534"/>
      <c r="AT48" s="534"/>
      <c r="AU48" s="642"/>
      <c r="AV48" s="661">
        <f t="shared" si="1"/>
        <v>26032.5</v>
      </c>
      <c r="AW48" s="661">
        <f t="shared" si="2"/>
        <v>2603.25</v>
      </c>
      <c r="AX48" s="694">
        <f t="shared" si="3"/>
        <v>28635.75</v>
      </c>
      <c r="AY48" s="705"/>
      <c r="AZ48" s="732"/>
      <c r="BB48" s="288"/>
    </row>
    <row r="49" spans="1:54" ht="13.5" customHeight="1">
      <c r="A49" s="304"/>
      <c r="B49" s="313" t="s">
        <v>10</v>
      </c>
      <c r="C49" s="339" t="s">
        <v>23</v>
      </c>
      <c r="D49" s="361" t="s">
        <v>340</v>
      </c>
      <c r="E49" s="373" t="str">
        <f>+'様式第3-2号　修繕工事項目等の設定内容'!F101</f>
        <v>12～16年</v>
      </c>
      <c r="F49" s="406"/>
      <c r="G49" s="422"/>
      <c r="H49" s="442"/>
      <c r="I49" s="460"/>
      <c r="J49" s="477">
        <v>25</v>
      </c>
      <c r="K49" s="477"/>
      <c r="L49" s="477"/>
      <c r="M49" s="477"/>
      <c r="N49" s="477"/>
      <c r="O49" s="477"/>
      <c r="P49" s="477"/>
      <c r="Q49" s="490"/>
      <c r="R49" s="511"/>
      <c r="S49" s="535"/>
      <c r="T49" s="535"/>
      <c r="U49" s="535">
        <v>1305</v>
      </c>
      <c r="V49" s="535"/>
      <c r="W49" s="535"/>
      <c r="X49" s="535"/>
      <c r="Y49" s="535"/>
      <c r="Z49" s="535"/>
      <c r="AA49" s="557"/>
      <c r="AB49" s="578"/>
      <c r="AC49" s="535"/>
      <c r="AD49" s="535"/>
      <c r="AE49" s="535"/>
      <c r="AF49" s="535"/>
      <c r="AG49" s="535"/>
      <c r="AH49" s="535"/>
      <c r="AI49" s="535"/>
      <c r="AJ49" s="535"/>
      <c r="AK49" s="599"/>
      <c r="AL49" s="620"/>
      <c r="AM49" s="535"/>
      <c r="AN49" s="535"/>
      <c r="AO49" s="535">
        <v>1305</v>
      </c>
      <c r="AP49" s="535"/>
      <c r="AQ49" s="535"/>
      <c r="AR49" s="535"/>
      <c r="AS49" s="535"/>
      <c r="AT49" s="535"/>
      <c r="AU49" s="643"/>
      <c r="AV49" s="662">
        <f t="shared" si="1"/>
        <v>2610</v>
      </c>
      <c r="AW49" s="662">
        <f t="shared" si="2"/>
        <v>261</v>
      </c>
      <c r="AX49" s="696">
        <f t="shared" si="3"/>
        <v>2871</v>
      </c>
      <c r="AY49" s="706"/>
      <c r="AZ49" s="734"/>
      <c r="BB49" s="288"/>
    </row>
    <row r="50" spans="1:54" ht="13.5" customHeight="1">
      <c r="A50" s="304"/>
      <c r="B50" s="316"/>
      <c r="C50" s="328"/>
      <c r="D50" s="346" t="s">
        <v>508</v>
      </c>
      <c r="E50" s="374" t="s">
        <v>2</v>
      </c>
      <c r="F50" s="407"/>
      <c r="G50" s="423"/>
      <c r="H50" s="443"/>
      <c r="I50" s="461"/>
      <c r="J50" s="473"/>
      <c r="K50" s="473"/>
      <c r="L50" s="473"/>
      <c r="M50" s="473"/>
      <c r="N50" s="473"/>
      <c r="O50" s="473"/>
      <c r="P50" s="473"/>
      <c r="Q50" s="489"/>
      <c r="R50" s="510"/>
      <c r="S50" s="534"/>
      <c r="T50" s="534"/>
      <c r="U50" s="534"/>
      <c r="V50" s="534"/>
      <c r="W50" s="534"/>
      <c r="X50" s="534"/>
      <c r="Y50" s="534"/>
      <c r="Z50" s="534"/>
      <c r="AA50" s="556"/>
      <c r="AB50" s="577"/>
      <c r="AC50" s="534"/>
      <c r="AD50" s="534"/>
      <c r="AE50" s="534">
        <v>7740</v>
      </c>
      <c r="AF50" s="534"/>
      <c r="AG50" s="534"/>
      <c r="AH50" s="534"/>
      <c r="AI50" s="534"/>
      <c r="AJ50" s="534"/>
      <c r="AK50" s="598"/>
      <c r="AL50" s="619"/>
      <c r="AM50" s="534"/>
      <c r="AN50" s="534"/>
      <c r="AO50" s="534"/>
      <c r="AP50" s="534"/>
      <c r="AQ50" s="534"/>
      <c r="AR50" s="534"/>
      <c r="AS50" s="534"/>
      <c r="AT50" s="534"/>
      <c r="AU50" s="642"/>
      <c r="AV50" s="661">
        <f t="shared" si="1"/>
        <v>7740</v>
      </c>
      <c r="AW50" s="661">
        <f t="shared" si="2"/>
        <v>774</v>
      </c>
      <c r="AX50" s="680">
        <f t="shared" si="3"/>
        <v>8514</v>
      </c>
      <c r="AY50" s="705"/>
      <c r="AZ50" s="725"/>
      <c r="BB50" s="288"/>
    </row>
    <row r="51" spans="1:54" ht="13.5" customHeight="1">
      <c r="A51" s="304"/>
      <c r="B51" s="313" t="s">
        <v>10</v>
      </c>
      <c r="C51" s="339" t="s">
        <v>0</v>
      </c>
      <c r="D51" s="362" t="s">
        <v>340</v>
      </c>
      <c r="E51" s="390" t="str">
        <f>+'様式第3-2号　修繕工事項目等の設定内容'!F105</f>
        <v>5～8年</v>
      </c>
      <c r="F51" s="408"/>
      <c r="G51" s="424"/>
      <c r="H51" s="444"/>
      <c r="I51" s="462"/>
      <c r="J51" s="474"/>
      <c r="K51" s="474"/>
      <c r="L51" s="474"/>
      <c r="M51" s="474"/>
      <c r="N51" s="474"/>
      <c r="O51" s="474"/>
      <c r="P51" s="474"/>
      <c r="Q51" s="490"/>
      <c r="R51" s="511"/>
      <c r="S51" s="535"/>
      <c r="T51" s="535"/>
      <c r="U51" s="535">
        <v>360</v>
      </c>
      <c r="V51" s="535"/>
      <c r="W51" s="535"/>
      <c r="X51" s="535"/>
      <c r="Y51" s="535"/>
      <c r="Z51" s="535">
        <v>360</v>
      </c>
      <c r="AA51" s="557"/>
      <c r="AB51" s="578"/>
      <c r="AC51" s="535"/>
      <c r="AD51" s="535"/>
      <c r="AE51" s="535">
        <v>1530</v>
      </c>
      <c r="AF51" s="535"/>
      <c r="AG51" s="535"/>
      <c r="AH51" s="535"/>
      <c r="AI51" s="535"/>
      <c r="AJ51" s="535">
        <v>360</v>
      </c>
      <c r="AK51" s="599"/>
      <c r="AL51" s="620"/>
      <c r="AM51" s="535"/>
      <c r="AN51" s="535"/>
      <c r="AO51" s="535">
        <v>360</v>
      </c>
      <c r="AP51" s="535"/>
      <c r="AQ51" s="535"/>
      <c r="AR51" s="535"/>
      <c r="AS51" s="535"/>
      <c r="AT51" s="535">
        <v>1530</v>
      </c>
      <c r="AU51" s="643"/>
      <c r="AV51" s="662">
        <f t="shared" si="1"/>
        <v>4500</v>
      </c>
      <c r="AW51" s="662">
        <f t="shared" si="2"/>
        <v>450</v>
      </c>
      <c r="AX51" s="681">
        <f t="shared" si="3"/>
        <v>4950</v>
      </c>
      <c r="AY51" s="706"/>
      <c r="AZ51" s="726"/>
      <c r="BB51" s="288"/>
    </row>
    <row r="52" spans="1:54" ht="13.5" customHeight="1">
      <c r="A52" s="304"/>
      <c r="B52" s="316"/>
      <c r="C52" s="328"/>
      <c r="D52" s="10" t="s">
        <v>504</v>
      </c>
      <c r="E52" s="391" t="str">
        <f>+'様式第3-2号　修繕工事項目等の設定内容'!F107</f>
        <v>14～18年</v>
      </c>
      <c r="F52" s="410"/>
      <c r="G52" s="428"/>
      <c r="H52" s="447"/>
      <c r="I52" s="465"/>
      <c r="J52" s="476"/>
      <c r="K52" s="476"/>
      <c r="L52" s="476"/>
      <c r="M52" s="476"/>
      <c r="N52" s="476"/>
      <c r="O52" s="476"/>
      <c r="P52" s="476"/>
      <c r="Q52" s="488"/>
      <c r="R52" s="509"/>
      <c r="S52" s="533"/>
      <c r="T52" s="533"/>
      <c r="U52" s="533"/>
      <c r="V52" s="533"/>
      <c r="W52" s="533"/>
      <c r="X52" s="533"/>
      <c r="Y52" s="533"/>
      <c r="Z52" s="533"/>
      <c r="AA52" s="555"/>
      <c r="AB52" s="576"/>
      <c r="AC52" s="533"/>
      <c r="AD52" s="533"/>
      <c r="AE52" s="533"/>
      <c r="AF52" s="533"/>
      <c r="AG52" s="533"/>
      <c r="AH52" s="533"/>
      <c r="AI52" s="533"/>
      <c r="AJ52" s="533"/>
      <c r="AK52" s="597"/>
      <c r="AL52" s="618"/>
      <c r="AM52" s="533"/>
      <c r="AN52" s="533"/>
      <c r="AO52" s="533"/>
      <c r="AP52" s="533"/>
      <c r="AQ52" s="533"/>
      <c r="AR52" s="533"/>
      <c r="AS52" s="533"/>
      <c r="AT52" s="533"/>
      <c r="AU52" s="641"/>
      <c r="AV52" s="660">
        <f t="shared" si="1"/>
        <v>0</v>
      </c>
      <c r="AW52" s="660">
        <f t="shared" si="2"/>
        <v>0</v>
      </c>
      <c r="AX52" s="683">
        <f t="shared" si="3"/>
        <v>0</v>
      </c>
      <c r="AY52" s="704"/>
      <c r="AZ52" s="731"/>
      <c r="BB52" s="288"/>
    </row>
    <row r="53" spans="1:54" ht="13.5" customHeight="1">
      <c r="A53" s="307"/>
      <c r="B53" s="318" t="s">
        <v>369</v>
      </c>
      <c r="C53" s="330"/>
      <c r="D53" s="330"/>
      <c r="E53" s="392"/>
      <c r="F53" s="330"/>
      <c r="G53" s="421"/>
      <c r="H53" s="441"/>
      <c r="I53" s="459"/>
      <c r="J53" s="421"/>
      <c r="K53" s="421"/>
      <c r="L53" s="421"/>
      <c r="M53" s="421"/>
      <c r="N53" s="421"/>
      <c r="O53" s="421"/>
      <c r="P53" s="421"/>
      <c r="Q53" s="214"/>
      <c r="R53" s="520" t="str">
        <f t="shared" ref="R53:AU53" si="11">IF(SUM(R54:R58)&gt;0,SUM(R54:R58),"")</f>
        <v/>
      </c>
      <c r="S53" s="532">
        <f t="shared" si="11"/>
        <v>1822.5</v>
      </c>
      <c r="T53" s="532" t="str">
        <f t="shared" si="11"/>
        <v/>
      </c>
      <c r="U53" s="532" t="str">
        <f t="shared" si="11"/>
        <v/>
      </c>
      <c r="V53" s="532" t="str">
        <f t="shared" si="11"/>
        <v/>
      </c>
      <c r="W53" s="532" t="str">
        <f t="shared" si="11"/>
        <v/>
      </c>
      <c r="X53" s="532">
        <f t="shared" si="11"/>
        <v>787.5</v>
      </c>
      <c r="Y53" s="532">
        <f t="shared" si="11"/>
        <v>14.4</v>
      </c>
      <c r="Z53" s="532" t="str">
        <f t="shared" si="11"/>
        <v/>
      </c>
      <c r="AA53" s="554" t="str">
        <f t="shared" si="11"/>
        <v/>
      </c>
      <c r="AB53" s="575" t="str">
        <f t="shared" si="11"/>
        <v/>
      </c>
      <c r="AC53" s="532">
        <f t="shared" si="11"/>
        <v>1822.5</v>
      </c>
      <c r="AD53" s="532" t="str">
        <f t="shared" si="11"/>
        <v/>
      </c>
      <c r="AE53" s="532" t="str">
        <f t="shared" si="11"/>
        <v/>
      </c>
      <c r="AF53" s="532" t="str">
        <f t="shared" si="11"/>
        <v/>
      </c>
      <c r="AG53" s="532" t="str">
        <f t="shared" si="11"/>
        <v/>
      </c>
      <c r="AH53" s="532">
        <f t="shared" si="11"/>
        <v>787.5</v>
      </c>
      <c r="AI53" s="532">
        <f t="shared" si="11"/>
        <v>14.4</v>
      </c>
      <c r="AJ53" s="532" t="str">
        <f t="shared" si="11"/>
        <v/>
      </c>
      <c r="AK53" s="596" t="str">
        <f t="shared" si="11"/>
        <v/>
      </c>
      <c r="AL53" s="617" t="str">
        <f t="shared" si="11"/>
        <v/>
      </c>
      <c r="AM53" s="532">
        <f t="shared" si="11"/>
        <v>18922.5</v>
      </c>
      <c r="AN53" s="532" t="str">
        <f t="shared" si="11"/>
        <v/>
      </c>
      <c r="AO53" s="532" t="str">
        <f t="shared" si="11"/>
        <v/>
      </c>
      <c r="AP53" s="532" t="str">
        <f t="shared" si="11"/>
        <v/>
      </c>
      <c r="AQ53" s="532" t="str">
        <f t="shared" si="11"/>
        <v/>
      </c>
      <c r="AR53" s="532">
        <f t="shared" si="11"/>
        <v>787.5</v>
      </c>
      <c r="AS53" s="532">
        <f t="shared" si="11"/>
        <v>14.4</v>
      </c>
      <c r="AT53" s="532" t="str">
        <f t="shared" si="11"/>
        <v/>
      </c>
      <c r="AU53" s="640" t="str">
        <f t="shared" si="11"/>
        <v/>
      </c>
      <c r="AV53" s="659">
        <f t="shared" si="1"/>
        <v>24973.200000000001</v>
      </c>
      <c r="AW53" s="659">
        <f t="shared" si="2"/>
        <v>2460.8700000000003</v>
      </c>
      <c r="AX53" s="678">
        <f t="shared" si="3"/>
        <v>27434.07</v>
      </c>
      <c r="AY53" s="703"/>
      <c r="AZ53" s="723"/>
      <c r="BB53" s="288"/>
    </row>
    <row r="54" spans="1:54" ht="13.5" customHeight="1">
      <c r="A54" s="304"/>
      <c r="B54" s="313"/>
      <c r="C54" s="339" t="s">
        <v>370</v>
      </c>
      <c r="D54" s="363" t="s">
        <v>511</v>
      </c>
      <c r="E54" s="375" t="str">
        <f>+'様式第3-2号　修繕工事項目等の設定内容'!F110</f>
        <v>19～23年</v>
      </c>
      <c r="F54" s="406"/>
      <c r="G54" s="422"/>
      <c r="H54" s="442"/>
      <c r="I54" s="460"/>
      <c r="J54" s="477">
        <v>25</v>
      </c>
      <c r="K54" s="477"/>
      <c r="L54" s="477"/>
      <c r="M54" s="477"/>
      <c r="N54" s="477"/>
      <c r="O54" s="477"/>
      <c r="P54" s="477"/>
      <c r="Q54" s="488"/>
      <c r="R54" s="509"/>
      <c r="S54" s="533"/>
      <c r="T54" s="533"/>
      <c r="U54" s="533"/>
      <c r="V54" s="533"/>
      <c r="W54" s="533"/>
      <c r="X54" s="533"/>
      <c r="Y54" s="533"/>
      <c r="Z54" s="533"/>
      <c r="AA54" s="555"/>
      <c r="AB54" s="576"/>
      <c r="AC54" s="533"/>
      <c r="AD54" s="533"/>
      <c r="AE54" s="533"/>
      <c r="AF54" s="533"/>
      <c r="AG54" s="533"/>
      <c r="AH54" s="533"/>
      <c r="AI54" s="533"/>
      <c r="AJ54" s="533"/>
      <c r="AK54" s="597"/>
      <c r="AL54" s="618"/>
      <c r="AM54" s="533"/>
      <c r="AN54" s="533"/>
      <c r="AO54" s="533"/>
      <c r="AP54" s="533"/>
      <c r="AQ54" s="533"/>
      <c r="AR54" s="533"/>
      <c r="AS54" s="533"/>
      <c r="AT54" s="533"/>
      <c r="AU54" s="641"/>
      <c r="AV54" s="660">
        <f t="shared" si="1"/>
        <v>0</v>
      </c>
      <c r="AW54" s="660">
        <f t="shared" si="2"/>
        <v>0</v>
      </c>
      <c r="AX54" s="683">
        <f t="shared" si="3"/>
        <v>0</v>
      </c>
      <c r="AY54" s="704"/>
      <c r="AZ54" s="731"/>
      <c r="BB54" s="288"/>
    </row>
    <row r="55" spans="1:54" ht="13.5" customHeight="1">
      <c r="A55" s="304"/>
      <c r="B55" s="314"/>
      <c r="C55" s="340"/>
      <c r="D55" s="359" t="s">
        <v>185</v>
      </c>
      <c r="E55" s="389" t="str">
        <f>+'様式第3-2号　修繕工事項目等の設定内容'!F112</f>
        <v>30～40年</v>
      </c>
      <c r="F55" s="412"/>
      <c r="G55" s="432"/>
      <c r="H55" s="451"/>
      <c r="I55" s="469"/>
      <c r="J55" s="479"/>
      <c r="K55" s="479"/>
      <c r="L55" s="479"/>
      <c r="M55" s="479"/>
      <c r="N55" s="479"/>
      <c r="O55" s="479"/>
      <c r="P55" s="479"/>
      <c r="Q55" s="500"/>
      <c r="R55" s="522"/>
      <c r="S55" s="545"/>
      <c r="T55" s="545"/>
      <c r="U55" s="545"/>
      <c r="V55" s="545"/>
      <c r="W55" s="545"/>
      <c r="X55" s="545"/>
      <c r="Y55" s="545"/>
      <c r="Z55" s="545"/>
      <c r="AA55" s="567"/>
      <c r="AB55" s="588"/>
      <c r="AC55" s="545"/>
      <c r="AD55" s="545"/>
      <c r="AE55" s="545"/>
      <c r="AF55" s="545"/>
      <c r="AG55" s="545"/>
      <c r="AH55" s="545"/>
      <c r="AI55" s="545"/>
      <c r="AJ55" s="545"/>
      <c r="AK55" s="609"/>
      <c r="AL55" s="630"/>
      <c r="AM55" s="545"/>
      <c r="AN55" s="545"/>
      <c r="AO55" s="545"/>
      <c r="AP55" s="545"/>
      <c r="AQ55" s="545"/>
      <c r="AR55" s="545"/>
      <c r="AS55" s="545"/>
      <c r="AT55" s="545"/>
      <c r="AU55" s="653"/>
      <c r="AV55" s="672">
        <f t="shared" si="1"/>
        <v>0</v>
      </c>
      <c r="AW55" s="675">
        <f t="shared" si="2"/>
        <v>0</v>
      </c>
      <c r="AX55" s="697">
        <f t="shared" si="3"/>
        <v>0</v>
      </c>
      <c r="AY55" s="720"/>
      <c r="AZ55" s="735"/>
      <c r="BB55" s="288"/>
    </row>
    <row r="56" spans="1:54" ht="13.5" customHeight="1">
      <c r="A56" s="304"/>
      <c r="B56" s="316"/>
      <c r="C56" s="328"/>
      <c r="D56" s="364" t="s">
        <v>416</v>
      </c>
      <c r="E56" s="393" t="str">
        <f>+E48</f>
        <v>28～32年</v>
      </c>
      <c r="F56" s="407"/>
      <c r="G56" s="423"/>
      <c r="H56" s="443"/>
      <c r="I56" s="461"/>
      <c r="J56" s="473"/>
      <c r="K56" s="473"/>
      <c r="L56" s="473"/>
      <c r="M56" s="473"/>
      <c r="N56" s="473"/>
      <c r="O56" s="473"/>
      <c r="P56" s="473"/>
      <c r="Q56" s="492"/>
      <c r="R56" s="513"/>
      <c r="S56" s="537"/>
      <c r="T56" s="537"/>
      <c r="U56" s="537"/>
      <c r="V56" s="537"/>
      <c r="W56" s="537"/>
      <c r="X56" s="537"/>
      <c r="Y56" s="537"/>
      <c r="Z56" s="537"/>
      <c r="AA56" s="559"/>
      <c r="AB56" s="580"/>
      <c r="AC56" s="537"/>
      <c r="AD56" s="537"/>
      <c r="AE56" s="537"/>
      <c r="AF56" s="537"/>
      <c r="AG56" s="537"/>
      <c r="AH56" s="537"/>
      <c r="AI56" s="537"/>
      <c r="AJ56" s="537"/>
      <c r="AK56" s="601"/>
      <c r="AL56" s="622"/>
      <c r="AM56" s="537">
        <v>17100</v>
      </c>
      <c r="AN56" s="537"/>
      <c r="AO56" s="537"/>
      <c r="AP56" s="537"/>
      <c r="AQ56" s="537"/>
      <c r="AR56" s="537"/>
      <c r="AS56" s="537"/>
      <c r="AT56" s="537"/>
      <c r="AU56" s="645"/>
      <c r="AV56" s="663">
        <f t="shared" si="1"/>
        <v>17100</v>
      </c>
      <c r="AW56" s="663">
        <f t="shared" si="2"/>
        <v>1710</v>
      </c>
      <c r="AX56" s="680">
        <f t="shared" si="3"/>
        <v>18810</v>
      </c>
      <c r="AY56" s="709"/>
      <c r="AZ56" s="725"/>
      <c r="BB56" s="288"/>
    </row>
    <row r="57" spans="1:54" ht="13.5" customHeight="1">
      <c r="A57" s="304"/>
      <c r="B57" s="313"/>
      <c r="C57" s="339" t="s">
        <v>372</v>
      </c>
      <c r="D57" s="365" t="s">
        <v>340</v>
      </c>
      <c r="E57" s="394" t="str">
        <f>+'様式第3-2号　修繕工事項目等の設定内容'!F114</f>
        <v>5～8年</v>
      </c>
      <c r="F57" s="408"/>
      <c r="G57" s="424"/>
      <c r="H57" s="444"/>
      <c r="I57" s="462"/>
      <c r="J57" s="474"/>
      <c r="K57" s="474"/>
      <c r="L57" s="474"/>
      <c r="M57" s="474"/>
      <c r="N57" s="474"/>
      <c r="O57" s="474"/>
      <c r="P57" s="474"/>
      <c r="Q57" s="490"/>
      <c r="R57" s="511"/>
      <c r="S57" s="535"/>
      <c r="T57" s="535"/>
      <c r="U57" s="535"/>
      <c r="V57" s="535"/>
      <c r="W57" s="535"/>
      <c r="X57" s="535">
        <v>787.5</v>
      </c>
      <c r="Y57" s="535">
        <v>14.4</v>
      </c>
      <c r="Z57" s="535"/>
      <c r="AA57" s="557"/>
      <c r="AB57" s="578"/>
      <c r="AC57" s="535"/>
      <c r="AD57" s="535"/>
      <c r="AE57" s="535"/>
      <c r="AF57" s="535"/>
      <c r="AG57" s="535"/>
      <c r="AH57" s="535">
        <v>787.5</v>
      </c>
      <c r="AI57" s="535">
        <v>14.4</v>
      </c>
      <c r="AJ57" s="535"/>
      <c r="AK57" s="599"/>
      <c r="AL57" s="620"/>
      <c r="AM57" s="535"/>
      <c r="AN57" s="535"/>
      <c r="AO57" s="535"/>
      <c r="AP57" s="535"/>
      <c r="AQ57" s="535"/>
      <c r="AR57" s="535">
        <v>787.5</v>
      </c>
      <c r="AS57" s="535">
        <v>14.4</v>
      </c>
      <c r="AT57" s="535"/>
      <c r="AU57" s="643"/>
      <c r="AV57" s="662">
        <f t="shared" si="1"/>
        <v>2405.7000000000003</v>
      </c>
      <c r="AW57" s="662">
        <f t="shared" si="2"/>
        <v>240.57000000000005</v>
      </c>
      <c r="AX57" s="696">
        <f t="shared" si="3"/>
        <v>2646.2700000000004</v>
      </c>
      <c r="AY57" s="706"/>
      <c r="AZ57" s="734"/>
      <c r="BB57" s="288"/>
    </row>
    <row r="58" spans="1:54" ht="13.5" customHeight="1">
      <c r="A58" s="304"/>
      <c r="B58" s="316"/>
      <c r="C58" s="329"/>
      <c r="D58" s="366" t="s">
        <v>504</v>
      </c>
      <c r="E58" s="395" t="str">
        <f>+'様式第3-2号　修繕工事項目等の設定内容'!F116</f>
        <v>14～18年</v>
      </c>
      <c r="F58" s="410"/>
      <c r="G58" s="428"/>
      <c r="H58" s="447"/>
      <c r="I58" s="465"/>
      <c r="J58" s="476"/>
      <c r="K58" s="476"/>
      <c r="L58" s="476"/>
      <c r="M58" s="476"/>
      <c r="N58" s="476"/>
      <c r="O58" s="476"/>
      <c r="P58" s="476"/>
      <c r="Q58" s="488"/>
      <c r="R58" s="509"/>
      <c r="S58" s="533">
        <v>1822.5</v>
      </c>
      <c r="T58" s="533"/>
      <c r="U58" s="533"/>
      <c r="V58" s="533"/>
      <c r="W58" s="533"/>
      <c r="X58" s="533"/>
      <c r="Y58" s="533"/>
      <c r="Z58" s="533"/>
      <c r="AA58" s="555"/>
      <c r="AB58" s="576"/>
      <c r="AC58" s="533">
        <v>1822.5</v>
      </c>
      <c r="AD58" s="533"/>
      <c r="AE58" s="533"/>
      <c r="AF58" s="533"/>
      <c r="AG58" s="533"/>
      <c r="AH58" s="533"/>
      <c r="AI58" s="533"/>
      <c r="AJ58" s="533"/>
      <c r="AK58" s="597"/>
      <c r="AL58" s="618"/>
      <c r="AM58" s="533">
        <v>1822.5</v>
      </c>
      <c r="AN58" s="533"/>
      <c r="AO58" s="533"/>
      <c r="AP58" s="533"/>
      <c r="AQ58" s="533"/>
      <c r="AR58" s="533"/>
      <c r="AS58" s="533"/>
      <c r="AT58" s="533"/>
      <c r="AU58" s="641"/>
      <c r="AV58" s="660">
        <f t="shared" si="1"/>
        <v>5467.5</v>
      </c>
      <c r="AW58" s="660">
        <f t="shared" si="2"/>
        <v>510.3</v>
      </c>
      <c r="AX58" s="683">
        <f t="shared" si="3"/>
        <v>5977.8</v>
      </c>
      <c r="AY58" s="704"/>
      <c r="AZ58" s="731"/>
      <c r="BB58" s="288"/>
    </row>
    <row r="59" spans="1:54" ht="13.5" customHeight="1">
      <c r="A59" s="307"/>
      <c r="B59" s="318" t="s">
        <v>374</v>
      </c>
      <c r="C59" s="330"/>
      <c r="D59" s="330"/>
      <c r="E59" s="392"/>
      <c r="F59" s="330"/>
      <c r="G59" s="421"/>
      <c r="H59" s="441"/>
      <c r="I59" s="459"/>
      <c r="J59" s="421"/>
      <c r="K59" s="421"/>
      <c r="L59" s="421"/>
      <c r="M59" s="421"/>
      <c r="N59" s="421"/>
      <c r="O59" s="421"/>
      <c r="P59" s="421"/>
      <c r="Q59" s="214"/>
      <c r="R59" s="520" t="str">
        <f t="shared" ref="R59:AU59" si="12">IF(SUM(R60:R60)&gt;0,SUM(R60:R60),"")</f>
        <v/>
      </c>
      <c r="S59" s="532" t="str">
        <f t="shared" si="12"/>
        <v/>
      </c>
      <c r="T59" s="532" t="str">
        <f t="shared" si="12"/>
        <v/>
      </c>
      <c r="U59" s="532" t="str">
        <f t="shared" si="12"/>
        <v/>
      </c>
      <c r="V59" s="532" t="str">
        <f t="shared" si="12"/>
        <v/>
      </c>
      <c r="W59" s="532" t="str">
        <f t="shared" si="12"/>
        <v/>
      </c>
      <c r="X59" s="532" t="str">
        <f t="shared" si="12"/>
        <v/>
      </c>
      <c r="Y59" s="532" t="str">
        <f t="shared" si="12"/>
        <v/>
      </c>
      <c r="Z59" s="532" t="str">
        <f t="shared" si="12"/>
        <v/>
      </c>
      <c r="AA59" s="554" t="str">
        <f t="shared" si="12"/>
        <v/>
      </c>
      <c r="AB59" s="575" t="str">
        <f t="shared" si="12"/>
        <v/>
      </c>
      <c r="AC59" s="532">
        <f t="shared" si="12"/>
        <v>450</v>
      </c>
      <c r="AD59" s="532" t="str">
        <f t="shared" si="12"/>
        <v/>
      </c>
      <c r="AE59" s="532" t="str">
        <f t="shared" si="12"/>
        <v/>
      </c>
      <c r="AF59" s="532" t="str">
        <f t="shared" si="12"/>
        <v/>
      </c>
      <c r="AG59" s="532" t="str">
        <f t="shared" si="12"/>
        <v/>
      </c>
      <c r="AH59" s="532" t="str">
        <f t="shared" si="12"/>
        <v/>
      </c>
      <c r="AI59" s="532" t="str">
        <f t="shared" si="12"/>
        <v/>
      </c>
      <c r="AJ59" s="532" t="str">
        <f t="shared" si="12"/>
        <v/>
      </c>
      <c r="AK59" s="596" t="str">
        <f t="shared" si="12"/>
        <v/>
      </c>
      <c r="AL59" s="617" t="str">
        <f t="shared" si="12"/>
        <v/>
      </c>
      <c r="AM59" s="532" t="str">
        <f t="shared" si="12"/>
        <v/>
      </c>
      <c r="AN59" s="532" t="str">
        <f t="shared" si="12"/>
        <v/>
      </c>
      <c r="AO59" s="532" t="str">
        <f t="shared" si="12"/>
        <v/>
      </c>
      <c r="AP59" s="532" t="str">
        <f t="shared" si="12"/>
        <v/>
      </c>
      <c r="AQ59" s="532" t="str">
        <f t="shared" si="12"/>
        <v/>
      </c>
      <c r="AR59" s="532" t="str">
        <f t="shared" si="12"/>
        <v/>
      </c>
      <c r="AS59" s="532" t="str">
        <f t="shared" si="12"/>
        <v/>
      </c>
      <c r="AT59" s="532" t="str">
        <f t="shared" si="12"/>
        <v/>
      </c>
      <c r="AU59" s="640" t="str">
        <f t="shared" si="12"/>
        <v/>
      </c>
      <c r="AV59" s="659">
        <f t="shared" si="1"/>
        <v>450</v>
      </c>
      <c r="AW59" s="659">
        <f t="shared" si="2"/>
        <v>45</v>
      </c>
      <c r="AX59" s="678">
        <f t="shared" si="3"/>
        <v>495</v>
      </c>
      <c r="AY59" s="703"/>
      <c r="AZ59" s="723"/>
      <c r="BB59" s="288"/>
    </row>
    <row r="60" spans="1:54" ht="13.5" customHeight="1">
      <c r="A60" s="304"/>
      <c r="B60" s="319" t="s">
        <v>377</v>
      </c>
      <c r="C60" s="335" t="s">
        <v>379</v>
      </c>
      <c r="D60" s="353" t="s">
        <v>330</v>
      </c>
      <c r="E60" s="396" t="str">
        <f>+'様式第3-2号　修繕工事項目等の設定内容'!F119</f>
        <v>28～32年</v>
      </c>
      <c r="F60" s="342"/>
      <c r="G60" s="427"/>
      <c r="H60" s="446"/>
      <c r="I60" s="464"/>
      <c r="J60" s="475">
        <v>30</v>
      </c>
      <c r="K60" s="475"/>
      <c r="L60" s="475"/>
      <c r="M60" s="475"/>
      <c r="N60" s="475"/>
      <c r="O60" s="475"/>
      <c r="P60" s="475"/>
      <c r="Q60" s="488"/>
      <c r="R60" s="509"/>
      <c r="S60" s="533"/>
      <c r="T60" s="533"/>
      <c r="U60" s="533"/>
      <c r="V60" s="533"/>
      <c r="W60" s="533"/>
      <c r="X60" s="533"/>
      <c r="Y60" s="533"/>
      <c r="Z60" s="533"/>
      <c r="AA60" s="555"/>
      <c r="AB60" s="576"/>
      <c r="AC60" s="533">
        <v>450</v>
      </c>
      <c r="AD60" s="533"/>
      <c r="AE60" s="533"/>
      <c r="AF60" s="533"/>
      <c r="AG60" s="533"/>
      <c r="AH60" s="533"/>
      <c r="AI60" s="533"/>
      <c r="AJ60" s="533"/>
      <c r="AK60" s="597"/>
      <c r="AL60" s="618"/>
      <c r="AM60" s="533"/>
      <c r="AN60" s="533"/>
      <c r="AO60" s="533"/>
      <c r="AP60" s="533"/>
      <c r="AQ60" s="533"/>
      <c r="AR60" s="533"/>
      <c r="AS60" s="533"/>
      <c r="AT60" s="533"/>
      <c r="AU60" s="641"/>
      <c r="AV60" s="660">
        <f t="shared" si="1"/>
        <v>450</v>
      </c>
      <c r="AW60" s="660">
        <f t="shared" si="2"/>
        <v>45</v>
      </c>
      <c r="AX60" s="683">
        <f t="shared" si="3"/>
        <v>495</v>
      </c>
      <c r="AY60" s="704"/>
      <c r="AZ60" s="731"/>
      <c r="BB60" s="288"/>
    </row>
    <row r="61" spans="1:54" ht="13.5" customHeight="1">
      <c r="A61" s="307"/>
      <c r="B61" s="318" t="s">
        <v>381</v>
      </c>
      <c r="C61" s="330"/>
      <c r="D61" s="330"/>
      <c r="E61" s="392"/>
      <c r="F61" s="330"/>
      <c r="G61" s="421"/>
      <c r="H61" s="441"/>
      <c r="I61" s="459"/>
      <c r="J61" s="421"/>
      <c r="K61" s="421"/>
      <c r="L61" s="421"/>
      <c r="M61" s="421"/>
      <c r="N61" s="421"/>
      <c r="O61" s="421"/>
      <c r="P61" s="421"/>
      <c r="Q61" s="214"/>
      <c r="R61" s="520" t="str">
        <f t="shared" ref="R61:AU61" si="13">IF(SUM(R62:R63)&gt;0,SUM(R62:R63),"")</f>
        <v/>
      </c>
      <c r="S61" s="532">
        <f t="shared" si="13"/>
        <v>666</v>
      </c>
      <c r="T61" s="532" t="str">
        <f t="shared" si="13"/>
        <v/>
      </c>
      <c r="U61" s="532" t="str">
        <f t="shared" si="13"/>
        <v/>
      </c>
      <c r="V61" s="532" t="str">
        <f t="shared" si="13"/>
        <v/>
      </c>
      <c r="W61" s="532" t="str">
        <f t="shared" si="13"/>
        <v/>
      </c>
      <c r="X61" s="532" t="str">
        <f t="shared" si="13"/>
        <v/>
      </c>
      <c r="Y61" s="532" t="str">
        <f t="shared" si="13"/>
        <v/>
      </c>
      <c r="Z61" s="532" t="str">
        <f t="shared" si="13"/>
        <v/>
      </c>
      <c r="AA61" s="554" t="str">
        <f t="shared" si="13"/>
        <v/>
      </c>
      <c r="AB61" s="575" t="str">
        <f t="shared" si="13"/>
        <v/>
      </c>
      <c r="AC61" s="532" t="str">
        <f t="shared" si="13"/>
        <v/>
      </c>
      <c r="AD61" s="532" t="str">
        <f t="shared" si="13"/>
        <v/>
      </c>
      <c r="AE61" s="532" t="str">
        <f t="shared" si="13"/>
        <v/>
      </c>
      <c r="AF61" s="532" t="str">
        <f t="shared" si="13"/>
        <v/>
      </c>
      <c r="AG61" s="532" t="str">
        <f t="shared" si="13"/>
        <v/>
      </c>
      <c r="AH61" s="532" t="str">
        <f t="shared" si="13"/>
        <v/>
      </c>
      <c r="AI61" s="532" t="str">
        <f t="shared" si="13"/>
        <v/>
      </c>
      <c r="AJ61" s="532" t="str">
        <f t="shared" si="13"/>
        <v/>
      </c>
      <c r="AK61" s="596" t="str">
        <f t="shared" si="13"/>
        <v/>
      </c>
      <c r="AL61" s="617" t="str">
        <f t="shared" si="13"/>
        <v/>
      </c>
      <c r="AM61" s="532">
        <f t="shared" si="13"/>
        <v>666</v>
      </c>
      <c r="AN61" s="532" t="str">
        <f t="shared" si="13"/>
        <v/>
      </c>
      <c r="AO61" s="532" t="str">
        <f t="shared" si="13"/>
        <v/>
      </c>
      <c r="AP61" s="532" t="str">
        <f t="shared" si="13"/>
        <v/>
      </c>
      <c r="AQ61" s="532" t="str">
        <f t="shared" si="13"/>
        <v/>
      </c>
      <c r="AR61" s="532" t="str">
        <f t="shared" si="13"/>
        <v/>
      </c>
      <c r="AS61" s="532" t="str">
        <f t="shared" si="13"/>
        <v/>
      </c>
      <c r="AT61" s="532" t="str">
        <f t="shared" si="13"/>
        <v/>
      </c>
      <c r="AU61" s="640" t="str">
        <f t="shared" si="13"/>
        <v/>
      </c>
      <c r="AV61" s="659">
        <f t="shared" si="1"/>
        <v>1332</v>
      </c>
      <c r="AW61" s="659">
        <f t="shared" si="2"/>
        <v>119.88000000000001</v>
      </c>
      <c r="AX61" s="678">
        <f t="shared" si="3"/>
        <v>1451.88</v>
      </c>
      <c r="AY61" s="703"/>
      <c r="AZ61" s="723"/>
      <c r="BB61" s="288"/>
    </row>
    <row r="62" spans="1:54" ht="13.5" customHeight="1">
      <c r="A62" s="307"/>
      <c r="B62" s="319"/>
      <c r="C62" s="335" t="s">
        <v>384</v>
      </c>
      <c r="D62" s="348" t="s">
        <v>504</v>
      </c>
      <c r="E62" s="396" t="str">
        <f>+'様式第3-2号　修繕工事項目等の設定内容'!F122</f>
        <v>13～17年</v>
      </c>
      <c r="F62" s="342"/>
      <c r="G62" s="427"/>
      <c r="H62" s="446"/>
      <c r="I62" s="464"/>
      <c r="J62" s="427"/>
      <c r="K62" s="427"/>
      <c r="L62" s="427"/>
      <c r="M62" s="427"/>
      <c r="N62" s="427"/>
      <c r="O62" s="427"/>
      <c r="P62" s="427"/>
      <c r="Q62" s="494"/>
      <c r="R62" s="515"/>
      <c r="S62" s="539">
        <v>135</v>
      </c>
      <c r="T62" s="539"/>
      <c r="U62" s="539"/>
      <c r="V62" s="539"/>
      <c r="W62" s="539"/>
      <c r="X62" s="539"/>
      <c r="Y62" s="539"/>
      <c r="Z62" s="539"/>
      <c r="AA62" s="561"/>
      <c r="AB62" s="582"/>
      <c r="AC62" s="539"/>
      <c r="AD62" s="539"/>
      <c r="AE62" s="539"/>
      <c r="AF62" s="539"/>
      <c r="AG62" s="539"/>
      <c r="AH62" s="539"/>
      <c r="AI62" s="539"/>
      <c r="AJ62" s="539"/>
      <c r="AK62" s="603"/>
      <c r="AL62" s="624"/>
      <c r="AM62" s="539">
        <v>135</v>
      </c>
      <c r="AN62" s="539"/>
      <c r="AO62" s="539"/>
      <c r="AP62" s="539"/>
      <c r="AQ62" s="539"/>
      <c r="AR62" s="539"/>
      <c r="AS62" s="539"/>
      <c r="AT62" s="539"/>
      <c r="AU62" s="647"/>
      <c r="AV62" s="665">
        <f t="shared" si="1"/>
        <v>270</v>
      </c>
      <c r="AW62" s="665">
        <f t="shared" si="2"/>
        <v>24.3</v>
      </c>
      <c r="AX62" s="677">
        <f t="shared" si="3"/>
        <v>294.3</v>
      </c>
      <c r="AY62" s="718"/>
      <c r="AZ62" s="729"/>
      <c r="BB62" s="288"/>
    </row>
    <row r="63" spans="1:54" ht="13.5" customHeight="1">
      <c r="A63" s="307"/>
      <c r="B63" s="319"/>
      <c r="C63" s="335" t="s">
        <v>385</v>
      </c>
      <c r="D63" s="348" t="s">
        <v>504</v>
      </c>
      <c r="E63" s="396" t="str">
        <f>+'様式第3-2号　修繕工事項目等の設定内容'!F124</f>
        <v>13～17年</v>
      </c>
      <c r="F63" s="342"/>
      <c r="G63" s="427"/>
      <c r="H63" s="446"/>
      <c r="I63" s="464"/>
      <c r="J63" s="427"/>
      <c r="K63" s="427"/>
      <c r="L63" s="427"/>
      <c r="M63" s="427"/>
      <c r="N63" s="427"/>
      <c r="O63" s="427"/>
      <c r="P63" s="427"/>
      <c r="Q63" s="494"/>
      <c r="R63" s="515"/>
      <c r="S63" s="539">
        <v>531</v>
      </c>
      <c r="T63" s="539"/>
      <c r="U63" s="539"/>
      <c r="V63" s="539"/>
      <c r="W63" s="539"/>
      <c r="X63" s="539"/>
      <c r="Y63" s="539"/>
      <c r="Z63" s="539"/>
      <c r="AA63" s="561"/>
      <c r="AB63" s="582"/>
      <c r="AC63" s="539"/>
      <c r="AD63" s="539"/>
      <c r="AE63" s="539"/>
      <c r="AF63" s="539"/>
      <c r="AG63" s="539"/>
      <c r="AH63" s="539"/>
      <c r="AI63" s="539"/>
      <c r="AJ63" s="539"/>
      <c r="AK63" s="603"/>
      <c r="AL63" s="624"/>
      <c r="AM63" s="539">
        <v>531</v>
      </c>
      <c r="AN63" s="539"/>
      <c r="AO63" s="539"/>
      <c r="AP63" s="539"/>
      <c r="AQ63" s="539"/>
      <c r="AR63" s="539"/>
      <c r="AS63" s="539"/>
      <c r="AT63" s="539"/>
      <c r="AU63" s="647"/>
      <c r="AV63" s="665">
        <f t="shared" si="1"/>
        <v>1062</v>
      </c>
      <c r="AW63" s="665">
        <f t="shared" si="2"/>
        <v>95.580000000000013</v>
      </c>
      <c r="AX63" s="677">
        <f t="shared" si="3"/>
        <v>1157.58</v>
      </c>
      <c r="AY63" s="718"/>
      <c r="AZ63" s="729"/>
      <c r="BB63" s="288"/>
    </row>
    <row r="64" spans="1:54" ht="13.5" customHeight="1">
      <c r="A64" s="307"/>
      <c r="B64" s="318" t="s">
        <v>386</v>
      </c>
      <c r="C64" s="330"/>
      <c r="D64" s="330"/>
      <c r="E64" s="392"/>
      <c r="F64" s="330"/>
      <c r="G64" s="421"/>
      <c r="H64" s="441"/>
      <c r="I64" s="459"/>
      <c r="J64" s="421"/>
      <c r="K64" s="421"/>
      <c r="L64" s="421"/>
      <c r="M64" s="421"/>
      <c r="N64" s="421"/>
      <c r="O64" s="421"/>
      <c r="P64" s="421"/>
      <c r="Q64" s="214"/>
      <c r="R64" s="520" t="str">
        <f t="shared" ref="R64:AU64" si="14">IF(SUM(R65:R69)&gt;0,SUM(R65:R69),"")</f>
        <v/>
      </c>
      <c r="S64" s="532">
        <f t="shared" si="14"/>
        <v>315</v>
      </c>
      <c r="T64" s="532" t="str">
        <f t="shared" si="14"/>
        <v/>
      </c>
      <c r="U64" s="532" t="str">
        <f t="shared" si="14"/>
        <v/>
      </c>
      <c r="V64" s="532" t="str">
        <f t="shared" si="14"/>
        <v/>
      </c>
      <c r="W64" s="532" t="str">
        <f t="shared" si="14"/>
        <v/>
      </c>
      <c r="X64" s="532">
        <f t="shared" si="14"/>
        <v>3645</v>
      </c>
      <c r="Y64" s="532" t="str">
        <f t="shared" si="14"/>
        <v/>
      </c>
      <c r="Z64" s="532" t="str">
        <f t="shared" si="14"/>
        <v/>
      </c>
      <c r="AA64" s="554" t="str">
        <f t="shared" si="14"/>
        <v/>
      </c>
      <c r="AB64" s="575" t="str">
        <f t="shared" si="14"/>
        <v/>
      </c>
      <c r="AC64" s="532">
        <f t="shared" si="14"/>
        <v>315</v>
      </c>
      <c r="AD64" s="532" t="str">
        <f t="shared" si="14"/>
        <v/>
      </c>
      <c r="AE64" s="532" t="str">
        <f t="shared" si="14"/>
        <v/>
      </c>
      <c r="AF64" s="532" t="str">
        <f t="shared" si="14"/>
        <v/>
      </c>
      <c r="AG64" s="532" t="str">
        <f t="shared" si="14"/>
        <v/>
      </c>
      <c r="AH64" s="532">
        <f t="shared" si="14"/>
        <v>2565</v>
      </c>
      <c r="AI64" s="532" t="str">
        <f t="shared" si="14"/>
        <v/>
      </c>
      <c r="AJ64" s="532" t="str">
        <f t="shared" si="14"/>
        <v/>
      </c>
      <c r="AK64" s="596" t="str">
        <f t="shared" si="14"/>
        <v/>
      </c>
      <c r="AL64" s="617" t="str">
        <f t="shared" si="14"/>
        <v/>
      </c>
      <c r="AM64" s="532">
        <f t="shared" si="14"/>
        <v>315</v>
      </c>
      <c r="AN64" s="532" t="str">
        <f t="shared" si="14"/>
        <v/>
      </c>
      <c r="AO64" s="532" t="str">
        <f t="shared" si="14"/>
        <v/>
      </c>
      <c r="AP64" s="532" t="str">
        <f t="shared" si="14"/>
        <v/>
      </c>
      <c r="AQ64" s="532" t="str">
        <f t="shared" si="14"/>
        <v/>
      </c>
      <c r="AR64" s="532">
        <f t="shared" si="14"/>
        <v>21465</v>
      </c>
      <c r="AS64" s="532" t="str">
        <f t="shared" si="14"/>
        <v/>
      </c>
      <c r="AT64" s="532" t="str">
        <f t="shared" si="14"/>
        <v/>
      </c>
      <c r="AU64" s="640" t="str">
        <f t="shared" si="14"/>
        <v/>
      </c>
      <c r="AV64" s="659">
        <f t="shared" si="1"/>
        <v>28620</v>
      </c>
      <c r="AW64" s="659">
        <f t="shared" si="2"/>
        <v>2855.7</v>
      </c>
      <c r="AX64" s="678">
        <f t="shared" si="3"/>
        <v>31475.7</v>
      </c>
      <c r="AY64" s="703"/>
      <c r="AZ64" s="723"/>
      <c r="BB64" s="288"/>
    </row>
    <row r="65" spans="1:54" ht="13.5" customHeight="1">
      <c r="A65" s="304"/>
      <c r="B65" s="314" t="s">
        <v>10</v>
      </c>
      <c r="C65" s="340" t="s">
        <v>388</v>
      </c>
      <c r="D65" s="348" t="s">
        <v>504</v>
      </c>
      <c r="E65" s="397" t="str">
        <f>+'様式第3-2号　修繕工事項目等の設定内容'!F127</f>
        <v>18～22年</v>
      </c>
      <c r="F65" s="405"/>
      <c r="G65" s="420"/>
      <c r="H65" s="440"/>
      <c r="I65" s="458"/>
      <c r="J65" s="425">
        <v>15</v>
      </c>
      <c r="K65" s="425">
        <v>30</v>
      </c>
      <c r="L65" s="425"/>
      <c r="M65" s="425"/>
      <c r="N65" s="425"/>
      <c r="O65" s="425"/>
      <c r="P65" s="425"/>
      <c r="Q65" s="488"/>
      <c r="R65" s="509"/>
      <c r="S65" s="533">
        <v>315</v>
      </c>
      <c r="T65" s="533"/>
      <c r="U65" s="533"/>
      <c r="V65" s="533"/>
      <c r="W65" s="533"/>
      <c r="X65" s="533">
        <v>1440</v>
      </c>
      <c r="Y65" s="533"/>
      <c r="Z65" s="533"/>
      <c r="AA65" s="555"/>
      <c r="AB65" s="576"/>
      <c r="AC65" s="533">
        <v>315</v>
      </c>
      <c r="AD65" s="533"/>
      <c r="AE65" s="533"/>
      <c r="AF65" s="533"/>
      <c r="AG65" s="533"/>
      <c r="AH65" s="533">
        <v>315</v>
      </c>
      <c r="AI65" s="533"/>
      <c r="AJ65" s="533"/>
      <c r="AK65" s="597"/>
      <c r="AL65" s="618"/>
      <c r="AM65" s="533">
        <v>315</v>
      </c>
      <c r="AN65" s="533"/>
      <c r="AO65" s="533"/>
      <c r="AP65" s="533"/>
      <c r="AQ65" s="533"/>
      <c r="AR65" s="533">
        <v>3240</v>
      </c>
      <c r="AS65" s="533"/>
      <c r="AT65" s="533"/>
      <c r="AU65" s="641"/>
      <c r="AV65" s="660">
        <f t="shared" si="1"/>
        <v>5940</v>
      </c>
      <c r="AW65" s="660">
        <f t="shared" si="2"/>
        <v>587.70000000000005</v>
      </c>
      <c r="AX65" s="683">
        <f t="shared" si="3"/>
        <v>6527.7</v>
      </c>
      <c r="AY65" s="704"/>
      <c r="AZ65" s="731"/>
      <c r="BB65" s="288"/>
    </row>
    <row r="66" spans="1:54" ht="13.5" customHeight="1">
      <c r="A66" s="304"/>
      <c r="B66" s="319" t="s">
        <v>10</v>
      </c>
      <c r="C66" s="335" t="s">
        <v>389</v>
      </c>
      <c r="D66" s="348" t="s">
        <v>504</v>
      </c>
      <c r="E66" s="396" t="str">
        <f>+'様式第3-2号　修繕工事項目等の設定内容'!F129</f>
        <v>28～32年</v>
      </c>
      <c r="F66" s="342"/>
      <c r="G66" s="427"/>
      <c r="H66" s="446"/>
      <c r="I66" s="464"/>
      <c r="J66" s="475">
        <v>30</v>
      </c>
      <c r="K66" s="475"/>
      <c r="L66" s="475"/>
      <c r="M66" s="475"/>
      <c r="N66" s="475"/>
      <c r="O66" s="475"/>
      <c r="P66" s="475"/>
      <c r="Q66" s="487"/>
      <c r="R66" s="523"/>
      <c r="S66" s="546"/>
      <c r="T66" s="546"/>
      <c r="U66" s="546"/>
      <c r="V66" s="546"/>
      <c r="W66" s="546"/>
      <c r="X66" s="546">
        <v>2205</v>
      </c>
      <c r="Y66" s="546"/>
      <c r="Z66" s="546"/>
      <c r="AA66" s="568"/>
      <c r="AB66" s="589"/>
      <c r="AC66" s="546"/>
      <c r="AD66" s="546"/>
      <c r="AE66" s="546"/>
      <c r="AF66" s="546"/>
      <c r="AG66" s="546"/>
      <c r="AH66" s="546">
        <v>2250</v>
      </c>
      <c r="AI66" s="546"/>
      <c r="AJ66" s="546"/>
      <c r="AK66" s="610"/>
      <c r="AL66" s="631"/>
      <c r="AM66" s="546"/>
      <c r="AN66" s="546"/>
      <c r="AO66" s="546"/>
      <c r="AP66" s="546"/>
      <c r="AQ66" s="546"/>
      <c r="AR66" s="546">
        <v>4185</v>
      </c>
      <c r="AS66" s="546"/>
      <c r="AT66" s="546"/>
      <c r="AU66" s="654"/>
      <c r="AV66" s="658">
        <f t="shared" si="1"/>
        <v>8640</v>
      </c>
      <c r="AW66" s="658">
        <f t="shared" si="2"/>
        <v>864</v>
      </c>
      <c r="AX66" s="677">
        <f t="shared" si="3"/>
        <v>9504</v>
      </c>
      <c r="AY66" s="708"/>
      <c r="AZ66" s="729"/>
      <c r="BB66" s="288"/>
    </row>
    <row r="67" spans="1:54" ht="13.5" customHeight="1">
      <c r="A67" s="304"/>
      <c r="B67" s="319" t="s">
        <v>10</v>
      </c>
      <c r="C67" s="335" t="s">
        <v>303</v>
      </c>
      <c r="D67" s="353" t="s">
        <v>330</v>
      </c>
      <c r="E67" s="396" t="str">
        <f>+'様式第3-2号　修繕工事項目等の設定内容'!F131</f>
        <v>28～32年</v>
      </c>
      <c r="F67" s="342"/>
      <c r="G67" s="427"/>
      <c r="H67" s="446"/>
      <c r="I67" s="464"/>
      <c r="J67" s="475">
        <v>30</v>
      </c>
      <c r="K67" s="475"/>
      <c r="L67" s="475"/>
      <c r="M67" s="475"/>
      <c r="N67" s="475"/>
      <c r="O67" s="475"/>
      <c r="P67" s="475"/>
      <c r="Q67" s="487"/>
      <c r="R67" s="523"/>
      <c r="S67" s="546"/>
      <c r="T67" s="546"/>
      <c r="U67" s="546"/>
      <c r="V67" s="546"/>
      <c r="W67" s="546"/>
      <c r="X67" s="546"/>
      <c r="Y67" s="546"/>
      <c r="Z67" s="546"/>
      <c r="AA67" s="568"/>
      <c r="AB67" s="589"/>
      <c r="AC67" s="546"/>
      <c r="AD67" s="546"/>
      <c r="AE67" s="546"/>
      <c r="AF67" s="546"/>
      <c r="AG67" s="546"/>
      <c r="AH67" s="546"/>
      <c r="AI67" s="546"/>
      <c r="AJ67" s="546"/>
      <c r="AK67" s="610"/>
      <c r="AL67" s="631"/>
      <c r="AM67" s="546"/>
      <c r="AN67" s="546"/>
      <c r="AO67" s="546"/>
      <c r="AP67" s="546"/>
      <c r="AQ67" s="546"/>
      <c r="AR67" s="546">
        <v>13500</v>
      </c>
      <c r="AS67" s="546"/>
      <c r="AT67" s="546"/>
      <c r="AU67" s="654"/>
      <c r="AV67" s="658">
        <f t="shared" si="1"/>
        <v>13500</v>
      </c>
      <c r="AW67" s="658">
        <f t="shared" si="2"/>
        <v>1350</v>
      </c>
      <c r="AX67" s="677">
        <f t="shared" si="3"/>
        <v>14850</v>
      </c>
      <c r="AY67" s="708"/>
      <c r="AZ67" s="729"/>
      <c r="BB67" s="288"/>
    </row>
    <row r="68" spans="1:54" ht="13.5" customHeight="1">
      <c r="A68" s="304"/>
      <c r="B68" s="319"/>
      <c r="C68" s="335" t="s">
        <v>352</v>
      </c>
      <c r="D68" s="348" t="s">
        <v>504</v>
      </c>
      <c r="E68" s="396" t="str">
        <f>+'様式第3-2号　修繕工事項目等の設定内容'!F133</f>
        <v>38～42年</v>
      </c>
      <c r="F68" s="342"/>
      <c r="G68" s="427"/>
      <c r="H68" s="446"/>
      <c r="I68" s="464"/>
      <c r="J68" s="475"/>
      <c r="K68" s="475"/>
      <c r="L68" s="475"/>
      <c r="M68" s="475"/>
      <c r="N68" s="475"/>
      <c r="O68" s="475"/>
      <c r="P68" s="475"/>
      <c r="Q68" s="487"/>
      <c r="R68" s="523"/>
      <c r="S68" s="546"/>
      <c r="T68" s="546"/>
      <c r="U68" s="546"/>
      <c r="V68" s="546"/>
      <c r="W68" s="546"/>
      <c r="X68" s="546"/>
      <c r="Y68" s="546"/>
      <c r="Z68" s="546"/>
      <c r="AA68" s="568"/>
      <c r="AB68" s="589"/>
      <c r="AC68" s="546"/>
      <c r="AD68" s="546"/>
      <c r="AE68" s="546"/>
      <c r="AF68" s="546"/>
      <c r="AG68" s="546"/>
      <c r="AH68" s="546"/>
      <c r="AI68" s="546"/>
      <c r="AJ68" s="546"/>
      <c r="AK68" s="610"/>
      <c r="AL68" s="631"/>
      <c r="AM68" s="546"/>
      <c r="AN68" s="546"/>
      <c r="AO68" s="546"/>
      <c r="AP68" s="546"/>
      <c r="AQ68" s="546"/>
      <c r="AR68" s="546">
        <v>540</v>
      </c>
      <c r="AS68" s="546"/>
      <c r="AT68" s="546"/>
      <c r="AU68" s="654"/>
      <c r="AV68" s="658">
        <f t="shared" si="1"/>
        <v>540</v>
      </c>
      <c r="AW68" s="658">
        <f t="shared" si="2"/>
        <v>54</v>
      </c>
      <c r="AX68" s="677">
        <f t="shared" si="3"/>
        <v>594</v>
      </c>
      <c r="AY68" s="708"/>
      <c r="AZ68" s="729"/>
      <c r="BB68" s="288"/>
    </row>
    <row r="69" spans="1:54" ht="13.5" customHeight="1">
      <c r="A69" s="304"/>
      <c r="B69" s="319" t="s">
        <v>377</v>
      </c>
      <c r="C69" s="335" t="s">
        <v>391</v>
      </c>
      <c r="D69" s="348" t="s">
        <v>504</v>
      </c>
      <c r="E69" s="396" t="str">
        <f>+'様式第3-2号　修繕工事項目等の設定内容'!F135</f>
        <v>28～32年</v>
      </c>
      <c r="F69" s="342"/>
      <c r="G69" s="427"/>
      <c r="H69" s="446"/>
      <c r="I69" s="464"/>
      <c r="J69" s="475">
        <v>30</v>
      </c>
      <c r="K69" s="475"/>
      <c r="L69" s="475"/>
      <c r="M69" s="475"/>
      <c r="N69" s="475"/>
      <c r="O69" s="475"/>
      <c r="P69" s="475"/>
      <c r="Q69" s="487"/>
      <c r="R69" s="523"/>
      <c r="S69" s="546"/>
      <c r="T69" s="546"/>
      <c r="U69" s="546"/>
      <c r="V69" s="546"/>
      <c r="W69" s="546"/>
      <c r="X69" s="546"/>
      <c r="Y69" s="546"/>
      <c r="Z69" s="546"/>
      <c r="AA69" s="568"/>
      <c r="AB69" s="589"/>
      <c r="AC69" s="546"/>
      <c r="AD69" s="546"/>
      <c r="AE69" s="546"/>
      <c r="AF69" s="546"/>
      <c r="AG69" s="546"/>
      <c r="AH69" s="546"/>
      <c r="AI69" s="546"/>
      <c r="AJ69" s="546"/>
      <c r="AK69" s="610"/>
      <c r="AL69" s="631"/>
      <c r="AM69" s="546"/>
      <c r="AN69" s="546"/>
      <c r="AO69" s="546"/>
      <c r="AP69" s="546"/>
      <c r="AQ69" s="546"/>
      <c r="AR69" s="546"/>
      <c r="AS69" s="546"/>
      <c r="AT69" s="546"/>
      <c r="AU69" s="654"/>
      <c r="AV69" s="658">
        <f t="shared" si="1"/>
        <v>0</v>
      </c>
      <c r="AW69" s="658">
        <f t="shared" si="2"/>
        <v>0</v>
      </c>
      <c r="AX69" s="683">
        <f t="shared" si="3"/>
        <v>0</v>
      </c>
      <c r="AY69" s="708"/>
      <c r="AZ69" s="731"/>
      <c r="BB69" s="288"/>
    </row>
    <row r="70" spans="1:54" ht="13.5" customHeight="1">
      <c r="A70" s="307"/>
      <c r="B70" s="318" t="s">
        <v>392</v>
      </c>
      <c r="C70" s="330"/>
      <c r="D70" s="330"/>
      <c r="E70" s="392"/>
      <c r="F70" s="330"/>
      <c r="G70" s="421"/>
      <c r="H70" s="441"/>
      <c r="I70" s="459"/>
      <c r="J70" s="421"/>
      <c r="K70" s="421"/>
      <c r="L70" s="421"/>
      <c r="M70" s="421"/>
      <c r="N70" s="421"/>
      <c r="O70" s="421"/>
      <c r="P70" s="421"/>
      <c r="Q70" s="214"/>
      <c r="R70" s="520" t="str">
        <f t="shared" ref="R70:AU70" si="15">IF(SUM(R71:R74)&gt;0,SUM(R71:R74),"")</f>
        <v/>
      </c>
      <c r="S70" s="532" t="str">
        <f t="shared" si="15"/>
        <v/>
      </c>
      <c r="T70" s="532" t="str">
        <f t="shared" si="15"/>
        <v/>
      </c>
      <c r="U70" s="532" t="str">
        <f t="shared" si="15"/>
        <v/>
      </c>
      <c r="V70" s="532" t="str">
        <f t="shared" si="15"/>
        <v/>
      </c>
      <c r="W70" s="532" t="str">
        <f t="shared" si="15"/>
        <v/>
      </c>
      <c r="X70" s="532">
        <f t="shared" si="15"/>
        <v>2160</v>
      </c>
      <c r="Y70" s="532" t="str">
        <f t="shared" si="15"/>
        <v/>
      </c>
      <c r="Z70" s="532" t="str">
        <f t="shared" si="15"/>
        <v/>
      </c>
      <c r="AA70" s="554" t="str">
        <f t="shared" si="15"/>
        <v/>
      </c>
      <c r="AB70" s="575" t="str">
        <f t="shared" si="15"/>
        <v/>
      </c>
      <c r="AC70" s="532" t="str">
        <f t="shared" si="15"/>
        <v/>
      </c>
      <c r="AD70" s="532" t="str">
        <f t="shared" si="15"/>
        <v/>
      </c>
      <c r="AE70" s="532" t="str">
        <f t="shared" si="15"/>
        <v/>
      </c>
      <c r="AF70" s="532" t="str">
        <f t="shared" si="15"/>
        <v/>
      </c>
      <c r="AG70" s="532" t="str">
        <f t="shared" si="15"/>
        <v/>
      </c>
      <c r="AH70" s="532" t="str">
        <f t="shared" si="15"/>
        <v/>
      </c>
      <c r="AI70" s="532">
        <f t="shared" si="15"/>
        <v>9900</v>
      </c>
      <c r="AJ70" s="532" t="str">
        <f t="shared" si="15"/>
        <v/>
      </c>
      <c r="AK70" s="596" t="str">
        <f t="shared" si="15"/>
        <v/>
      </c>
      <c r="AL70" s="617" t="str">
        <f t="shared" si="15"/>
        <v/>
      </c>
      <c r="AM70" s="532" t="str">
        <f t="shared" si="15"/>
        <v/>
      </c>
      <c r="AN70" s="532" t="str">
        <f t="shared" si="15"/>
        <v/>
      </c>
      <c r="AO70" s="532" t="str">
        <f t="shared" si="15"/>
        <v/>
      </c>
      <c r="AP70" s="532" t="str">
        <f t="shared" si="15"/>
        <v/>
      </c>
      <c r="AQ70" s="532" t="str">
        <f t="shared" si="15"/>
        <v/>
      </c>
      <c r="AR70" s="532">
        <f t="shared" si="15"/>
        <v>2322</v>
      </c>
      <c r="AS70" s="532" t="str">
        <f t="shared" si="15"/>
        <v/>
      </c>
      <c r="AT70" s="532" t="str">
        <f t="shared" si="15"/>
        <v/>
      </c>
      <c r="AU70" s="640" t="str">
        <f t="shared" si="15"/>
        <v/>
      </c>
      <c r="AV70" s="659">
        <f t="shared" si="1"/>
        <v>14382</v>
      </c>
      <c r="AW70" s="659">
        <f t="shared" si="2"/>
        <v>1438.2</v>
      </c>
      <c r="AX70" s="678">
        <f t="shared" si="3"/>
        <v>15820.2</v>
      </c>
      <c r="AY70" s="703"/>
      <c r="AZ70" s="723"/>
      <c r="BB70" s="288"/>
    </row>
    <row r="71" spans="1:54" ht="13.5" customHeight="1">
      <c r="A71" s="304"/>
      <c r="B71" s="319" t="s">
        <v>10</v>
      </c>
      <c r="C71" s="335" t="s">
        <v>394</v>
      </c>
      <c r="D71" s="348" t="s">
        <v>504</v>
      </c>
      <c r="E71" s="396" t="str">
        <f>+'様式第3-2号　修繕工事項目等の設定内容'!F138</f>
        <v>28～32年</v>
      </c>
      <c r="F71" s="342"/>
      <c r="G71" s="427"/>
      <c r="H71" s="446"/>
      <c r="I71" s="464"/>
      <c r="J71" s="475">
        <v>15</v>
      </c>
      <c r="K71" s="475">
        <v>30</v>
      </c>
      <c r="L71" s="475"/>
      <c r="M71" s="475"/>
      <c r="N71" s="475"/>
      <c r="O71" s="475"/>
      <c r="P71" s="475"/>
      <c r="Q71" s="488"/>
      <c r="R71" s="509"/>
      <c r="S71" s="533"/>
      <c r="T71" s="533"/>
      <c r="U71" s="533"/>
      <c r="V71" s="533"/>
      <c r="W71" s="533"/>
      <c r="X71" s="533"/>
      <c r="Y71" s="533"/>
      <c r="Z71" s="533"/>
      <c r="AA71" s="555"/>
      <c r="AB71" s="576"/>
      <c r="AC71" s="533"/>
      <c r="AD71" s="533"/>
      <c r="AE71" s="533"/>
      <c r="AF71" s="533"/>
      <c r="AG71" s="533"/>
      <c r="AH71" s="533"/>
      <c r="AI71" s="533"/>
      <c r="AJ71" s="533"/>
      <c r="AK71" s="597"/>
      <c r="AL71" s="618"/>
      <c r="AM71" s="533"/>
      <c r="AN71" s="533"/>
      <c r="AO71" s="533"/>
      <c r="AP71" s="533"/>
      <c r="AQ71" s="533"/>
      <c r="AR71" s="533"/>
      <c r="AS71" s="533"/>
      <c r="AT71" s="533"/>
      <c r="AU71" s="641"/>
      <c r="AV71" s="660">
        <f t="shared" ref="AV71:AV100" si="16">SUM(R71:AU71)</f>
        <v>0</v>
      </c>
      <c r="AW71" s="660">
        <f t="shared" ref="AW71:AW99" si="17">+SUM(R71:S71)*0.08+SUM(T71:AU71)*0.1</f>
        <v>0</v>
      </c>
      <c r="AX71" s="683">
        <f t="shared" ref="AX71:AX99" si="18">+AV71+AW71</f>
        <v>0</v>
      </c>
      <c r="AY71" s="704"/>
      <c r="AZ71" s="731"/>
      <c r="BB71" s="288"/>
    </row>
    <row r="72" spans="1:54" ht="13.5" customHeight="1">
      <c r="A72" s="304"/>
      <c r="B72" s="319" t="s">
        <v>377</v>
      </c>
      <c r="C72" s="335" t="s">
        <v>395</v>
      </c>
      <c r="D72" s="348" t="s">
        <v>504</v>
      </c>
      <c r="E72" s="396" t="str">
        <f>+'様式第3-2号　修繕工事項目等の設定内容'!F140</f>
        <v>15～20年</v>
      </c>
      <c r="F72" s="342"/>
      <c r="G72" s="427"/>
      <c r="H72" s="446"/>
      <c r="I72" s="464"/>
      <c r="J72" s="475">
        <v>30</v>
      </c>
      <c r="K72" s="475"/>
      <c r="L72" s="475"/>
      <c r="M72" s="475"/>
      <c r="N72" s="475"/>
      <c r="O72" s="475"/>
      <c r="P72" s="475"/>
      <c r="Q72" s="494"/>
      <c r="R72" s="515"/>
      <c r="S72" s="539"/>
      <c r="T72" s="539"/>
      <c r="U72" s="539"/>
      <c r="V72" s="539"/>
      <c r="W72" s="539"/>
      <c r="X72" s="539">
        <v>2160</v>
      </c>
      <c r="Y72" s="539"/>
      <c r="Z72" s="539"/>
      <c r="AA72" s="561"/>
      <c r="AB72" s="582"/>
      <c r="AC72" s="539"/>
      <c r="AD72" s="539"/>
      <c r="AE72" s="539"/>
      <c r="AF72" s="539"/>
      <c r="AG72" s="539"/>
      <c r="AH72" s="539"/>
      <c r="AI72" s="539"/>
      <c r="AJ72" s="539"/>
      <c r="AK72" s="603"/>
      <c r="AL72" s="624"/>
      <c r="AM72" s="539"/>
      <c r="AN72" s="539"/>
      <c r="AO72" s="539"/>
      <c r="AP72" s="539"/>
      <c r="AQ72" s="539"/>
      <c r="AR72" s="539">
        <v>2322</v>
      </c>
      <c r="AS72" s="539"/>
      <c r="AT72" s="539"/>
      <c r="AU72" s="647"/>
      <c r="AV72" s="665">
        <f t="shared" si="16"/>
        <v>4482</v>
      </c>
      <c r="AW72" s="665">
        <f t="shared" si="17"/>
        <v>448.20000000000005</v>
      </c>
      <c r="AX72" s="677">
        <f t="shared" si="18"/>
        <v>4930.2</v>
      </c>
      <c r="AY72" s="718"/>
      <c r="AZ72" s="729"/>
      <c r="BB72" s="288"/>
    </row>
    <row r="73" spans="1:54" ht="13.5" customHeight="1">
      <c r="A73" s="304"/>
      <c r="B73" s="316"/>
      <c r="C73" s="328" t="s">
        <v>65</v>
      </c>
      <c r="D73" s="350" t="s">
        <v>504</v>
      </c>
      <c r="E73" s="397" t="str">
        <f>+'様式第3-2号　修繕工事項目等の設定内容'!F142</f>
        <v>28～32年</v>
      </c>
      <c r="F73" s="405"/>
      <c r="G73" s="420"/>
      <c r="H73" s="440"/>
      <c r="I73" s="458"/>
      <c r="J73" s="425"/>
      <c r="K73" s="425"/>
      <c r="L73" s="425"/>
      <c r="M73" s="425"/>
      <c r="N73" s="425"/>
      <c r="O73" s="425"/>
      <c r="P73" s="425"/>
      <c r="Q73" s="488"/>
      <c r="R73" s="509"/>
      <c r="S73" s="533"/>
      <c r="T73" s="533"/>
      <c r="U73" s="533"/>
      <c r="V73" s="533"/>
      <c r="W73" s="533"/>
      <c r="X73" s="533"/>
      <c r="Y73" s="533"/>
      <c r="Z73" s="533"/>
      <c r="AA73" s="555"/>
      <c r="AB73" s="576"/>
      <c r="AC73" s="533"/>
      <c r="AD73" s="533"/>
      <c r="AE73" s="533"/>
      <c r="AF73" s="533"/>
      <c r="AG73" s="533"/>
      <c r="AH73" s="533"/>
      <c r="AI73" s="533"/>
      <c r="AJ73" s="533"/>
      <c r="AK73" s="597"/>
      <c r="AL73" s="618"/>
      <c r="AM73" s="533"/>
      <c r="AN73" s="533"/>
      <c r="AO73" s="533"/>
      <c r="AP73" s="533"/>
      <c r="AQ73" s="533"/>
      <c r="AR73" s="533"/>
      <c r="AS73" s="533"/>
      <c r="AT73" s="533"/>
      <c r="AU73" s="641"/>
      <c r="AV73" s="660">
        <f t="shared" si="16"/>
        <v>0</v>
      </c>
      <c r="AW73" s="660">
        <f t="shared" si="17"/>
        <v>0</v>
      </c>
      <c r="AX73" s="682">
        <f t="shared" si="18"/>
        <v>0</v>
      </c>
      <c r="AY73" s="704"/>
      <c r="AZ73" s="730"/>
      <c r="BB73" s="288"/>
    </row>
    <row r="74" spans="1:54" ht="13.5" customHeight="1">
      <c r="A74" s="304"/>
      <c r="B74" s="319"/>
      <c r="C74" s="335" t="s">
        <v>11</v>
      </c>
      <c r="D74" s="348" t="s">
        <v>504</v>
      </c>
      <c r="E74" s="396" t="str">
        <f>+'様式第3-2号　修繕工事項目等の設定内容'!F144</f>
        <v>15～20年</v>
      </c>
      <c r="F74" s="405"/>
      <c r="G74" s="420"/>
      <c r="H74" s="440"/>
      <c r="I74" s="458"/>
      <c r="J74" s="425">
        <v>15</v>
      </c>
      <c r="K74" s="425">
        <v>30</v>
      </c>
      <c r="L74" s="425"/>
      <c r="M74" s="425"/>
      <c r="N74" s="425"/>
      <c r="O74" s="425"/>
      <c r="P74" s="425"/>
      <c r="Q74" s="487"/>
      <c r="R74" s="512"/>
      <c r="S74" s="536"/>
      <c r="T74" s="536"/>
      <c r="U74" s="536"/>
      <c r="V74" s="536"/>
      <c r="W74" s="536"/>
      <c r="X74" s="536"/>
      <c r="Y74" s="536"/>
      <c r="Z74" s="536"/>
      <c r="AA74" s="558"/>
      <c r="AB74" s="579"/>
      <c r="AC74" s="536"/>
      <c r="AD74" s="536"/>
      <c r="AE74" s="536"/>
      <c r="AF74" s="536"/>
      <c r="AG74" s="536"/>
      <c r="AH74" s="536"/>
      <c r="AI74" s="536">
        <v>9900</v>
      </c>
      <c r="AJ74" s="536"/>
      <c r="AK74" s="600"/>
      <c r="AL74" s="621"/>
      <c r="AM74" s="536"/>
      <c r="AN74" s="536"/>
      <c r="AO74" s="536"/>
      <c r="AP74" s="536"/>
      <c r="AQ74" s="536"/>
      <c r="AR74" s="536"/>
      <c r="AS74" s="536"/>
      <c r="AT74" s="536"/>
      <c r="AU74" s="644"/>
      <c r="AV74" s="658">
        <f t="shared" si="16"/>
        <v>9900</v>
      </c>
      <c r="AW74" s="658">
        <f t="shared" si="17"/>
        <v>990</v>
      </c>
      <c r="AX74" s="683">
        <f t="shared" si="18"/>
        <v>10890</v>
      </c>
      <c r="AY74" s="708"/>
      <c r="AZ74" s="731"/>
      <c r="BB74" s="288"/>
    </row>
    <row r="75" spans="1:54" ht="13.5" customHeight="1">
      <c r="A75" s="307"/>
      <c r="B75" s="318" t="s">
        <v>400</v>
      </c>
      <c r="C75" s="330"/>
      <c r="D75" s="330"/>
      <c r="E75" s="392"/>
      <c r="F75" s="330"/>
      <c r="G75" s="421"/>
      <c r="H75" s="441"/>
      <c r="I75" s="459"/>
      <c r="J75" s="421"/>
      <c r="K75" s="421"/>
      <c r="L75" s="421"/>
      <c r="M75" s="421"/>
      <c r="N75" s="421"/>
      <c r="O75" s="421"/>
      <c r="P75" s="421"/>
      <c r="Q75" s="214"/>
      <c r="R75" s="520" t="str">
        <f t="shared" ref="R75:AU75" si="19">IF(SUM(R76:R78)&gt;0,SUM(R76:R78),"")</f>
        <v/>
      </c>
      <c r="S75" s="532">
        <f t="shared" si="19"/>
        <v>1017</v>
      </c>
      <c r="T75" s="532">
        <f t="shared" si="19"/>
        <v>45</v>
      </c>
      <c r="U75" s="532">
        <f t="shared" si="19"/>
        <v>45</v>
      </c>
      <c r="V75" s="532">
        <f t="shared" si="19"/>
        <v>63</v>
      </c>
      <c r="W75" s="532">
        <f t="shared" si="19"/>
        <v>72</v>
      </c>
      <c r="X75" s="532">
        <f t="shared" si="19"/>
        <v>5485.5</v>
      </c>
      <c r="Y75" s="532">
        <f t="shared" si="19"/>
        <v>36</v>
      </c>
      <c r="Z75" s="532">
        <f t="shared" si="19"/>
        <v>18</v>
      </c>
      <c r="AA75" s="554" t="str">
        <f t="shared" si="19"/>
        <v/>
      </c>
      <c r="AB75" s="575" t="str">
        <f t="shared" si="19"/>
        <v/>
      </c>
      <c r="AC75" s="532">
        <f t="shared" si="19"/>
        <v>549</v>
      </c>
      <c r="AD75" s="532">
        <f t="shared" si="19"/>
        <v>45</v>
      </c>
      <c r="AE75" s="532">
        <f t="shared" si="19"/>
        <v>45</v>
      </c>
      <c r="AF75" s="532">
        <f t="shared" si="19"/>
        <v>63</v>
      </c>
      <c r="AG75" s="532">
        <f t="shared" si="19"/>
        <v>72</v>
      </c>
      <c r="AH75" s="532">
        <f t="shared" si="19"/>
        <v>3834</v>
      </c>
      <c r="AI75" s="532">
        <f t="shared" si="19"/>
        <v>36</v>
      </c>
      <c r="AJ75" s="532">
        <f t="shared" si="19"/>
        <v>18</v>
      </c>
      <c r="AK75" s="596" t="str">
        <f t="shared" si="19"/>
        <v/>
      </c>
      <c r="AL75" s="617" t="str">
        <f t="shared" si="19"/>
        <v/>
      </c>
      <c r="AM75" s="532">
        <f t="shared" si="19"/>
        <v>3888</v>
      </c>
      <c r="AN75" s="532">
        <f t="shared" si="19"/>
        <v>45</v>
      </c>
      <c r="AO75" s="532">
        <f t="shared" si="19"/>
        <v>45</v>
      </c>
      <c r="AP75" s="532">
        <f t="shared" si="19"/>
        <v>63</v>
      </c>
      <c r="AQ75" s="532">
        <f t="shared" si="19"/>
        <v>72</v>
      </c>
      <c r="AR75" s="532">
        <f t="shared" si="19"/>
        <v>1606.5</v>
      </c>
      <c r="AS75" s="532">
        <f t="shared" si="19"/>
        <v>36</v>
      </c>
      <c r="AT75" s="532">
        <f t="shared" si="19"/>
        <v>18</v>
      </c>
      <c r="AU75" s="640" t="str">
        <f t="shared" si="19"/>
        <v/>
      </c>
      <c r="AV75" s="659">
        <f t="shared" si="16"/>
        <v>17217</v>
      </c>
      <c r="AW75" s="659">
        <f t="shared" si="17"/>
        <v>1701.36</v>
      </c>
      <c r="AX75" s="678">
        <f t="shared" si="18"/>
        <v>18918.36</v>
      </c>
      <c r="AY75" s="703"/>
      <c r="AZ75" s="723"/>
      <c r="BB75" s="288"/>
    </row>
    <row r="76" spans="1:54" ht="13.5" customHeight="1">
      <c r="A76" s="304"/>
      <c r="B76" s="319" t="s">
        <v>377</v>
      </c>
      <c r="C76" s="335" t="s">
        <v>172</v>
      </c>
      <c r="D76" s="348" t="s">
        <v>504</v>
      </c>
      <c r="E76" s="396" t="str">
        <f>+'様式第3-2号　修繕工事項目等の設定内容'!F147</f>
        <v>23～27年</v>
      </c>
      <c r="F76" s="342"/>
      <c r="G76" s="427"/>
      <c r="H76" s="446"/>
      <c r="I76" s="464"/>
      <c r="J76" s="475">
        <v>20</v>
      </c>
      <c r="K76" s="475"/>
      <c r="L76" s="475"/>
      <c r="M76" s="475"/>
      <c r="N76" s="475"/>
      <c r="O76" s="475"/>
      <c r="P76" s="475"/>
      <c r="Q76" s="488"/>
      <c r="R76" s="509"/>
      <c r="S76" s="533">
        <v>657</v>
      </c>
      <c r="T76" s="533">
        <v>45</v>
      </c>
      <c r="U76" s="533">
        <v>45</v>
      </c>
      <c r="V76" s="533">
        <v>63</v>
      </c>
      <c r="W76" s="533">
        <v>72</v>
      </c>
      <c r="X76" s="533">
        <v>45</v>
      </c>
      <c r="Y76" s="533">
        <v>36</v>
      </c>
      <c r="Z76" s="533">
        <v>18</v>
      </c>
      <c r="AA76" s="555"/>
      <c r="AB76" s="576"/>
      <c r="AC76" s="533">
        <v>9</v>
      </c>
      <c r="AD76" s="533">
        <v>45</v>
      </c>
      <c r="AE76" s="533">
        <v>45</v>
      </c>
      <c r="AF76" s="533">
        <v>63</v>
      </c>
      <c r="AG76" s="533">
        <v>72</v>
      </c>
      <c r="AH76" s="533">
        <v>1395</v>
      </c>
      <c r="AI76" s="533">
        <v>36</v>
      </c>
      <c r="AJ76" s="533">
        <v>18</v>
      </c>
      <c r="AK76" s="597"/>
      <c r="AL76" s="618"/>
      <c r="AM76" s="533">
        <v>9</v>
      </c>
      <c r="AN76" s="533">
        <v>45</v>
      </c>
      <c r="AO76" s="533">
        <v>45</v>
      </c>
      <c r="AP76" s="533">
        <v>63</v>
      </c>
      <c r="AQ76" s="533">
        <v>72</v>
      </c>
      <c r="AR76" s="533">
        <v>45</v>
      </c>
      <c r="AS76" s="533">
        <v>36</v>
      </c>
      <c r="AT76" s="533">
        <v>18</v>
      </c>
      <c r="AU76" s="641"/>
      <c r="AV76" s="660">
        <f t="shared" si="16"/>
        <v>2997</v>
      </c>
      <c r="AW76" s="660">
        <f t="shared" si="17"/>
        <v>286.56</v>
      </c>
      <c r="AX76" s="683">
        <f t="shared" si="18"/>
        <v>3283.56</v>
      </c>
      <c r="AY76" s="704"/>
      <c r="AZ76" s="731"/>
      <c r="BB76" s="288"/>
    </row>
    <row r="77" spans="1:54" ht="13.5" customHeight="1">
      <c r="A77" s="304"/>
      <c r="B77" s="319" t="s">
        <v>10</v>
      </c>
      <c r="C77" s="335" t="s">
        <v>402</v>
      </c>
      <c r="D77" s="348" t="s">
        <v>504</v>
      </c>
      <c r="E77" s="396" t="str">
        <f>+'様式第3-2号　修繕工事項目等の設定内容'!F149</f>
        <v>18～22年</v>
      </c>
      <c r="F77" s="342"/>
      <c r="G77" s="427"/>
      <c r="H77" s="446"/>
      <c r="I77" s="464"/>
      <c r="J77" s="475">
        <v>25</v>
      </c>
      <c r="K77" s="475"/>
      <c r="L77" s="475"/>
      <c r="M77" s="475"/>
      <c r="N77" s="475"/>
      <c r="O77" s="475"/>
      <c r="P77" s="475"/>
      <c r="Q77" s="487"/>
      <c r="R77" s="512"/>
      <c r="S77" s="536"/>
      <c r="T77" s="536"/>
      <c r="U77" s="536"/>
      <c r="V77" s="536"/>
      <c r="W77" s="536"/>
      <c r="X77" s="536">
        <v>5440.5</v>
      </c>
      <c r="Y77" s="536"/>
      <c r="Z77" s="536"/>
      <c r="AA77" s="558"/>
      <c r="AB77" s="579"/>
      <c r="AC77" s="536">
        <v>540</v>
      </c>
      <c r="AD77" s="536"/>
      <c r="AE77" s="536"/>
      <c r="AF77" s="536"/>
      <c r="AG77" s="536"/>
      <c r="AH77" s="536">
        <v>90</v>
      </c>
      <c r="AI77" s="536"/>
      <c r="AJ77" s="536"/>
      <c r="AK77" s="600"/>
      <c r="AL77" s="621"/>
      <c r="AM77" s="536">
        <v>3879</v>
      </c>
      <c r="AN77" s="536"/>
      <c r="AO77" s="536"/>
      <c r="AP77" s="536"/>
      <c r="AQ77" s="536"/>
      <c r="AR77" s="536">
        <v>1561.5</v>
      </c>
      <c r="AS77" s="536"/>
      <c r="AT77" s="536"/>
      <c r="AU77" s="644"/>
      <c r="AV77" s="658">
        <f t="shared" si="16"/>
        <v>11511</v>
      </c>
      <c r="AW77" s="658">
        <f t="shared" si="17"/>
        <v>1151.1000000000001</v>
      </c>
      <c r="AX77" s="677">
        <f t="shared" si="18"/>
        <v>12662.1</v>
      </c>
      <c r="AY77" s="708"/>
      <c r="AZ77" s="729"/>
      <c r="BB77" s="288"/>
    </row>
    <row r="78" spans="1:54" ht="13.5" customHeight="1">
      <c r="A78" s="304"/>
      <c r="B78" s="319"/>
      <c r="C78" s="335" t="s">
        <v>403</v>
      </c>
      <c r="D78" s="348" t="s">
        <v>504</v>
      </c>
      <c r="E78" s="396" t="str">
        <f>+'様式第3-2号　修繕工事項目等の設定内容'!F151</f>
        <v>23～27年</v>
      </c>
      <c r="F78" s="342"/>
      <c r="G78" s="427"/>
      <c r="H78" s="446"/>
      <c r="I78" s="464"/>
      <c r="J78" s="475">
        <v>25</v>
      </c>
      <c r="K78" s="475"/>
      <c r="L78" s="475"/>
      <c r="M78" s="475"/>
      <c r="N78" s="475"/>
      <c r="O78" s="475"/>
      <c r="P78" s="475"/>
      <c r="Q78" s="487"/>
      <c r="R78" s="512"/>
      <c r="S78" s="536">
        <v>360</v>
      </c>
      <c r="T78" s="536"/>
      <c r="U78" s="536"/>
      <c r="V78" s="536"/>
      <c r="W78" s="536"/>
      <c r="X78" s="536"/>
      <c r="Y78" s="536"/>
      <c r="Z78" s="536"/>
      <c r="AA78" s="558"/>
      <c r="AB78" s="579"/>
      <c r="AC78" s="536"/>
      <c r="AD78" s="536"/>
      <c r="AE78" s="536"/>
      <c r="AF78" s="536"/>
      <c r="AG78" s="536"/>
      <c r="AH78" s="536">
        <v>2349</v>
      </c>
      <c r="AI78" s="536"/>
      <c r="AJ78" s="536"/>
      <c r="AK78" s="600"/>
      <c r="AL78" s="621"/>
      <c r="AM78" s="536"/>
      <c r="AN78" s="536"/>
      <c r="AO78" s="536"/>
      <c r="AP78" s="536"/>
      <c r="AQ78" s="536"/>
      <c r="AR78" s="536"/>
      <c r="AS78" s="536"/>
      <c r="AT78" s="536"/>
      <c r="AU78" s="644"/>
      <c r="AV78" s="658">
        <f t="shared" si="16"/>
        <v>2709</v>
      </c>
      <c r="AW78" s="658">
        <f t="shared" si="17"/>
        <v>263.7</v>
      </c>
      <c r="AX78" s="683">
        <f t="shared" si="18"/>
        <v>2972.7</v>
      </c>
      <c r="AY78" s="708"/>
      <c r="AZ78" s="731"/>
      <c r="BB78" s="288"/>
    </row>
    <row r="79" spans="1:54" ht="13.5" customHeight="1">
      <c r="A79" s="307"/>
      <c r="B79" s="318" t="s">
        <v>123</v>
      </c>
      <c r="C79" s="327"/>
      <c r="D79" s="330"/>
      <c r="E79" s="392"/>
      <c r="F79" s="330"/>
      <c r="G79" s="421"/>
      <c r="H79" s="441"/>
      <c r="I79" s="459"/>
      <c r="J79" s="421"/>
      <c r="K79" s="421"/>
      <c r="L79" s="421"/>
      <c r="M79" s="421"/>
      <c r="N79" s="421"/>
      <c r="O79" s="421"/>
      <c r="P79" s="421"/>
      <c r="Q79" s="214"/>
      <c r="R79" s="520" t="str">
        <f t="shared" ref="R79:AU79" si="20">IF(SUM(R80:R81)&gt;0,SUM(R80:R81),"")</f>
        <v/>
      </c>
      <c r="S79" s="532" t="str">
        <f t="shared" si="20"/>
        <v/>
      </c>
      <c r="T79" s="532" t="str">
        <f t="shared" si="20"/>
        <v/>
      </c>
      <c r="U79" s="532" t="str">
        <f t="shared" si="20"/>
        <v/>
      </c>
      <c r="V79" s="532" t="str">
        <f t="shared" si="20"/>
        <v/>
      </c>
      <c r="W79" s="532" t="str">
        <f t="shared" si="20"/>
        <v/>
      </c>
      <c r="X79" s="532" t="str">
        <f t="shared" si="20"/>
        <v/>
      </c>
      <c r="Y79" s="532" t="str">
        <f t="shared" si="20"/>
        <v/>
      </c>
      <c r="Z79" s="532" t="str">
        <f t="shared" si="20"/>
        <v/>
      </c>
      <c r="AA79" s="554">
        <f t="shared" si="20"/>
        <v>10350</v>
      </c>
      <c r="AB79" s="575" t="str">
        <f t="shared" si="20"/>
        <v/>
      </c>
      <c r="AC79" s="532" t="str">
        <f t="shared" si="20"/>
        <v/>
      </c>
      <c r="AD79" s="532" t="str">
        <f t="shared" si="20"/>
        <v/>
      </c>
      <c r="AE79" s="532" t="str">
        <f t="shared" si="20"/>
        <v/>
      </c>
      <c r="AF79" s="532" t="str">
        <f t="shared" si="20"/>
        <v/>
      </c>
      <c r="AG79" s="532" t="str">
        <f t="shared" si="20"/>
        <v/>
      </c>
      <c r="AH79" s="532" t="str">
        <f t="shared" si="20"/>
        <v/>
      </c>
      <c r="AI79" s="532" t="str">
        <f t="shared" si="20"/>
        <v/>
      </c>
      <c r="AJ79" s="532" t="str">
        <f t="shared" si="20"/>
        <v/>
      </c>
      <c r="AK79" s="596" t="str">
        <f t="shared" si="20"/>
        <v/>
      </c>
      <c r="AL79" s="617" t="str">
        <f t="shared" si="20"/>
        <v/>
      </c>
      <c r="AM79" s="532" t="str">
        <f t="shared" si="20"/>
        <v/>
      </c>
      <c r="AN79" s="532" t="str">
        <f t="shared" si="20"/>
        <v/>
      </c>
      <c r="AO79" s="532" t="str">
        <f t="shared" si="20"/>
        <v/>
      </c>
      <c r="AP79" s="532" t="str">
        <f t="shared" si="20"/>
        <v/>
      </c>
      <c r="AQ79" s="532" t="str">
        <f t="shared" si="20"/>
        <v/>
      </c>
      <c r="AR79" s="532" t="str">
        <f t="shared" si="20"/>
        <v/>
      </c>
      <c r="AS79" s="532" t="str">
        <f t="shared" si="20"/>
        <v/>
      </c>
      <c r="AT79" s="532" t="str">
        <f t="shared" si="20"/>
        <v/>
      </c>
      <c r="AU79" s="640" t="str">
        <f t="shared" si="20"/>
        <v/>
      </c>
      <c r="AV79" s="659">
        <f t="shared" si="16"/>
        <v>10350</v>
      </c>
      <c r="AW79" s="659">
        <f t="shared" si="17"/>
        <v>1035</v>
      </c>
      <c r="AX79" s="678">
        <f t="shared" si="18"/>
        <v>11385</v>
      </c>
      <c r="AY79" s="703"/>
      <c r="AZ79" s="723"/>
      <c r="BB79" s="288"/>
    </row>
    <row r="80" spans="1:54" ht="13.5" customHeight="1">
      <c r="A80" s="304"/>
      <c r="B80" s="313" t="s">
        <v>10</v>
      </c>
      <c r="C80" s="339" t="s">
        <v>92</v>
      </c>
      <c r="D80" s="355" t="s">
        <v>139</v>
      </c>
      <c r="E80" s="375" t="str">
        <f>+'様式第3-2号　修繕工事項目等の設定内容'!F154</f>
        <v>12～15年</v>
      </c>
      <c r="F80" s="406"/>
      <c r="G80" s="422"/>
      <c r="H80" s="442"/>
      <c r="I80" s="460"/>
      <c r="J80" s="477">
        <v>15</v>
      </c>
      <c r="K80" s="477"/>
      <c r="L80" s="477"/>
      <c r="M80" s="477"/>
      <c r="N80" s="477"/>
      <c r="O80" s="477"/>
      <c r="P80" s="477"/>
      <c r="Q80" s="488"/>
      <c r="R80" s="509"/>
      <c r="S80" s="533"/>
      <c r="T80" s="533"/>
      <c r="U80" s="533"/>
      <c r="V80" s="533"/>
      <c r="W80" s="533"/>
      <c r="X80" s="533"/>
      <c r="Y80" s="533"/>
      <c r="Z80" s="533"/>
      <c r="AA80" s="555"/>
      <c r="AB80" s="576"/>
      <c r="AC80" s="533"/>
      <c r="AD80" s="533"/>
      <c r="AE80" s="533"/>
      <c r="AF80" s="533"/>
      <c r="AG80" s="533"/>
      <c r="AH80" s="533"/>
      <c r="AI80" s="533"/>
      <c r="AJ80" s="533"/>
      <c r="AK80" s="597"/>
      <c r="AL80" s="618"/>
      <c r="AM80" s="533"/>
      <c r="AN80" s="533"/>
      <c r="AO80" s="533"/>
      <c r="AP80" s="533"/>
      <c r="AQ80" s="533"/>
      <c r="AR80" s="533"/>
      <c r="AS80" s="533"/>
      <c r="AT80" s="533"/>
      <c r="AU80" s="641"/>
      <c r="AV80" s="660">
        <f t="shared" si="16"/>
        <v>0</v>
      </c>
      <c r="AW80" s="660">
        <f t="shared" si="17"/>
        <v>0</v>
      </c>
      <c r="AX80" s="683">
        <f t="shared" si="18"/>
        <v>0</v>
      </c>
      <c r="AY80" s="704"/>
      <c r="AZ80" s="731"/>
      <c r="BB80" s="288"/>
    </row>
    <row r="81" spans="1:54" ht="13.5" customHeight="1">
      <c r="A81" s="304"/>
      <c r="B81" s="316"/>
      <c r="C81" s="328"/>
      <c r="D81" s="352" t="s">
        <v>504</v>
      </c>
      <c r="E81" s="398" t="str">
        <f>+'様式第3-2号　修繕工事項目等の設定内容'!F156</f>
        <v>26～30年</v>
      </c>
      <c r="F81" s="407"/>
      <c r="G81" s="423"/>
      <c r="H81" s="443"/>
      <c r="I81" s="461"/>
      <c r="J81" s="473"/>
      <c r="K81" s="473"/>
      <c r="L81" s="473"/>
      <c r="M81" s="473"/>
      <c r="N81" s="473"/>
      <c r="O81" s="473"/>
      <c r="P81" s="473"/>
      <c r="Q81" s="489"/>
      <c r="R81" s="510"/>
      <c r="S81" s="534"/>
      <c r="T81" s="534"/>
      <c r="U81" s="534"/>
      <c r="V81" s="534"/>
      <c r="W81" s="534"/>
      <c r="X81" s="534"/>
      <c r="Y81" s="534"/>
      <c r="Z81" s="534"/>
      <c r="AA81" s="556">
        <v>10350</v>
      </c>
      <c r="AB81" s="577"/>
      <c r="AC81" s="534"/>
      <c r="AD81" s="534"/>
      <c r="AE81" s="534"/>
      <c r="AF81" s="534"/>
      <c r="AG81" s="534"/>
      <c r="AH81" s="534"/>
      <c r="AI81" s="534"/>
      <c r="AJ81" s="534"/>
      <c r="AK81" s="598"/>
      <c r="AL81" s="619"/>
      <c r="AM81" s="534"/>
      <c r="AN81" s="534"/>
      <c r="AO81" s="534"/>
      <c r="AP81" s="534"/>
      <c r="AQ81" s="534"/>
      <c r="AR81" s="534"/>
      <c r="AS81" s="534"/>
      <c r="AT81" s="534"/>
      <c r="AU81" s="642"/>
      <c r="AV81" s="661">
        <f t="shared" si="16"/>
        <v>10350</v>
      </c>
      <c r="AW81" s="661">
        <f t="shared" si="17"/>
        <v>1035</v>
      </c>
      <c r="AX81" s="694">
        <f t="shared" si="18"/>
        <v>11385</v>
      </c>
      <c r="AY81" s="705"/>
      <c r="AZ81" s="732"/>
      <c r="BB81" s="288"/>
    </row>
    <row r="82" spans="1:54" ht="13.5" customHeight="1">
      <c r="A82" s="307"/>
      <c r="B82" s="318" t="s">
        <v>405</v>
      </c>
      <c r="C82" s="330"/>
      <c r="D82" s="330"/>
      <c r="E82" s="392"/>
      <c r="F82" s="330"/>
      <c r="G82" s="421"/>
      <c r="H82" s="441"/>
      <c r="I82" s="459"/>
      <c r="J82" s="421"/>
      <c r="K82" s="421"/>
      <c r="L82" s="421"/>
      <c r="M82" s="421"/>
      <c r="N82" s="421"/>
      <c r="O82" s="421"/>
      <c r="P82" s="421"/>
      <c r="Q82" s="214"/>
      <c r="R82" s="520" t="str">
        <f t="shared" ref="R82:AU82" si="21">IF(SUM(R83:R86)&gt;0,SUM(R83:R86),"")</f>
        <v/>
      </c>
      <c r="S82" s="532" t="str">
        <f t="shared" si="21"/>
        <v/>
      </c>
      <c r="T82" s="532" t="str">
        <f t="shared" si="21"/>
        <v/>
      </c>
      <c r="U82" s="532" t="str">
        <f t="shared" si="21"/>
        <v/>
      </c>
      <c r="V82" s="532" t="str">
        <f t="shared" si="21"/>
        <v/>
      </c>
      <c r="W82" s="532" t="str">
        <f t="shared" si="21"/>
        <v/>
      </c>
      <c r="X82" s="532">
        <f t="shared" si="21"/>
        <v>84510</v>
      </c>
      <c r="Y82" s="532" t="str">
        <f t="shared" si="21"/>
        <v/>
      </c>
      <c r="Z82" s="532" t="str">
        <f t="shared" si="21"/>
        <v/>
      </c>
      <c r="AA82" s="554" t="str">
        <f t="shared" si="21"/>
        <v/>
      </c>
      <c r="AB82" s="575" t="str">
        <f t="shared" si="21"/>
        <v/>
      </c>
      <c r="AC82" s="532">
        <f t="shared" si="21"/>
        <v>1215.9000000000001</v>
      </c>
      <c r="AD82" s="532" t="str">
        <f t="shared" si="21"/>
        <v/>
      </c>
      <c r="AE82" s="532" t="str">
        <f t="shared" si="21"/>
        <v/>
      </c>
      <c r="AF82" s="532">
        <f t="shared" si="21"/>
        <v>16959.600000000002</v>
      </c>
      <c r="AG82" s="532" t="str">
        <f t="shared" si="21"/>
        <v/>
      </c>
      <c r="AH82" s="532">
        <f t="shared" si="21"/>
        <v>37844.1</v>
      </c>
      <c r="AI82" s="532" t="str">
        <f t="shared" si="21"/>
        <v/>
      </c>
      <c r="AJ82" s="532">
        <f t="shared" si="21"/>
        <v>4500</v>
      </c>
      <c r="AK82" s="596" t="str">
        <f t="shared" si="21"/>
        <v/>
      </c>
      <c r="AL82" s="617" t="str">
        <f t="shared" si="21"/>
        <v/>
      </c>
      <c r="AM82" s="532">
        <f t="shared" si="21"/>
        <v>967.5</v>
      </c>
      <c r="AN82" s="532">
        <f t="shared" si="21"/>
        <v>4202.1000000000004</v>
      </c>
      <c r="AO82" s="532" t="str">
        <f t="shared" si="21"/>
        <v/>
      </c>
      <c r="AP82" s="532" t="str">
        <f t="shared" si="21"/>
        <v/>
      </c>
      <c r="AQ82" s="532" t="str">
        <f t="shared" si="21"/>
        <v/>
      </c>
      <c r="AR82" s="532">
        <f t="shared" si="21"/>
        <v>37844.1</v>
      </c>
      <c r="AS82" s="532" t="str">
        <f t="shared" si="21"/>
        <v/>
      </c>
      <c r="AT82" s="532" t="str">
        <f t="shared" si="21"/>
        <v/>
      </c>
      <c r="AU82" s="640" t="str">
        <f t="shared" si="21"/>
        <v/>
      </c>
      <c r="AV82" s="659">
        <f t="shared" si="16"/>
        <v>188043.30000000002</v>
      </c>
      <c r="AW82" s="659">
        <f t="shared" si="17"/>
        <v>18804.330000000002</v>
      </c>
      <c r="AX82" s="678">
        <f t="shared" si="18"/>
        <v>206847.63</v>
      </c>
      <c r="AY82" s="703"/>
      <c r="AZ82" s="723"/>
      <c r="BB82" s="288"/>
    </row>
    <row r="83" spans="1:54" ht="13.5" customHeight="1">
      <c r="A83" s="304"/>
      <c r="B83" s="313" t="s">
        <v>377</v>
      </c>
      <c r="C83" s="339" t="s">
        <v>173</v>
      </c>
      <c r="D83" s="354" t="s">
        <v>139</v>
      </c>
      <c r="E83" s="375" t="str">
        <f>+'様式第3-2号　修繕工事項目等の設定内容'!F159</f>
        <v>8～12年</v>
      </c>
      <c r="F83" s="406"/>
      <c r="G83" s="422"/>
      <c r="H83" s="442"/>
      <c r="I83" s="460"/>
      <c r="J83" s="477">
        <v>5</v>
      </c>
      <c r="K83" s="477">
        <v>10</v>
      </c>
      <c r="L83" s="477">
        <v>15</v>
      </c>
      <c r="M83" s="477"/>
      <c r="N83" s="477"/>
      <c r="O83" s="477"/>
      <c r="P83" s="477"/>
      <c r="Q83" s="488"/>
      <c r="R83" s="509"/>
      <c r="S83" s="533"/>
      <c r="T83" s="533"/>
      <c r="U83" s="533"/>
      <c r="V83" s="533"/>
      <c r="W83" s="533"/>
      <c r="X83" s="533"/>
      <c r="Y83" s="533"/>
      <c r="Z83" s="533"/>
      <c r="AA83" s="555"/>
      <c r="AB83" s="576"/>
      <c r="AC83" s="533"/>
      <c r="AD83" s="533"/>
      <c r="AE83" s="533"/>
      <c r="AF83" s="533"/>
      <c r="AG83" s="533"/>
      <c r="AH83" s="533"/>
      <c r="AI83" s="533"/>
      <c r="AJ83" s="533"/>
      <c r="AK83" s="597"/>
      <c r="AL83" s="618"/>
      <c r="AM83" s="533"/>
      <c r="AN83" s="533"/>
      <c r="AO83" s="533"/>
      <c r="AP83" s="533"/>
      <c r="AQ83" s="533"/>
      <c r="AR83" s="533"/>
      <c r="AS83" s="533"/>
      <c r="AT83" s="533"/>
      <c r="AU83" s="641"/>
      <c r="AV83" s="660">
        <f t="shared" si="16"/>
        <v>0</v>
      </c>
      <c r="AW83" s="660">
        <f t="shared" si="17"/>
        <v>0</v>
      </c>
      <c r="AX83" s="683">
        <f t="shared" si="18"/>
        <v>0</v>
      </c>
      <c r="AY83" s="704"/>
      <c r="AZ83" s="731"/>
      <c r="BB83" s="288"/>
    </row>
    <row r="84" spans="1:54" ht="13.5" customHeight="1">
      <c r="A84" s="304"/>
      <c r="B84" s="316"/>
      <c r="C84" s="328"/>
      <c r="D84" s="367" t="s">
        <v>171</v>
      </c>
      <c r="E84" s="398" t="str">
        <f>+'様式第3-2号　修繕工事項目等の設定内容'!F161</f>
        <v>28～32年</v>
      </c>
      <c r="F84" s="407"/>
      <c r="G84" s="423"/>
      <c r="H84" s="443"/>
      <c r="I84" s="461"/>
      <c r="J84" s="473"/>
      <c r="K84" s="473"/>
      <c r="L84" s="473"/>
      <c r="M84" s="473"/>
      <c r="N84" s="473"/>
      <c r="O84" s="473"/>
      <c r="P84" s="473"/>
      <c r="Q84" s="492"/>
      <c r="R84" s="513"/>
      <c r="S84" s="537"/>
      <c r="T84" s="537"/>
      <c r="U84" s="537"/>
      <c r="V84" s="537"/>
      <c r="W84" s="537"/>
      <c r="X84" s="537"/>
      <c r="Y84" s="537"/>
      <c r="Z84" s="537"/>
      <c r="AA84" s="559"/>
      <c r="AB84" s="580"/>
      <c r="AC84" s="537"/>
      <c r="AD84" s="537"/>
      <c r="AE84" s="537"/>
      <c r="AF84" s="537"/>
      <c r="AG84" s="537"/>
      <c r="AH84" s="537"/>
      <c r="AI84" s="537"/>
      <c r="AJ84" s="537"/>
      <c r="AK84" s="601"/>
      <c r="AL84" s="622"/>
      <c r="AM84" s="537"/>
      <c r="AN84" s="537"/>
      <c r="AO84" s="537"/>
      <c r="AP84" s="537"/>
      <c r="AQ84" s="537"/>
      <c r="AR84" s="537"/>
      <c r="AS84" s="537"/>
      <c r="AT84" s="537"/>
      <c r="AU84" s="645"/>
      <c r="AV84" s="663">
        <f t="shared" si="16"/>
        <v>0</v>
      </c>
      <c r="AW84" s="663">
        <f t="shared" si="17"/>
        <v>0</v>
      </c>
      <c r="AX84" s="680">
        <f t="shared" si="18"/>
        <v>0</v>
      </c>
      <c r="AY84" s="709"/>
      <c r="AZ84" s="725"/>
      <c r="BB84" s="288"/>
    </row>
    <row r="85" spans="1:54" ht="13.5" customHeight="1">
      <c r="A85" s="304"/>
      <c r="B85" s="313"/>
      <c r="C85" s="339" t="s">
        <v>407</v>
      </c>
      <c r="D85" s="365" t="s">
        <v>340</v>
      </c>
      <c r="E85" s="375" t="str">
        <f>+'様式第3-2号　修繕工事項目等の設定内容'!F163</f>
        <v>5年</v>
      </c>
      <c r="F85" s="413"/>
      <c r="G85" s="433"/>
      <c r="H85" s="452"/>
      <c r="I85" s="470"/>
      <c r="J85" s="480"/>
      <c r="K85" s="480"/>
      <c r="L85" s="480"/>
      <c r="M85" s="480"/>
      <c r="N85" s="480"/>
      <c r="O85" s="480"/>
      <c r="P85" s="480"/>
      <c r="Q85" s="495"/>
      <c r="R85" s="516"/>
      <c r="S85" s="540"/>
      <c r="T85" s="540"/>
      <c r="U85" s="540"/>
      <c r="V85" s="540"/>
      <c r="W85" s="540"/>
      <c r="X85" s="540">
        <v>84510</v>
      </c>
      <c r="Y85" s="540"/>
      <c r="Z85" s="540"/>
      <c r="AA85" s="562"/>
      <c r="AB85" s="583"/>
      <c r="AC85" s="540">
        <v>1215.9000000000001</v>
      </c>
      <c r="AD85" s="540"/>
      <c r="AE85" s="540"/>
      <c r="AF85" s="540">
        <v>16959.600000000002</v>
      </c>
      <c r="AG85" s="540"/>
      <c r="AH85" s="540"/>
      <c r="AI85" s="540"/>
      <c r="AJ85" s="540">
        <v>4500</v>
      </c>
      <c r="AK85" s="604"/>
      <c r="AL85" s="625"/>
      <c r="AM85" s="540">
        <v>967.5</v>
      </c>
      <c r="AN85" s="540">
        <v>4202.1000000000004</v>
      </c>
      <c r="AO85" s="540"/>
      <c r="AP85" s="540"/>
      <c r="AQ85" s="540"/>
      <c r="AR85" s="540"/>
      <c r="AS85" s="540"/>
      <c r="AT85" s="540"/>
      <c r="AU85" s="648"/>
      <c r="AV85" s="666">
        <f t="shared" si="16"/>
        <v>112355.1</v>
      </c>
      <c r="AW85" s="666">
        <f t="shared" si="17"/>
        <v>11235.510000000002</v>
      </c>
      <c r="AX85" s="681">
        <f t="shared" si="18"/>
        <v>123590.61000000002</v>
      </c>
      <c r="AY85" s="717"/>
      <c r="AZ85" s="726"/>
      <c r="BB85" s="288"/>
    </row>
    <row r="86" spans="1:54" ht="13.5" customHeight="1">
      <c r="A86" s="304"/>
      <c r="B86" s="316"/>
      <c r="C86" s="328"/>
      <c r="D86" s="350" t="s">
        <v>504</v>
      </c>
      <c r="E86" s="398" t="str">
        <f>+'様式第3-2号　修繕工事項目等の設定内容'!F165</f>
        <v>18～22年</v>
      </c>
      <c r="F86" s="410"/>
      <c r="G86" s="428"/>
      <c r="H86" s="447"/>
      <c r="I86" s="465"/>
      <c r="J86" s="476"/>
      <c r="K86" s="476"/>
      <c r="L86" s="476"/>
      <c r="M86" s="476"/>
      <c r="N86" s="476"/>
      <c r="O86" s="476"/>
      <c r="P86" s="476"/>
      <c r="Q86" s="488"/>
      <c r="R86" s="509"/>
      <c r="S86" s="533"/>
      <c r="T86" s="533"/>
      <c r="U86" s="533"/>
      <c r="V86" s="533"/>
      <c r="W86" s="533"/>
      <c r="X86" s="533"/>
      <c r="Y86" s="533"/>
      <c r="Z86" s="533"/>
      <c r="AA86" s="555"/>
      <c r="AB86" s="576"/>
      <c r="AC86" s="533"/>
      <c r="AD86" s="533"/>
      <c r="AE86" s="533"/>
      <c r="AF86" s="533"/>
      <c r="AG86" s="533"/>
      <c r="AH86" s="533">
        <v>37844.1</v>
      </c>
      <c r="AI86" s="533"/>
      <c r="AJ86" s="533"/>
      <c r="AK86" s="597"/>
      <c r="AL86" s="618"/>
      <c r="AM86" s="533"/>
      <c r="AN86" s="533"/>
      <c r="AO86" s="533"/>
      <c r="AP86" s="533"/>
      <c r="AQ86" s="533"/>
      <c r="AR86" s="533">
        <v>37844.1</v>
      </c>
      <c r="AS86" s="533"/>
      <c r="AT86" s="533"/>
      <c r="AU86" s="641"/>
      <c r="AV86" s="660">
        <f t="shared" si="16"/>
        <v>75688.2</v>
      </c>
      <c r="AW86" s="660">
        <f t="shared" si="17"/>
        <v>7568.82</v>
      </c>
      <c r="AX86" s="683">
        <f t="shared" si="18"/>
        <v>83257.01999999999</v>
      </c>
      <c r="AY86" s="704"/>
      <c r="AZ86" s="731"/>
      <c r="BB86" s="288"/>
    </row>
    <row r="87" spans="1:54" ht="13.5" customHeight="1">
      <c r="A87" s="306" t="s">
        <v>516</v>
      </c>
      <c r="B87" s="318" t="s">
        <v>408</v>
      </c>
      <c r="C87" s="330"/>
      <c r="D87" s="330"/>
      <c r="E87" s="392"/>
      <c r="F87" s="330"/>
      <c r="G87" s="421"/>
      <c r="H87" s="441"/>
      <c r="I87" s="459"/>
      <c r="J87" s="421"/>
      <c r="K87" s="421"/>
      <c r="L87" s="421"/>
      <c r="M87" s="421"/>
      <c r="N87" s="421"/>
      <c r="O87" s="421"/>
      <c r="P87" s="421"/>
      <c r="Q87" s="214"/>
      <c r="R87" s="520">
        <f t="shared" ref="R87:AU87" si="22">IF(SUM(R88:R89)&gt;0,SUM(R88:R89),"")</f>
        <v>1021.5</v>
      </c>
      <c r="S87" s="532" t="str">
        <f t="shared" si="22"/>
        <v/>
      </c>
      <c r="T87" s="532" t="str">
        <f t="shared" si="22"/>
        <v/>
      </c>
      <c r="U87" s="532" t="str">
        <f t="shared" si="22"/>
        <v/>
      </c>
      <c r="V87" s="532" t="str">
        <f t="shared" si="22"/>
        <v/>
      </c>
      <c r="W87" s="532" t="str">
        <f t="shared" si="22"/>
        <v/>
      </c>
      <c r="X87" s="532">
        <f t="shared" si="22"/>
        <v>6415.2000000000007</v>
      </c>
      <c r="Y87" s="532" t="str">
        <f t="shared" si="22"/>
        <v/>
      </c>
      <c r="Z87" s="532" t="str">
        <f t="shared" si="22"/>
        <v/>
      </c>
      <c r="AA87" s="554" t="str">
        <f t="shared" si="22"/>
        <v/>
      </c>
      <c r="AB87" s="575" t="str">
        <f t="shared" si="22"/>
        <v/>
      </c>
      <c r="AC87" s="532" t="str">
        <f t="shared" si="22"/>
        <v/>
      </c>
      <c r="AD87" s="532">
        <f t="shared" si="22"/>
        <v>1021.5</v>
      </c>
      <c r="AE87" s="532">
        <f t="shared" si="22"/>
        <v>4770</v>
      </c>
      <c r="AF87" s="532" t="str">
        <f t="shared" si="22"/>
        <v/>
      </c>
      <c r="AG87" s="532" t="str">
        <f t="shared" si="22"/>
        <v/>
      </c>
      <c r="AH87" s="532" t="str">
        <f t="shared" si="22"/>
        <v/>
      </c>
      <c r="AI87" s="532" t="str">
        <f t="shared" si="22"/>
        <v/>
      </c>
      <c r="AJ87" s="532">
        <f t="shared" si="22"/>
        <v>5631.2999999999993</v>
      </c>
      <c r="AK87" s="596" t="str">
        <f t="shared" si="22"/>
        <v/>
      </c>
      <c r="AL87" s="617" t="str">
        <f t="shared" si="22"/>
        <v/>
      </c>
      <c r="AM87" s="532" t="str">
        <f t="shared" si="22"/>
        <v/>
      </c>
      <c r="AN87" s="532" t="str">
        <f t="shared" si="22"/>
        <v/>
      </c>
      <c r="AO87" s="532" t="str">
        <f t="shared" si="22"/>
        <v/>
      </c>
      <c r="AP87" s="532">
        <f t="shared" si="22"/>
        <v>1021.5</v>
      </c>
      <c r="AQ87" s="532" t="str">
        <f t="shared" si="22"/>
        <v/>
      </c>
      <c r="AR87" s="532" t="str">
        <f t="shared" si="22"/>
        <v/>
      </c>
      <c r="AS87" s="532" t="str">
        <f t="shared" si="22"/>
        <v/>
      </c>
      <c r="AT87" s="532" t="str">
        <f t="shared" si="22"/>
        <v/>
      </c>
      <c r="AU87" s="640" t="str">
        <f t="shared" si="22"/>
        <v/>
      </c>
      <c r="AV87" s="659">
        <f t="shared" si="16"/>
        <v>19881</v>
      </c>
      <c r="AW87" s="659">
        <f t="shared" si="17"/>
        <v>1967.67</v>
      </c>
      <c r="AX87" s="678">
        <f t="shared" si="18"/>
        <v>21848.67</v>
      </c>
      <c r="AY87" s="703"/>
      <c r="AZ87" s="723"/>
      <c r="BB87" s="288"/>
    </row>
    <row r="88" spans="1:54" ht="13.5" customHeight="1">
      <c r="A88" s="302" t="s">
        <v>737</v>
      </c>
      <c r="B88" s="319"/>
      <c r="C88" s="341" t="s">
        <v>409</v>
      </c>
      <c r="D88" s="348" t="s">
        <v>517</v>
      </c>
      <c r="E88" s="399" t="str">
        <f>+'様式第3-2号　修繕工事項目等の設定内容'!F169</f>
        <v>24～28年</v>
      </c>
      <c r="F88" s="342"/>
      <c r="G88" s="427"/>
      <c r="H88" s="446"/>
      <c r="I88" s="464"/>
      <c r="J88" s="475">
        <v>24</v>
      </c>
      <c r="K88" s="475">
        <v>48</v>
      </c>
      <c r="L88" s="475"/>
      <c r="M88" s="475"/>
      <c r="N88" s="475"/>
      <c r="O88" s="475"/>
      <c r="P88" s="475"/>
      <c r="Q88" s="488"/>
      <c r="R88" s="509"/>
      <c r="S88" s="533"/>
      <c r="T88" s="533"/>
      <c r="U88" s="533"/>
      <c r="V88" s="533"/>
      <c r="W88" s="533"/>
      <c r="X88" s="533">
        <v>4302.9000000000005</v>
      </c>
      <c r="Y88" s="533"/>
      <c r="Z88" s="533"/>
      <c r="AA88" s="555"/>
      <c r="AB88" s="576"/>
      <c r="AC88" s="533"/>
      <c r="AD88" s="533"/>
      <c r="AE88" s="533">
        <v>4770</v>
      </c>
      <c r="AF88" s="533"/>
      <c r="AG88" s="533"/>
      <c r="AH88" s="533"/>
      <c r="AI88" s="533"/>
      <c r="AJ88" s="533">
        <v>3076.2</v>
      </c>
      <c r="AK88" s="597"/>
      <c r="AL88" s="618"/>
      <c r="AM88" s="533"/>
      <c r="AN88" s="533"/>
      <c r="AO88" s="533"/>
      <c r="AP88" s="533"/>
      <c r="AQ88" s="533"/>
      <c r="AR88" s="533"/>
      <c r="AS88" s="533"/>
      <c r="AT88" s="533"/>
      <c r="AU88" s="641"/>
      <c r="AV88" s="660">
        <f t="shared" si="16"/>
        <v>12149.100000000002</v>
      </c>
      <c r="AW88" s="660">
        <f t="shared" si="17"/>
        <v>1214.9100000000003</v>
      </c>
      <c r="AX88" s="683">
        <f t="shared" si="18"/>
        <v>13364.010000000002</v>
      </c>
      <c r="AY88" s="704"/>
      <c r="AZ88" s="731"/>
      <c r="BB88" s="288"/>
    </row>
    <row r="89" spans="1:54" ht="13.5" customHeight="1">
      <c r="A89" s="308" t="s">
        <v>95</v>
      </c>
      <c r="B89" s="319"/>
      <c r="C89" s="341" t="s">
        <v>237</v>
      </c>
      <c r="D89" s="348" t="s">
        <v>324</v>
      </c>
      <c r="E89" s="396" t="str">
        <f>+'様式第3-2号　修繕工事項目等の設定内容'!F175</f>
        <v>24～28年</v>
      </c>
      <c r="F89" s="342"/>
      <c r="G89" s="427"/>
      <c r="H89" s="446"/>
      <c r="I89" s="464"/>
      <c r="J89" s="475">
        <v>24</v>
      </c>
      <c r="K89" s="475">
        <v>48</v>
      </c>
      <c r="L89" s="475"/>
      <c r="M89" s="475"/>
      <c r="N89" s="475"/>
      <c r="O89" s="475"/>
      <c r="P89" s="475"/>
      <c r="Q89" s="487"/>
      <c r="R89" s="512">
        <v>1021.5</v>
      </c>
      <c r="S89" s="536"/>
      <c r="T89" s="536"/>
      <c r="U89" s="536"/>
      <c r="V89" s="536"/>
      <c r="W89" s="536"/>
      <c r="X89" s="536">
        <v>2112.3000000000002</v>
      </c>
      <c r="Y89" s="536"/>
      <c r="Z89" s="536"/>
      <c r="AA89" s="558"/>
      <c r="AB89" s="579"/>
      <c r="AC89" s="536"/>
      <c r="AD89" s="536">
        <v>1021.5</v>
      </c>
      <c r="AE89" s="536"/>
      <c r="AF89" s="536"/>
      <c r="AG89" s="536"/>
      <c r="AH89" s="536"/>
      <c r="AI89" s="536"/>
      <c r="AJ89" s="536">
        <v>2555.1</v>
      </c>
      <c r="AK89" s="600"/>
      <c r="AL89" s="621"/>
      <c r="AM89" s="536"/>
      <c r="AN89" s="536"/>
      <c r="AO89" s="536"/>
      <c r="AP89" s="536">
        <v>1021.5</v>
      </c>
      <c r="AQ89" s="536"/>
      <c r="AR89" s="536"/>
      <c r="AS89" s="536"/>
      <c r="AT89" s="536"/>
      <c r="AU89" s="644"/>
      <c r="AV89" s="658">
        <f t="shared" si="16"/>
        <v>7731.9</v>
      </c>
      <c r="AW89" s="658">
        <f t="shared" si="17"/>
        <v>752.76</v>
      </c>
      <c r="AX89" s="679">
        <f t="shared" si="18"/>
        <v>8484.66</v>
      </c>
      <c r="AY89" s="718"/>
      <c r="AZ89" s="729"/>
      <c r="BB89" s="288"/>
    </row>
    <row r="90" spans="1:54" ht="13.5" customHeight="1">
      <c r="A90" s="309"/>
      <c r="B90" s="318" t="s">
        <v>22</v>
      </c>
      <c r="C90" s="330"/>
      <c r="D90" s="330"/>
      <c r="E90" s="392"/>
      <c r="F90" s="330"/>
      <c r="G90" s="421"/>
      <c r="H90" s="441"/>
      <c r="I90" s="459"/>
      <c r="J90" s="421"/>
      <c r="K90" s="421"/>
      <c r="L90" s="421"/>
      <c r="M90" s="421"/>
      <c r="N90" s="421"/>
      <c r="O90" s="421"/>
      <c r="P90" s="421"/>
      <c r="Q90" s="214"/>
      <c r="R90" s="520" t="str">
        <f>IF(SUM(R91:R91)&gt;0,SUM(R91:R91),"")</f>
        <v/>
      </c>
      <c r="S90" s="532" t="str">
        <f t="shared" ref="S90:AU90" si="23">IF(SUM(S91:S94)&gt;0,SUM(S91:S94),"")</f>
        <v/>
      </c>
      <c r="T90" s="532">
        <f t="shared" si="23"/>
        <v>108</v>
      </c>
      <c r="U90" s="532" t="str">
        <f t="shared" si="23"/>
        <v/>
      </c>
      <c r="V90" s="532" t="str">
        <f t="shared" si="23"/>
        <v/>
      </c>
      <c r="W90" s="532">
        <f t="shared" si="23"/>
        <v>3447</v>
      </c>
      <c r="X90" s="532">
        <f t="shared" si="23"/>
        <v>4144.5450000000001</v>
      </c>
      <c r="Y90" s="532" t="str">
        <f t="shared" si="23"/>
        <v/>
      </c>
      <c r="Z90" s="532">
        <f t="shared" si="23"/>
        <v>108</v>
      </c>
      <c r="AA90" s="554" t="str">
        <f t="shared" si="23"/>
        <v/>
      </c>
      <c r="AB90" s="575" t="str">
        <f t="shared" si="23"/>
        <v/>
      </c>
      <c r="AC90" s="532">
        <f t="shared" si="23"/>
        <v>108</v>
      </c>
      <c r="AD90" s="532">
        <f t="shared" si="23"/>
        <v>270</v>
      </c>
      <c r="AE90" s="532" t="str">
        <f t="shared" si="23"/>
        <v/>
      </c>
      <c r="AF90" s="532">
        <f t="shared" si="23"/>
        <v>108</v>
      </c>
      <c r="AG90" s="532" t="str">
        <f t="shared" si="23"/>
        <v/>
      </c>
      <c r="AH90" s="532" t="str">
        <f t="shared" si="23"/>
        <v/>
      </c>
      <c r="AI90" s="532">
        <f t="shared" si="23"/>
        <v>3447</v>
      </c>
      <c r="AJ90" s="532">
        <f t="shared" si="23"/>
        <v>6650.8650000000007</v>
      </c>
      <c r="AK90" s="596" t="str">
        <f t="shared" si="23"/>
        <v/>
      </c>
      <c r="AL90" s="617">
        <f t="shared" si="23"/>
        <v>648.5</v>
      </c>
      <c r="AM90" s="532">
        <f t="shared" si="23"/>
        <v>90</v>
      </c>
      <c r="AN90" s="532" t="str">
        <f t="shared" si="23"/>
        <v/>
      </c>
      <c r="AO90" s="532">
        <f t="shared" si="23"/>
        <v>108</v>
      </c>
      <c r="AP90" s="532" t="str">
        <f t="shared" si="23"/>
        <v/>
      </c>
      <c r="AQ90" s="532">
        <f t="shared" si="23"/>
        <v>90</v>
      </c>
      <c r="AR90" s="532">
        <f t="shared" si="23"/>
        <v>108</v>
      </c>
      <c r="AS90" s="532" t="str">
        <f t="shared" si="23"/>
        <v/>
      </c>
      <c r="AT90" s="532" t="str">
        <f t="shared" si="23"/>
        <v/>
      </c>
      <c r="AU90" s="640">
        <f t="shared" si="23"/>
        <v>108</v>
      </c>
      <c r="AV90" s="659">
        <f t="shared" si="16"/>
        <v>19543.91</v>
      </c>
      <c r="AW90" s="659">
        <f t="shared" si="17"/>
        <v>1954.3910000000001</v>
      </c>
      <c r="AX90" s="678">
        <f t="shared" si="18"/>
        <v>21498.300999999999</v>
      </c>
      <c r="AY90" s="1046"/>
      <c r="AZ90" s="1046"/>
      <c r="BB90" s="288"/>
    </row>
    <row r="91" spans="1:54" ht="13.5" customHeight="1">
      <c r="A91" s="304"/>
      <c r="B91" s="1162" t="s">
        <v>377</v>
      </c>
      <c r="C91" s="1233" t="s">
        <v>283</v>
      </c>
      <c r="D91" s="353"/>
      <c r="E91" s="396" t="str">
        <f>+'様式第3-2号　修繕工事項目等の設定内容'!F180</f>
        <v>10～12年</v>
      </c>
      <c r="F91" s="342"/>
      <c r="G91" s="427"/>
      <c r="H91" s="446"/>
      <c r="I91" s="464"/>
      <c r="J91" s="475"/>
      <c r="K91" s="475"/>
      <c r="L91" s="475"/>
      <c r="M91" s="475"/>
      <c r="N91" s="475"/>
      <c r="O91" s="475"/>
      <c r="P91" s="475"/>
      <c r="Q91" s="494"/>
      <c r="R91" s="515"/>
      <c r="S91" s="539"/>
      <c r="T91" s="539">
        <v>108</v>
      </c>
      <c r="U91" s="539"/>
      <c r="V91" s="539"/>
      <c r="W91" s="539"/>
      <c r="X91" s="539"/>
      <c r="Y91" s="539"/>
      <c r="Z91" s="539">
        <v>108</v>
      </c>
      <c r="AA91" s="561"/>
      <c r="AB91" s="582"/>
      <c r="AC91" s="539">
        <v>108</v>
      </c>
      <c r="AD91" s="539">
        <v>270</v>
      </c>
      <c r="AE91" s="539"/>
      <c r="AF91" s="539">
        <v>108</v>
      </c>
      <c r="AG91" s="539"/>
      <c r="AH91" s="539"/>
      <c r="AI91" s="539"/>
      <c r="AJ91" s="539"/>
      <c r="AK91" s="603"/>
      <c r="AL91" s="624">
        <v>648.5</v>
      </c>
      <c r="AM91" s="539">
        <v>90</v>
      </c>
      <c r="AN91" s="539"/>
      <c r="AO91" s="539">
        <v>108</v>
      </c>
      <c r="AP91" s="539"/>
      <c r="AQ91" s="539">
        <v>90</v>
      </c>
      <c r="AR91" s="539">
        <v>108</v>
      </c>
      <c r="AS91" s="539"/>
      <c r="AT91" s="539"/>
      <c r="AU91" s="647">
        <v>108</v>
      </c>
      <c r="AV91" s="665">
        <f t="shared" si="16"/>
        <v>1854.5</v>
      </c>
      <c r="AW91" s="665">
        <f t="shared" si="17"/>
        <v>185.45000000000002</v>
      </c>
      <c r="AX91" s="677">
        <f t="shared" si="18"/>
        <v>2039.95</v>
      </c>
      <c r="AY91" s="1046"/>
      <c r="AZ91" s="1046"/>
      <c r="BB91" s="288"/>
    </row>
    <row r="92" spans="1:54" ht="13.5" customHeight="1">
      <c r="A92" s="304"/>
      <c r="B92" s="1162"/>
      <c r="C92" s="1233" t="s">
        <v>518</v>
      </c>
      <c r="D92" s="353"/>
      <c r="E92" s="400" t="str">
        <f>+'様式第3-2号　修繕工事項目等の設定内容'!F183</f>
        <v>12～15年</v>
      </c>
      <c r="F92" s="342"/>
      <c r="G92" s="427"/>
      <c r="H92" s="446"/>
      <c r="I92" s="464"/>
      <c r="J92" s="475"/>
      <c r="K92" s="475"/>
      <c r="L92" s="475"/>
      <c r="M92" s="475"/>
      <c r="N92" s="475"/>
      <c r="O92" s="475"/>
      <c r="P92" s="475"/>
      <c r="Q92" s="494"/>
      <c r="R92" s="515"/>
      <c r="S92" s="539"/>
      <c r="T92" s="539"/>
      <c r="U92" s="539"/>
      <c r="V92" s="539"/>
      <c r="W92" s="539">
        <v>3447</v>
      </c>
      <c r="X92" s="539"/>
      <c r="Y92" s="539"/>
      <c r="Z92" s="539"/>
      <c r="AA92" s="561"/>
      <c r="AB92" s="582"/>
      <c r="AC92" s="539"/>
      <c r="AD92" s="539"/>
      <c r="AE92" s="539"/>
      <c r="AF92" s="539"/>
      <c r="AG92" s="539"/>
      <c r="AH92" s="539"/>
      <c r="AI92" s="539">
        <v>3447</v>
      </c>
      <c r="AJ92" s="539"/>
      <c r="AK92" s="603"/>
      <c r="AL92" s="624"/>
      <c r="AM92" s="539"/>
      <c r="AN92" s="539"/>
      <c r="AO92" s="539"/>
      <c r="AP92" s="539"/>
      <c r="AQ92" s="539"/>
      <c r="AR92" s="539"/>
      <c r="AS92" s="539"/>
      <c r="AT92" s="539"/>
      <c r="AU92" s="647"/>
      <c r="AV92" s="665">
        <f t="shared" si="16"/>
        <v>6894</v>
      </c>
      <c r="AW92" s="665">
        <f t="shared" si="17"/>
        <v>689.40000000000009</v>
      </c>
      <c r="AX92" s="677">
        <f t="shared" si="18"/>
        <v>7583.4</v>
      </c>
      <c r="AY92" s="1046"/>
      <c r="AZ92" s="1046"/>
      <c r="BB92" s="288"/>
    </row>
    <row r="93" spans="1:54" ht="13.5" customHeight="1">
      <c r="A93" s="304"/>
      <c r="B93" s="1162"/>
      <c r="C93" s="1233" t="s">
        <v>520</v>
      </c>
      <c r="D93" s="353"/>
      <c r="E93" s="396" t="str">
        <f>+'様式第3-2号　修繕工事項目等の設定内容'!F186</f>
        <v>12～15年</v>
      </c>
      <c r="F93" s="342"/>
      <c r="G93" s="427"/>
      <c r="H93" s="446"/>
      <c r="I93" s="464"/>
      <c r="J93" s="475"/>
      <c r="K93" s="475"/>
      <c r="L93" s="475"/>
      <c r="M93" s="475"/>
      <c r="N93" s="475"/>
      <c r="O93" s="475"/>
      <c r="P93" s="475"/>
      <c r="Q93" s="487"/>
      <c r="R93" s="512"/>
      <c r="S93" s="536"/>
      <c r="T93" s="536"/>
      <c r="U93" s="536"/>
      <c r="V93" s="536"/>
      <c r="W93" s="536"/>
      <c r="X93" s="536">
        <v>4144.5450000000001</v>
      </c>
      <c r="Y93" s="536"/>
      <c r="Z93" s="536"/>
      <c r="AA93" s="558"/>
      <c r="AB93" s="579"/>
      <c r="AC93" s="536"/>
      <c r="AD93" s="536"/>
      <c r="AE93" s="536"/>
      <c r="AF93" s="536"/>
      <c r="AG93" s="536"/>
      <c r="AH93" s="536"/>
      <c r="AI93" s="536"/>
      <c r="AJ93" s="536">
        <v>6650.8650000000007</v>
      </c>
      <c r="AK93" s="600"/>
      <c r="AL93" s="621"/>
      <c r="AM93" s="536"/>
      <c r="AN93" s="536"/>
      <c r="AO93" s="536"/>
      <c r="AP93" s="536"/>
      <c r="AQ93" s="536"/>
      <c r="AR93" s="536"/>
      <c r="AS93" s="536"/>
      <c r="AT93" s="536"/>
      <c r="AU93" s="644"/>
      <c r="AV93" s="658">
        <f t="shared" si="16"/>
        <v>10795.41</v>
      </c>
      <c r="AW93" s="658">
        <f t="shared" si="17"/>
        <v>1079.5409999999999</v>
      </c>
      <c r="AX93" s="682">
        <f t="shared" si="18"/>
        <v>11874.950999999999</v>
      </c>
      <c r="AY93" s="973"/>
      <c r="AZ93" s="973"/>
      <c r="BB93" s="288"/>
    </row>
    <row r="94" spans="1:54" ht="13.5" customHeight="1">
      <c r="A94" s="304"/>
      <c r="B94" s="1162"/>
      <c r="C94" s="1233" t="s">
        <v>521</v>
      </c>
      <c r="D94" s="353"/>
      <c r="E94" s="401" t="s">
        <v>496</v>
      </c>
      <c r="F94" s="342"/>
      <c r="G94" s="427"/>
      <c r="H94" s="446"/>
      <c r="I94" s="464"/>
      <c r="J94" s="475"/>
      <c r="K94" s="475"/>
      <c r="L94" s="475"/>
      <c r="M94" s="475"/>
      <c r="N94" s="475"/>
      <c r="O94" s="475"/>
      <c r="P94" s="475"/>
      <c r="Q94" s="487"/>
      <c r="R94" s="512"/>
      <c r="S94" s="536"/>
      <c r="T94" s="536"/>
      <c r="U94" s="536"/>
      <c r="V94" s="536"/>
      <c r="W94" s="536"/>
      <c r="X94" s="536"/>
      <c r="Y94" s="536"/>
      <c r="Z94" s="536"/>
      <c r="AA94" s="558"/>
      <c r="AB94" s="579"/>
      <c r="AC94" s="536"/>
      <c r="AD94" s="536"/>
      <c r="AE94" s="536"/>
      <c r="AF94" s="536"/>
      <c r="AG94" s="536"/>
      <c r="AH94" s="536"/>
      <c r="AI94" s="536"/>
      <c r="AJ94" s="536"/>
      <c r="AK94" s="600"/>
      <c r="AL94" s="621"/>
      <c r="AM94" s="536"/>
      <c r="AN94" s="536"/>
      <c r="AO94" s="536"/>
      <c r="AP94" s="536"/>
      <c r="AQ94" s="536"/>
      <c r="AR94" s="536"/>
      <c r="AS94" s="536"/>
      <c r="AT94" s="536"/>
      <c r="AU94" s="644"/>
      <c r="AV94" s="658">
        <f t="shared" si="16"/>
        <v>0</v>
      </c>
      <c r="AW94" s="658">
        <f t="shared" si="17"/>
        <v>0</v>
      </c>
      <c r="AX94" s="682">
        <f t="shared" si="18"/>
        <v>0</v>
      </c>
      <c r="AY94" s="1046"/>
      <c r="AZ94" s="1046"/>
      <c r="BB94" s="288"/>
    </row>
    <row r="95" spans="1:54" ht="13.5" customHeight="1">
      <c r="A95" s="307"/>
      <c r="B95" s="318" t="s">
        <v>296</v>
      </c>
      <c r="C95" s="330"/>
      <c r="D95" s="330"/>
      <c r="E95" s="392"/>
      <c r="F95" s="330"/>
      <c r="G95" s="421"/>
      <c r="H95" s="441"/>
      <c r="I95" s="459"/>
      <c r="J95" s="421"/>
      <c r="K95" s="421"/>
      <c r="L95" s="421"/>
      <c r="M95" s="421"/>
      <c r="N95" s="421"/>
      <c r="O95" s="421"/>
      <c r="P95" s="421"/>
      <c r="Q95" s="214"/>
      <c r="R95" s="520" t="str">
        <f t="shared" ref="R95:AU95" si="24">IF(SUM(R96:R96)&gt;0,SUM(R96:R96),"")</f>
        <v/>
      </c>
      <c r="S95" s="532" t="str">
        <f t="shared" si="24"/>
        <v/>
      </c>
      <c r="T95" s="532" t="str">
        <f t="shared" si="24"/>
        <v/>
      </c>
      <c r="U95" s="532" t="str">
        <f t="shared" si="24"/>
        <v/>
      </c>
      <c r="V95" s="532">
        <f t="shared" si="24"/>
        <v>284.40000000000003</v>
      </c>
      <c r="W95" s="532" t="str">
        <f t="shared" si="24"/>
        <v/>
      </c>
      <c r="X95" s="532" t="str">
        <f t="shared" si="24"/>
        <v/>
      </c>
      <c r="Y95" s="532" t="str">
        <f t="shared" si="24"/>
        <v/>
      </c>
      <c r="Z95" s="532" t="str">
        <f t="shared" si="24"/>
        <v/>
      </c>
      <c r="AA95" s="554">
        <f t="shared" si="24"/>
        <v>284.40000000000003</v>
      </c>
      <c r="AB95" s="575" t="str">
        <f t="shared" si="24"/>
        <v/>
      </c>
      <c r="AC95" s="532" t="str">
        <f t="shared" si="24"/>
        <v/>
      </c>
      <c r="AD95" s="532" t="str">
        <f t="shared" si="24"/>
        <v/>
      </c>
      <c r="AE95" s="532" t="str">
        <f t="shared" si="24"/>
        <v/>
      </c>
      <c r="AF95" s="532">
        <f t="shared" si="24"/>
        <v>284.40000000000003</v>
      </c>
      <c r="AG95" s="532" t="str">
        <f t="shared" si="24"/>
        <v/>
      </c>
      <c r="AH95" s="532" t="str">
        <f t="shared" si="24"/>
        <v/>
      </c>
      <c r="AI95" s="532" t="str">
        <f t="shared" si="24"/>
        <v/>
      </c>
      <c r="AJ95" s="532" t="str">
        <f t="shared" si="24"/>
        <v/>
      </c>
      <c r="AK95" s="596">
        <f t="shared" si="24"/>
        <v>284.40000000000003</v>
      </c>
      <c r="AL95" s="617" t="str">
        <f t="shared" si="24"/>
        <v/>
      </c>
      <c r="AM95" s="532" t="str">
        <f t="shared" si="24"/>
        <v/>
      </c>
      <c r="AN95" s="532" t="str">
        <f t="shared" si="24"/>
        <v/>
      </c>
      <c r="AO95" s="532" t="str">
        <f t="shared" si="24"/>
        <v/>
      </c>
      <c r="AP95" s="532">
        <f t="shared" si="24"/>
        <v>284.40000000000003</v>
      </c>
      <c r="AQ95" s="532" t="str">
        <f t="shared" si="24"/>
        <v/>
      </c>
      <c r="AR95" s="532" t="str">
        <f t="shared" si="24"/>
        <v/>
      </c>
      <c r="AS95" s="532" t="str">
        <f t="shared" si="24"/>
        <v/>
      </c>
      <c r="AT95" s="532" t="str">
        <f t="shared" si="24"/>
        <v/>
      </c>
      <c r="AU95" s="640">
        <f t="shared" si="24"/>
        <v>284.40000000000003</v>
      </c>
      <c r="AV95" s="659">
        <f t="shared" si="16"/>
        <v>1706.4000000000003</v>
      </c>
      <c r="AW95" s="659">
        <f t="shared" si="17"/>
        <v>170.64000000000004</v>
      </c>
      <c r="AX95" s="678">
        <f t="shared" si="18"/>
        <v>1877.0400000000004</v>
      </c>
      <c r="AY95" s="1046"/>
      <c r="AZ95" s="1046"/>
      <c r="BB95" s="288"/>
    </row>
    <row r="96" spans="1:54" ht="13.5" customHeight="1">
      <c r="A96" s="304"/>
      <c r="B96" s="313" t="s">
        <v>10</v>
      </c>
      <c r="C96" s="339" t="s">
        <v>522</v>
      </c>
      <c r="D96" s="355"/>
      <c r="E96" s="396" t="s">
        <v>509</v>
      </c>
      <c r="F96" s="342"/>
      <c r="G96" s="427"/>
      <c r="H96" s="446"/>
      <c r="I96" s="464"/>
      <c r="J96" s="475">
        <v>5</v>
      </c>
      <c r="K96" s="475">
        <v>10</v>
      </c>
      <c r="L96" s="475">
        <v>15</v>
      </c>
      <c r="M96" s="475">
        <v>20</v>
      </c>
      <c r="N96" s="475">
        <v>25</v>
      </c>
      <c r="O96" s="475">
        <v>30</v>
      </c>
      <c r="P96" s="475"/>
      <c r="Q96" s="494"/>
      <c r="R96" s="515"/>
      <c r="S96" s="539"/>
      <c r="T96" s="539"/>
      <c r="U96" s="539"/>
      <c r="V96" s="539">
        <v>284.40000000000003</v>
      </c>
      <c r="W96" s="539"/>
      <c r="X96" s="539"/>
      <c r="Y96" s="539"/>
      <c r="Z96" s="539"/>
      <c r="AA96" s="561">
        <v>284.40000000000003</v>
      </c>
      <c r="AB96" s="582"/>
      <c r="AC96" s="539"/>
      <c r="AD96" s="539"/>
      <c r="AE96" s="539"/>
      <c r="AF96" s="539">
        <v>284.40000000000003</v>
      </c>
      <c r="AG96" s="539"/>
      <c r="AH96" s="539"/>
      <c r="AI96" s="539"/>
      <c r="AJ96" s="539"/>
      <c r="AK96" s="603">
        <v>284.40000000000003</v>
      </c>
      <c r="AL96" s="624"/>
      <c r="AM96" s="539"/>
      <c r="AN96" s="539"/>
      <c r="AO96" s="539"/>
      <c r="AP96" s="539">
        <v>284.40000000000003</v>
      </c>
      <c r="AQ96" s="539"/>
      <c r="AR96" s="539"/>
      <c r="AS96" s="539"/>
      <c r="AT96" s="539"/>
      <c r="AU96" s="647">
        <v>284.40000000000003</v>
      </c>
      <c r="AV96" s="665">
        <f t="shared" si="16"/>
        <v>1706.4000000000003</v>
      </c>
      <c r="AW96" s="665">
        <f t="shared" si="17"/>
        <v>170.64000000000004</v>
      </c>
      <c r="AX96" s="677">
        <f t="shared" si="18"/>
        <v>1877.0400000000004</v>
      </c>
      <c r="AY96" s="1046"/>
      <c r="AZ96" s="1046"/>
      <c r="BB96" s="288"/>
    </row>
    <row r="97" spans="1:54" ht="13.5" customHeight="1">
      <c r="A97" s="310"/>
      <c r="B97" s="323"/>
      <c r="C97" s="342" t="s">
        <v>469</v>
      </c>
      <c r="D97" s="368"/>
      <c r="E97" s="401"/>
      <c r="F97" s="342"/>
      <c r="G97" s="427"/>
      <c r="H97" s="446"/>
      <c r="I97" s="464"/>
      <c r="J97" s="475"/>
      <c r="K97" s="475"/>
      <c r="L97" s="475"/>
      <c r="M97" s="475"/>
      <c r="N97" s="475"/>
      <c r="O97" s="475"/>
      <c r="P97" s="475"/>
      <c r="Q97" s="494"/>
      <c r="R97" s="515">
        <f t="shared" ref="R97:AU97" si="25">SUM(R7,R10,R18,R21,R31,R35,R43,R45,R53,R59,R61,R64,R70,R75,R79,R82,R87,R90,R95)</f>
        <v>2841.3</v>
      </c>
      <c r="S97" s="539">
        <f t="shared" si="25"/>
        <v>3820.5</v>
      </c>
      <c r="T97" s="539">
        <f t="shared" si="25"/>
        <v>153</v>
      </c>
      <c r="U97" s="539">
        <f t="shared" si="25"/>
        <v>1710</v>
      </c>
      <c r="V97" s="539">
        <f t="shared" si="25"/>
        <v>347.40000000000003</v>
      </c>
      <c r="W97" s="539">
        <f t="shared" si="25"/>
        <v>3519</v>
      </c>
      <c r="X97" s="539">
        <f t="shared" si="25"/>
        <v>183623.44500000004</v>
      </c>
      <c r="Y97" s="539">
        <f t="shared" si="25"/>
        <v>50.4</v>
      </c>
      <c r="Z97" s="539">
        <f t="shared" si="25"/>
        <v>486</v>
      </c>
      <c r="AA97" s="561">
        <f t="shared" si="25"/>
        <v>10634.4</v>
      </c>
      <c r="AB97" s="582">
        <f t="shared" si="25"/>
        <v>0</v>
      </c>
      <c r="AC97" s="539">
        <f t="shared" si="25"/>
        <v>4460.3999999999996</v>
      </c>
      <c r="AD97" s="539">
        <f t="shared" si="25"/>
        <v>31558.5</v>
      </c>
      <c r="AE97" s="539">
        <f t="shared" si="25"/>
        <v>40567.5</v>
      </c>
      <c r="AF97" s="539">
        <f t="shared" si="25"/>
        <v>17415.000000000004</v>
      </c>
      <c r="AG97" s="539">
        <f t="shared" si="25"/>
        <v>72</v>
      </c>
      <c r="AH97" s="539">
        <f t="shared" si="25"/>
        <v>45030.6</v>
      </c>
      <c r="AI97" s="539">
        <f t="shared" si="25"/>
        <v>13397.4</v>
      </c>
      <c r="AJ97" s="539">
        <f t="shared" si="25"/>
        <v>144957.465</v>
      </c>
      <c r="AK97" s="603">
        <f t="shared" si="25"/>
        <v>284.40000000000003</v>
      </c>
      <c r="AL97" s="624">
        <f t="shared" si="25"/>
        <v>648.5</v>
      </c>
      <c r="AM97" s="539">
        <f t="shared" si="25"/>
        <v>24849</v>
      </c>
      <c r="AN97" s="539">
        <f t="shared" si="25"/>
        <v>4247.1000000000004</v>
      </c>
      <c r="AO97" s="539">
        <f t="shared" si="25"/>
        <v>1818</v>
      </c>
      <c r="AP97" s="539">
        <f t="shared" si="25"/>
        <v>23010.300000000003</v>
      </c>
      <c r="AQ97" s="539">
        <f t="shared" si="25"/>
        <v>162</v>
      </c>
      <c r="AR97" s="539">
        <f t="shared" si="25"/>
        <v>64808.1</v>
      </c>
      <c r="AS97" s="539">
        <f t="shared" si="25"/>
        <v>50.4</v>
      </c>
      <c r="AT97" s="539">
        <f t="shared" si="25"/>
        <v>1548</v>
      </c>
      <c r="AU97" s="647">
        <f t="shared" si="25"/>
        <v>392.40000000000003</v>
      </c>
      <c r="AV97" s="665">
        <f t="shared" si="16"/>
        <v>626462.51000000013</v>
      </c>
      <c r="AW97" s="665">
        <f t="shared" si="17"/>
        <v>62513.015000000014</v>
      </c>
      <c r="AX97" s="677">
        <f t="shared" si="18"/>
        <v>688975.52500000014</v>
      </c>
      <c r="AY97" s="973"/>
      <c r="AZ97" s="973"/>
      <c r="BB97" s="288"/>
    </row>
    <row r="98" spans="1:54" ht="13.5" customHeight="1">
      <c r="A98" s="1561" t="s">
        <v>770</v>
      </c>
      <c r="B98" s="1562"/>
      <c r="C98" s="1562"/>
      <c r="D98" s="1563"/>
      <c r="E98" s="401"/>
      <c r="F98" s="342"/>
      <c r="G98" s="427"/>
      <c r="H98" s="446"/>
      <c r="I98" s="464"/>
      <c r="J98" s="475"/>
      <c r="K98" s="475"/>
      <c r="L98" s="475"/>
      <c r="M98" s="475"/>
      <c r="N98" s="475"/>
      <c r="O98" s="475"/>
      <c r="P98" s="475"/>
      <c r="Q98" s="494"/>
      <c r="R98" s="515">
        <f t="shared" ref="R98:AU98" si="26">+R97*0.1</f>
        <v>284.13000000000005</v>
      </c>
      <c r="S98" s="539">
        <f t="shared" si="26"/>
        <v>382.05</v>
      </c>
      <c r="T98" s="539">
        <f t="shared" si="26"/>
        <v>15.3</v>
      </c>
      <c r="U98" s="539">
        <f t="shared" si="26"/>
        <v>171</v>
      </c>
      <c r="V98" s="539">
        <f t="shared" si="26"/>
        <v>34.74</v>
      </c>
      <c r="W98" s="539">
        <f t="shared" si="26"/>
        <v>351.90000000000003</v>
      </c>
      <c r="X98" s="539">
        <f t="shared" si="26"/>
        <v>18362.344500000003</v>
      </c>
      <c r="Y98" s="539">
        <f t="shared" si="26"/>
        <v>5.04</v>
      </c>
      <c r="Z98" s="539">
        <f t="shared" si="26"/>
        <v>48.6</v>
      </c>
      <c r="AA98" s="561">
        <f t="shared" si="26"/>
        <v>1063.44</v>
      </c>
      <c r="AB98" s="582">
        <f t="shared" si="26"/>
        <v>0</v>
      </c>
      <c r="AC98" s="539">
        <f t="shared" si="26"/>
        <v>446.03999999999996</v>
      </c>
      <c r="AD98" s="539">
        <f t="shared" si="26"/>
        <v>3155.8500000000004</v>
      </c>
      <c r="AE98" s="539">
        <f t="shared" si="26"/>
        <v>4056.75</v>
      </c>
      <c r="AF98" s="539">
        <f t="shared" si="26"/>
        <v>1741.5000000000005</v>
      </c>
      <c r="AG98" s="539">
        <f t="shared" si="26"/>
        <v>7.2</v>
      </c>
      <c r="AH98" s="539">
        <f t="shared" si="26"/>
        <v>4503.0600000000004</v>
      </c>
      <c r="AI98" s="539">
        <f t="shared" si="26"/>
        <v>1339.74</v>
      </c>
      <c r="AJ98" s="539">
        <f t="shared" si="26"/>
        <v>14495.746500000001</v>
      </c>
      <c r="AK98" s="603">
        <f t="shared" si="26"/>
        <v>28.440000000000005</v>
      </c>
      <c r="AL98" s="624">
        <f t="shared" si="26"/>
        <v>64.850000000000009</v>
      </c>
      <c r="AM98" s="539">
        <f t="shared" si="26"/>
        <v>2484.9</v>
      </c>
      <c r="AN98" s="539">
        <f t="shared" si="26"/>
        <v>424.71000000000004</v>
      </c>
      <c r="AO98" s="539">
        <f t="shared" si="26"/>
        <v>181.8</v>
      </c>
      <c r="AP98" s="539">
        <f t="shared" si="26"/>
        <v>2301.0300000000002</v>
      </c>
      <c r="AQ98" s="539">
        <f t="shared" si="26"/>
        <v>16.2</v>
      </c>
      <c r="AR98" s="539">
        <f t="shared" si="26"/>
        <v>6480.81</v>
      </c>
      <c r="AS98" s="539">
        <f t="shared" si="26"/>
        <v>5.04</v>
      </c>
      <c r="AT98" s="539">
        <f t="shared" si="26"/>
        <v>154.80000000000001</v>
      </c>
      <c r="AU98" s="647">
        <f t="shared" si="26"/>
        <v>39.240000000000009</v>
      </c>
      <c r="AV98" s="665">
        <f t="shared" si="16"/>
        <v>62646.251000000004</v>
      </c>
      <c r="AW98" s="665">
        <f t="shared" si="17"/>
        <v>6251.3015000000005</v>
      </c>
      <c r="AX98" s="677">
        <f t="shared" si="18"/>
        <v>68897.552500000005</v>
      </c>
      <c r="AY98" s="1046"/>
      <c r="AZ98" s="1046"/>
      <c r="BB98" s="288"/>
    </row>
    <row r="99" spans="1:54" ht="13.5" customHeight="1">
      <c r="A99" s="310"/>
      <c r="B99" s="323"/>
      <c r="C99" s="342" t="s">
        <v>472</v>
      </c>
      <c r="D99" s="368"/>
      <c r="E99" s="401"/>
      <c r="F99" s="342"/>
      <c r="G99" s="427"/>
      <c r="H99" s="446"/>
      <c r="I99" s="464"/>
      <c r="J99" s="475"/>
      <c r="K99" s="475"/>
      <c r="L99" s="475"/>
      <c r="M99" s="475"/>
      <c r="N99" s="475"/>
      <c r="O99" s="475"/>
      <c r="P99" s="475"/>
      <c r="Q99" s="494"/>
      <c r="R99" s="515">
        <f>SUM(R97:R98)*0.08</f>
        <v>250.03440000000003</v>
      </c>
      <c r="S99" s="539">
        <f>SUM(S97:S98)*0.08</f>
        <v>336.20400000000001</v>
      </c>
      <c r="T99" s="539">
        <f t="shared" ref="T99:AU99" si="27">SUM(T97:T98)*0.1</f>
        <v>16.830000000000002</v>
      </c>
      <c r="U99" s="539">
        <f t="shared" si="27"/>
        <v>188.10000000000002</v>
      </c>
      <c r="V99" s="539">
        <f t="shared" si="27"/>
        <v>38.214000000000006</v>
      </c>
      <c r="W99" s="539">
        <f t="shared" si="27"/>
        <v>387.09000000000003</v>
      </c>
      <c r="X99" s="539">
        <f t="shared" si="27"/>
        <v>20198.578950000006</v>
      </c>
      <c r="Y99" s="539">
        <f t="shared" si="27"/>
        <v>5.5440000000000005</v>
      </c>
      <c r="Z99" s="539">
        <f t="shared" si="27"/>
        <v>53.460000000000008</v>
      </c>
      <c r="AA99" s="561">
        <f t="shared" si="27"/>
        <v>1169.7840000000001</v>
      </c>
      <c r="AB99" s="582">
        <f t="shared" si="27"/>
        <v>0</v>
      </c>
      <c r="AC99" s="539">
        <f t="shared" si="27"/>
        <v>490.64400000000001</v>
      </c>
      <c r="AD99" s="539">
        <f t="shared" si="27"/>
        <v>3471.4349999999999</v>
      </c>
      <c r="AE99" s="539">
        <f t="shared" si="27"/>
        <v>4462.4250000000002</v>
      </c>
      <c r="AF99" s="539">
        <f t="shared" si="27"/>
        <v>1915.6500000000005</v>
      </c>
      <c r="AG99" s="539">
        <f t="shared" si="27"/>
        <v>7.9200000000000008</v>
      </c>
      <c r="AH99" s="539">
        <f t="shared" si="27"/>
        <v>4953.366</v>
      </c>
      <c r="AI99" s="539">
        <f t="shared" si="27"/>
        <v>1473.7139999999999</v>
      </c>
      <c r="AJ99" s="539">
        <f t="shared" si="27"/>
        <v>15945.321150000002</v>
      </c>
      <c r="AK99" s="603">
        <f t="shared" si="27"/>
        <v>31.284000000000006</v>
      </c>
      <c r="AL99" s="624">
        <f t="shared" si="27"/>
        <v>71.335000000000008</v>
      </c>
      <c r="AM99" s="539">
        <f t="shared" si="27"/>
        <v>2733.3900000000003</v>
      </c>
      <c r="AN99" s="539">
        <f t="shared" si="27"/>
        <v>467.18100000000004</v>
      </c>
      <c r="AO99" s="539">
        <f t="shared" si="27"/>
        <v>199.98000000000002</v>
      </c>
      <c r="AP99" s="539">
        <f t="shared" si="27"/>
        <v>2531.1330000000003</v>
      </c>
      <c r="AQ99" s="539">
        <f t="shared" si="27"/>
        <v>17.82</v>
      </c>
      <c r="AR99" s="539">
        <f t="shared" si="27"/>
        <v>7128.8910000000005</v>
      </c>
      <c r="AS99" s="539">
        <f t="shared" si="27"/>
        <v>5.5440000000000005</v>
      </c>
      <c r="AT99" s="539">
        <f t="shared" si="27"/>
        <v>170.28</v>
      </c>
      <c r="AU99" s="647">
        <f t="shared" si="27"/>
        <v>43.164000000000009</v>
      </c>
      <c r="AV99" s="665">
        <f t="shared" si="16"/>
        <v>68764.316500000001</v>
      </c>
      <c r="AW99" s="665">
        <f t="shared" si="17"/>
        <v>6864.7068820000022</v>
      </c>
      <c r="AX99" s="677">
        <f t="shared" si="18"/>
        <v>75629.023381999999</v>
      </c>
      <c r="AY99" s="1046"/>
      <c r="AZ99" s="1046"/>
      <c r="BB99" s="288"/>
    </row>
    <row r="100" spans="1:54" ht="13.5" customHeight="1">
      <c r="A100" s="1564" t="s">
        <v>236</v>
      </c>
      <c r="B100" s="1565"/>
      <c r="C100" s="1565"/>
      <c r="D100" s="1566"/>
      <c r="E100" s="402"/>
      <c r="F100" s="414"/>
      <c r="G100" s="200"/>
      <c r="H100" s="453"/>
      <c r="I100" s="200"/>
      <c r="J100" s="200"/>
      <c r="K100" s="200"/>
      <c r="L100" s="200"/>
      <c r="M100" s="200"/>
      <c r="N100" s="200"/>
      <c r="O100" s="200"/>
      <c r="P100" s="200"/>
      <c r="Q100" s="501"/>
      <c r="R100" s="524">
        <f t="shared" ref="R100:AU100" si="28">SUM(R97:R99)</f>
        <v>3375.4644000000003</v>
      </c>
      <c r="S100" s="547">
        <f t="shared" si="28"/>
        <v>4538.7539999999999</v>
      </c>
      <c r="T100" s="547">
        <f t="shared" si="28"/>
        <v>185.13000000000002</v>
      </c>
      <c r="U100" s="547">
        <f t="shared" si="28"/>
        <v>2069.1</v>
      </c>
      <c r="V100" s="547">
        <f t="shared" si="28"/>
        <v>420.35400000000004</v>
      </c>
      <c r="W100" s="547">
        <f t="shared" si="28"/>
        <v>4257.99</v>
      </c>
      <c r="X100" s="547">
        <f t="shared" si="28"/>
        <v>222184.36845000004</v>
      </c>
      <c r="Y100" s="547">
        <f t="shared" si="28"/>
        <v>60.983999999999995</v>
      </c>
      <c r="Z100" s="547">
        <f t="shared" si="28"/>
        <v>588.06000000000006</v>
      </c>
      <c r="AA100" s="569">
        <f t="shared" si="28"/>
        <v>12867.624</v>
      </c>
      <c r="AB100" s="590">
        <f t="shared" si="28"/>
        <v>0</v>
      </c>
      <c r="AC100" s="547">
        <f t="shared" si="28"/>
        <v>5397.0839999999998</v>
      </c>
      <c r="AD100" s="547">
        <f t="shared" si="28"/>
        <v>38185.784999999996</v>
      </c>
      <c r="AE100" s="547">
        <f t="shared" si="28"/>
        <v>49086.675000000003</v>
      </c>
      <c r="AF100" s="547">
        <f t="shared" si="28"/>
        <v>21072.150000000005</v>
      </c>
      <c r="AG100" s="547">
        <f t="shared" si="28"/>
        <v>87.12</v>
      </c>
      <c r="AH100" s="547">
        <f t="shared" si="28"/>
        <v>54487.025999999998</v>
      </c>
      <c r="AI100" s="547">
        <f t="shared" si="28"/>
        <v>16210.853999999999</v>
      </c>
      <c r="AJ100" s="547">
        <f t="shared" si="28"/>
        <v>175398.53265000001</v>
      </c>
      <c r="AK100" s="611">
        <f t="shared" si="28"/>
        <v>344.12400000000002</v>
      </c>
      <c r="AL100" s="632">
        <f t="shared" si="28"/>
        <v>784.68500000000006</v>
      </c>
      <c r="AM100" s="547">
        <f t="shared" si="28"/>
        <v>30067.29</v>
      </c>
      <c r="AN100" s="547">
        <f t="shared" si="28"/>
        <v>5138.991</v>
      </c>
      <c r="AO100" s="547">
        <f t="shared" si="28"/>
        <v>2199.7799999999997</v>
      </c>
      <c r="AP100" s="547">
        <f t="shared" si="28"/>
        <v>27842.463000000003</v>
      </c>
      <c r="AQ100" s="547">
        <f t="shared" si="28"/>
        <v>196.01999999999998</v>
      </c>
      <c r="AR100" s="547">
        <f t="shared" si="28"/>
        <v>78417.801000000007</v>
      </c>
      <c r="AS100" s="547">
        <f t="shared" si="28"/>
        <v>60.983999999999995</v>
      </c>
      <c r="AT100" s="547">
        <f t="shared" si="28"/>
        <v>1873.08</v>
      </c>
      <c r="AU100" s="655">
        <f t="shared" si="28"/>
        <v>474.80400000000003</v>
      </c>
      <c r="AV100" s="673">
        <f t="shared" si="16"/>
        <v>757873.07750000013</v>
      </c>
      <c r="AW100" s="673"/>
      <c r="AX100" s="698"/>
      <c r="AY100" s="1046"/>
      <c r="AZ100" s="1046"/>
    </row>
    <row r="101" spans="1:54" ht="13.5" customHeight="1">
      <c r="A101" s="1567" t="s">
        <v>447</v>
      </c>
      <c r="B101" s="1568"/>
      <c r="C101" s="1568"/>
      <c r="D101" s="1569"/>
      <c r="E101" s="403"/>
      <c r="F101" s="415"/>
      <c r="G101" s="434"/>
      <c r="H101" s="454"/>
      <c r="I101" s="434"/>
      <c r="J101" s="434"/>
      <c r="K101" s="434"/>
      <c r="L101" s="434"/>
      <c r="M101" s="434"/>
      <c r="N101" s="434"/>
      <c r="O101" s="434"/>
      <c r="P101" s="434"/>
      <c r="Q101" s="502"/>
      <c r="R101" s="525">
        <f>+R100</f>
        <v>3375.4644000000003</v>
      </c>
      <c r="S101" s="548">
        <f t="shared" ref="S101:AU101" si="29">+R101+S100</f>
        <v>7914.2183999999997</v>
      </c>
      <c r="T101" s="548">
        <f t="shared" si="29"/>
        <v>8099.3483999999999</v>
      </c>
      <c r="U101" s="548">
        <f t="shared" si="29"/>
        <v>10168.448399999999</v>
      </c>
      <c r="V101" s="548">
        <f t="shared" si="29"/>
        <v>10588.802399999999</v>
      </c>
      <c r="W101" s="548">
        <f t="shared" si="29"/>
        <v>14846.792399999998</v>
      </c>
      <c r="X101" s="548">
        <f t="shared" si="29"/>
        <v>237031.16085000004</v>
      </c>
      <c r="Y101" s="548">
        <f t="shared" si="29"/>
        <v>237092.14485000004</v>
      </c>
      <c r="Z101" s="548">
        <f t="shared" si="29"/>
        <v>237680.20485000004</v>
      </c>
      <c r="AA101" s="570">
        <f t="shared" si="29"/>
        <v>250547.82885000005</v>
      </c>
      <c r="AB101" s="591">
        <f t="shared" si="29"/>
        <v>250547.82885000005</v>
      </c>
      <c r="AC101" s="548">
        <f t="shared" si="29"/>
        <v>255944.91285000005</v>
      </c>
      <c r="AD101" s="548">
        <f t="shared" si="29"/>
        <v>294130.69785000006</v>
      </c>
      <c r="AE101" s="548">
        <f t="shared" si="29"/>
        <v>343217.37285000004</v>
      </c>
      <c r="AF101" s="548">
        <f t="shared" si="29"/>
        <v>364289.52285000007</v>
      </c>
      <c r="AG101" s="548">
        <f t="shared" si="29"/>
        <v>364376.64285000006</v>
      </c>
      <c r="AH101" s="548">
        <f t="shared" si="29"/>
        <v>418863.66885000007</v>
      </c>
      <c r="AI101" s="548">
        <f t="shared" si="29"/>
        <v>435074.52285000007</v>
      </c>
      <c r="AJ101" s="548">
        <f t="shared" si="29"/>
        <v>610473.05550000002</v>
      </c>
      <c r="AK101" s="612">
        <f t="shared" si="29"/>
        <v>610817.17949999997</v>
      </c>
      <c r="AL101" s="633">
        <f t="shared" si="29"/>
        <v>611601.86450000003</v>
      </c>
      <c r="AM101" s="548">
        <f t="shared" si="29"/>
        <v>641669.15450000006</v>
      </c>
      <c r="AN101" s="548">
        <f t="shared" si="29"/>
        <v>646808.1455000001</v>
      </c>
      <c r="AO101" s="548">
        <f t="shared" si="29"/>
        <v>649007.92550000013</v>
      </c>
      <c r="AP101" s="548">
        <f t="shared" si="29"/>
        <v>676850.38850000012</v>
      </c>
      <c r="AQ101" s="548">
        <f t="shared" si="29"/>
        <v>677046.40850000014</v>
      </c>
      <c r="AR101" s="548">
        <f t="shared" si="29"/>
        <v>755464.20950000011</v>
      </c>
      <c r="AS101" s="548">
        <f t="shared" si="29"/>
        <v>755525.19350000017</v>
      </c>
      <c r="AT101" s="548">
        <f t="shared" si="29"/>
        <v>757398.27350000013</v>
      </c>
      <c r="AU101" s="656">
        <f t="shared" si="29"/>
        <v>757873.07750000013</v>
      </c>
      <c r="AV101" s="674"/>
      <c r="AW101" s="674"/>
      <c r="AX101" s="699"/>
      <c r="AY101" s="1046"/>
      <c r="AZ101" s="1046"/>
    </row>
    <row r="102" spans="1:54" ht="18" customHeight="1">
      <c r="A102" s="1556" t="s">
        <v>798</v>
      </c>
      <c r="B102" s="1556"/>
      <c r="C102" s="1556"/>
      <c r="D102" s="1556"/>
      <c r="E102" s="1556"/>
      <c r="F102" s="1556"/>
      <c r="G102" s="1556"/>
      <c r="H102" s="1556"/>
      <c r="I102" s="1556"/>
      <c r="J102" s="1556"/>
      <c r="K102" s="1556"/>
      <c r="L102" s="1556"/>
      <c r="M102" s="1556"/>
      <c r="N102" s="1556"/>
      <c r="O102" s="1556"/>
      <c r="P102" s="1556"/>
      <c r="Q102" s="1556"/>
      <c r="R102" s="1556"/>
      <c r="S102" s="1556"/>
      <c r="T102" s="1556"/>
      <c r="U102" s="1556"/>
      <c r="V102" s="1556"/>
      <c r="W102" s="1556"/>
      <c r="X102" s="1556"/>
      <c r="Y102" s="1556"/>
      <c r="Z102" s="1556"/>
      <c r="AA102" s="1556"/>
      <c r="AB102" s="1556"/>
      <c r="AC102" s="1556"/>
      <c r="AD102" s="1556"/>
      <c r="AE102" s="1556"/>
      <c r="AF102" s="1556"/>
      <c r="AG102" s="1556"/>
      <c r="AH102" s="1556"/>
      <c r="AI102" s="1556"/>
      <c r="AJ102" s="1556"/>
      <c r="AK102" s="1556"/>
      <c r="AL102" s="1556"/>
      <c r="AM102" s="1556"/>
      <c r="AN102" s="1556"/>
      <c r="AO102" s="1556"/>
      <c r="AP102" s="1556"/>
      <c r="AQ102" s="1556"/>
      <c r="AR102" s="1556"/>
      <c r="AS102" s="1556"/>
      <c r="AT102" s="1556"/>
      <c r="AU102" s="1556"/>
      <c r="AV102" s="1556"/>
      <c r="AW102" s="1556"/>
      <c r="AX102" s="1556"/>
      <c r="AY102" s="1556"/>
      <c r="AZ102" s="1556"/>
    </row>
    <row r="103" spans="1:54">
      <c r="A103" s="1055"/>
      <c r="B103" s="1056"/>
      <c r="C103" s="1056"/>
      <c r="D103" s="1056"/>
      <c r="E103" s="1056"/>
      <c r="F103" s="1057"/>
      <c r="G103" s="1058"/>
      <c r="H103" s="1059"/>
      <c r="I103" s="1058"/>
      <c r="J103" s="1052"/>
      <c r="K103" s="1052"/>
      <c r="L103" s="1052"/>
      <c r="M103" s="1052"/>
      <c r="N103" s="1052"/>
      <c r="O103" s="1052"/>
      <c r="P103" s="1052"/>
      <c r="Q103" s="1060"/>
      <c r="R103" s="1061"/>
      <c r="S103" s="1061"/>
      <c r="T103" s="1061"/>
      <c r="U103" s="1061"/>
      <c r="V103" s="1061"/>
      <c r="W103" s="1061"/>
      <c r="X103" s="1061"/>
      <c r="Y103" s="1061"/>
      <c r="Z103" s="1061"/>
      <c r="AA103" s="1061"/>
      <c r="AB103" s="1061"/>
      <c r="AC103" s="1061"/>
      <c r="AD103" s="1061"/>
      <c r="AE103" s="1061"/>
      <c r="AF103" s="1061"/>
      <c r="AG103" s="1061"/>
      <c r="AH103" s="1061"/>
      <c r="AI103" s="1061"/>
      <c r="AJ103" s="1061"/>
      <c r="AK103" s="1061"/>
      <c r="AL103" s="1061"/>
      <c r="AM103" s="1061"/>
      <c r="AN103" s="1061"/>
      <c r="AO103" s="1061"/>
      <c r="AP103" s="1061"/>
      <c r="AQ103" s="1061"/>
      <c r="AR103" s="1061"/>
      <c r="AS103" s="1061"/>
      <c r="AT103" s="1061"/>
      <c r="AU103" s="1061"/>
      <c r="AV103" s="1061"/>
      <c r="AW103" s="1061"/>
      <c r="AX103" s="1062"/>
      <c r="AY103" s="1063"/>
      <c r="AZ103" s="1064"/>
    </row>
    <row r="104" spans="1:54">
      <c r="B104" s="14"/>
      <c r="C104" s="325"/>
      <c r="D104" s="325"/>
      <c r="E104" s="325"/>
      <c r="F104" s="416"/>
      <c r="G104" s="435"/>
      <c r="H104" s="455"/>
      <c r="I104" s="435"/>
      <c r="Q104" s="503"/>
      <c r="R104" s="33"/>
      <c r="S104" s="33"/>
      <c r="T104" s="33"/>
      <c r="U104" s="33"/>
      <c r="V104" s="33"/>
      <c r="W104" s="33"/>
      <c r="X104" s="33"/>
      <c r="Y104" s="33"/>
      <c r="Z104" s="33"/>
      <c r="AA104" s="33"/>
      <c r="AE104" s="549"/>
      <c r="AM104" s="284"/>
      <c r="AN104" s="287"/>
      <c r="AO104" s="87"/>
      <c r="AP104" s="289"/>
      <c r="AQ104" s="87"/>
      <c r="AR104" s="87"/>
      <c r="AS104" s="87"/>
      <c r="AT104" s="87"/>
      <c r="AU104" s="87"/>
      <c r="AV104" s="87"/>
      <c r="AW104" s="87"/>
      <c r="AX104" s="87"/>
      <c r="AY104" s="87"/>
      <c r="AZ104" s="87"/>
      <c r="BB104" s="87"/>
    </row>
    <row r="105" spans="1:54">
      <c r="B105" s="14"/>
      <c r="C105" s="325"/>
      <c r="D105" s="325"/>
      <c r="E105" s="325"/>
      <c r="F105" s="416"/>
      <c r="G105" s="435"/>
      <c r="H105" s="455"/>
      <c r="I105" s="435"/>
      <c r="Q105" s="503"/>
      <c r="R105" s="33"/>
      <c r="S105" s="33"/>
      <c r="T105" s="33"/>
      <c r="U105" s="33"/>
      <c r="V105" s="33"/>
      <c r="W105" s="33"/>
      <c r="X105" s="33"/>
      <c r="Y105" s="33"/>
      <c r="Z105" s="33"/>
      <c r="AA105" s="33"/>
      <c r="AO105" s="33"/>
      <c r="AY105" s="87"/>
      <c r="AZ105" s="87"/>
      <c r="BB105" s="87"/>
    </row>
    <row r="106" spans="1:54">
      <c r="R106" s="33"/>
      <c r="S106" s="33"/>
      <c r="T106" s="33"/>
      <c r="U106" s="33"/>
      <c r="V106" s="33"/>
      <c r="W106" s="33"/>
      <c r="X106" s="33"/>
      <c r="Y106" s="33"/>
      <c r="Z106" s="33"/>
      <c r="AA106" s="33"/>
      <c r="AO106" s="33"/>
      <c r="AY106" s="87"/>
      <c r="AZ106" s="87"/>
      <c r="BB106" s="87"/>
    </row>
    <row r="107" spans="1:54" s="22" customFormat="1">
      <c r="A107" s="311"/>
      <c r="B107" s="326"/>
      <c r="C107" s="343"/>
      <c r="D107" s="343"/>
      <c r="E107" s="343"/>
      <c r="F107" s="417"/>
      <c r="G107" s="436"/>
      <c r="H107" s="456"/>
      <c r="I107" s="436"/>
      <c r="J107" s="481"/>
      <c r="K107" s="481"/>
      <c r="L107" s="481"/>
      <c r="M107" s="481"/>
      <c r="N107" s="481"/>
      <c r="O107" s="481"/>
      <c r="P107" s="481"/>
      <c r="Q107" s="504"/>
      <c r="R107" s="526"/>
      <c r="S107" s="526"/>
      <c r="T107" s="526"/>
      <c r="U107" s="526"/>
      <c r="V107" s="526"/>
      <c r="W107" s="526"/>
      <c r="X107" s="526"/>
      <c r="Y107" s="526"/>
      <c r="Z107" s="526"/>
      <c r="AA107" s="526"/>
      <c r="AB107" s="526"/>
      <c r="AC107" s="526"/>
      <c r="AD107" s="526"/>
      <c r="AE107" s="526"/>
      <c r="AF107" s="526"/>
      <c r="AG107" s="526"/>
      <c r="AH107" s="526"/>
      <c r="AI107" s="526"/>
      <c r="AJ107" s="526"/>
      <c r="AK107" s="526"/>
      <c r="AL107" s="526"/>
      <c r="AM107" s="526"/>
      <c r="AN107" s="526"/>
      <c r="AO107" s="526"/>
      <c r="AP107" s="526"/>
      <c r="AQ107" s="526"/>
      <c r="AR107" s="526"/>
      <c r="AS107" s="526"/>
      <c r="AT107" s="526"/>
      <c r="AU107" s="526"/>
      <c r="AV107" s="526"/>
      <c r="AW107" s="526"/>
      <c r="AX107" s="526"/>
    </row>
    <row r="108" spans="1:54">
      <c r="Q108" s="505"/>
      <c r="R108" s="527"/>
      <c r="S108" s="527"/>
      <c r="T108" s="527"/>
      <c r="U108" s="527"/>
      <c r="V108" s="527"/>
      <c r="W108" s="527"/>
      <c r="X108" s="527"/>
      <c r="Y108" s="527"/>
      <c r="Z108" s="527"/>
      <c r="AA108" s="527"/>
      <c r="AB108" s="527"/>
      <c r="AC108" s="527"/>
      <c r="AD108" s="527"/>
      <c r="AE108" s="527"/>
      <c r="AF108" s="527"/>
      <c r="AG108" s="527"/>
      <c r="AH108" s="527"/>
      <c r="AI108" s="527"/>
      <c r="AJ108" s="527"/>
      <c r="AK108" s="527"/>
      <c r="AL108" s="527"/>
      <c r="AM108" s="527"/>
      <c r="AN108" s="527"/>
      <c r="AO108" s="527"/>
      <c r="AP108" s="527"/>
      <c r="AQ108" s="527"/>
      <c r="AR108" s="527"/>
      <c r="AS108" s="527"/>
      <c r="AT108" s="527"/>
      <c r="AU108" s="527"/>
      <c r="AV108" s="527"/>
      <c r="AW108" s="527"/>
      <c r="AX108" s="87"/>
      <c r="AY108" s="87"/>
      <c r="AZ108" s="87"/>
      <c r="BB108" s="87"/>
    </row>
    <row r="109" spans="1:54">
      <c r="R109" s="527"/>
      <c r="S109" s="527"/>
      <c r="T109" s="527"/>
      <c r="U109" s="527"/>
      <c r="V109" s="527"/>
      <c r="W109" s="527"/>
      <c r="X109" s="527"/>
      <c r="Y109" s="527"/>
      <c r="Z109" s="527"/>
      <c r="AA109" s="527"/>
      <c r="AB109" s="527"/>
      <c r="AC109" s="527"/>
      <c r="AD109" s="527"/>
      <c r="AE109" s="527"/>
      <c r="AF109" s="527"/>
      <c r="AG109" s="527"/>
      <c r="AH109" s="527"/>
      <c r="AI109" s="527"/>
      <c r="AJ109" s="527"/>
      <c r="AK109" s="527"/>
      <c r="AL109" s="527"/>
      <c r="AM109" s="527"/>
      <c r="AN109" s="527"/>
      <c r="AO109" s="527"/>
      <c r="AP109" s="527"/>
      <c r="AQ109" s="527"/>
      <c r="AR109" s="527"/>
      <c r="AS109" s="527"/>
      <c r="AT109" s="527"/>
      <c r="AU109" s="527"/>
      <c r="AV109" s="527"/>
      <c r="AW109" s="527"/>
      <c r="AX109" s="87"/>
      <c r="AY109" s="87"/>
      <c r="AZ109" s="87"/>
      <c r="BB109" s="87"/>
    </row>
    <row r="110" spans="1:54">
      <c r="R110" s="33"/>
      <c r="S110" s="33"/>
      <c r="T110" s="33"/>
      <c r="U110" s="33"/>
      <c r="V110" s="33"/>
      <c r="W110" s="33"/>
      <c r="X110" s="33"/>
      <c r="Y110" s="33"/>
      <c r="Z110" s="33"/>
      <c r="AA110" s="33"/>
      <c r="AE110" s="549"/>
      <c r="AL110" s="527"/>
      <c r="AM110" s="284"/>
      <c r="AN110" s="287"/>
      <c r="AO110" s="87"/>
      <c r="AP110" s="289"/>
      <c r="AQ110" s="87"/>
      <c r="AR110" s="87"/>
      <c r="AS110" s="87"/>
      <c r="AT110" s="87"/>
      <c r="AU110" s="87"/>
      <c r="AV110" s="87"/>
      <c r="AW110" s="87"/>
      <c r="AX110" s="87"/>
      <c r="AY110" s="87"/>
      <c r="AZ110" s="87"/>
      <c r="BB110" s="87"/>
    </row>
    <row r="111" spans="1:54">
      <c r="R111" s="33"/>
      <c r="S111" s="33"/>
      <c r="T111" s="33"/>
      <c r="U111" s="33"/>
      <c r="V111" s="33"/>
      <c r="W111" s="33"/>
      <c r="X111" s="33"/>
      <c r="Y111" s="33"/>
      <c r="Z111" s="33"/>
      <c r="AA111" s="33"/>
      <c r="AE111" s="549"/>
      <c r="AM111" s="284"/>
      <c r="AN111" s="287"/>
      <c r="AO111" s="87"/>
      <c r="AP111" s="289"/>
      <c r="AQ111" s="87"/>
      <c r="AR111" s="87"/>
      <c r="AS111" s="87"/>
      <c r="AT111" s="87"/>
      <c r="AU111" s="87"/>
      <c r="AV111" s="87"/>
      <c r="AW111" s="87"/>
      <c r="AX111" s="87"/>
      <c r="AY111" s="87"/>
      <c r="AZ111" s="87"/>
      <c r="BB111" s="87"/>
    </row>
    <row r="112" spans="1:54">
      <c r="R112" s="33"/>
      <c r="S112" s="33"/>
      <c r="T112" s="33"/>
      <c r="U112" s="33"/>
      <c r="V112" s="33"/>
      <c r="W112" s="33"/>
      <c r="X112" s="33"/>
      <c r="Y112" s="33"/>
      <c r="Z112" s="33"/>
      <c r="AA112" s="33"/>
      <c r="AE112" s="549"/>
      <c r="AM112" s="284"/>
      <c r="AN112" s="287"/>
      <c r="AO112" s="87"/>
      <c r="AP112" s="289"/>
      <c r="AQ112" s="87"/>
      <c r="AR112" s="87"/>
      <c r="AS112" s="87"/>
      <c r="AT112" s="87"/>
      <c r="AU112" s="87"/>
      <c r="AV112" s="87"/>
      <c r="AW112" s="87"/>
      <c r="AX112" s="87"/>
      <c r="AY112" s="87"/>
      <c r="AZ112" s="87"/>
      <c r="BB112" s="87"/>
    </row>
    <row r="113" spans="18:54">
      <c r="R113" s="33"/>
      <c r="S113" s="33"/>
      <c r="T113" s="33"/>
      <c r="U113" s="33"/>
      <c r="V113" s="33"/>
      <c r="W113" s="33"/>
      <c r="X113" s="33"/>
      <c r="Y113" s="33"/>
      <c r="Z113" s="33"/>
      <c r="AA113" s="33"/>
      <c r="AE113" s="549"/>
      <c r="AM113" s="284"/>
      <c r="AN113" s="287"/>
      <c r="AO113" s="87"/>
      <c r="AP113" s="289"/>
      <c r="AQ113" s="87"/>
      <c r="AR113" s="87"/>
      <c r="AS113" s="87"/>
      <c r="AT113" s="87"/>
      <c r="AU113" s="87"/>
      <c r="AV113" s="87"/>
      <c r="AW113" s="87"/>
      <c r="AX113" s="87"/>
      <c r="AY113" s="87"/>
      <c r="AZ113" s="87"/>
      <c r="BB113" s="87"/>
    </row>
    <row r="114" spans="18:54">
      <c r="R114" s="33"/>
      <c r="S114" s="33"/>
      <c r="T114" s="33"/>
      <c r="U114" s="33"/>
      <c r="V114" s="33"/>
      <c r="W114" s="33"/>
      <c r="X114" s="33"/>
      <c r="Y114" s="33"/>
      <c r="Z114" s="33"/>
      <c r="AA114" s="33"/>
      <c r="AE114" s="549"/>
      <c r="AM114" s="284"/>
      <c r="AN114" s="287"/>
      <c r="AO114" s="87"/>
      <c r="AP114" s="289"/>
      <c r="AQ114" s="87"/>
      <c r="AR114" s="87"/>
      <c r="AS114" s="87"/>
      <c r="AT114" s="87"/>
      <c r="AU114" s="87"/>
      <c r="AV114" s="87"/>
      <c r="AW114" s="87"/>
      <c r="AX114" s="87"/>
      <c r="AY114" s="87"/>
      <c r="AZ114" s="87"/>
      <c r="BB114" s="87"/>
    </row>
    <row r="115" spans="18:54">
      <c r="R115" s="33"/>
      <c r="S115" s="33"/>
      <c r="T115" s="33"/>
      <c r="U115" s="33"/>
      <c r="V115" s="33"/>
      <c r="W115" s="33"/>
      <c r="X115" s="33"/>
      <c r="Y115" s="33"/>
      <c r="Z115" s="33"/>
      <c r="AA115" s="33"/>
      <c r="AE115" s="549"/>
      <c r="AM115" s="284"/>
      <c r="AN115" s="287"/>
      <c r="AO115" s="87"/>
      <c r="AP115" s="289"/>
      <c r="AQ115" s="87"/>
      <c r="AR115" s="87"/>
      <c r="AS115" s="87"/>
      <c r="AT115" s="87"/>
      <c r="AU115" s="87"/>
      <c r="AV115" s="87"/>
      <c r="AW115" s="87"/>
      <c r="AX115" s="87"/>
      <c r="AY115" s="87"/>
      <c r="AZ115" s="87"/>
      <c r="BB115" s="87"/>
    </row>
    <row r="116" spans="18:54">
      <c r="R116" s="33"/>
      <c r="S116" s="33"/>
      <c r="T116" s="33"/>
      <c r="U116" s="33"/>
      <c r="V116" s="33"/>
      <c r="W116" s="33"/>
      <c r="X116" s="33"/>
      <c r="Y116" s="33"/>
      <c r="Z116" s="33"/>
      <c r="AA116" s="33"/>
      <c r="AE116" s="549"/>
      <c r="AM116" s="284"/>
      <c r="AN116" s="287"/>
      <c r="AO116" s="87"/>
      <c r="AP116" s="289"/>
      <c r="AQ116" s="87"/>
      <c r="AR116" s="87"/>
      <c r="AS116" s="87"/>
      <c r="AT116" s="87"/>
      <c r="AU116" s="87"/>
      <c r="AV116" s="87"/>
      <c r="AW116" s="87"/>
      <c r="AX116" s="87"/>
      <c r="AY116" s="87"/>
      <c r="AZ116" s="87"/>
      <c r="BB116" s="87"/>
    </row>
    <row r="117" spans="18:54">
      <c r="R117" s="33"/>
      <c r="S117" s="33"/>
      <c r="T117" s="33"/>
      <c r="U117" s="33"/>
      <c r="V117" s="33"/>
      <c r="W117" s="33"/>
      <c r="X117" s="33"/>
      <c r="Y117" s="33"/>
      <c r="Z117" s="33"/>
      <c r="AA117" s="33"/>
      <c r="AE117" s="549"/>
      <c r="AM117" s="284"/>
      <c r="AN117" s="287"/>
      <c r="AO117" s="87"/>
      <c r="AP117" s="289"/>
      <c r="AQ117" s="87"/>
      <c r="AR117" s="87"/>
      <c r="AS117" s="87"/>
      <c r="AT117" s="87"/>
      <c r="AU117" s="87"/>
      <c r="AV117" s="87"/>
      <c r="AW117" s="87"/>
      <c r="AX117" s="87"/>
      <c r="AY117" s="87"/>
      <c r="AZ117" s="87"/>
      <c r="BB117" s="87"/>
    </row>
    <row r="118" spans="18:54">
      <c r="R118" s="33"/>
      <c r="S118" s="33"/>
      <c r="T118" s="33"/>
      <c r="U118" s="33"/>
      <c r="V118" s="33"/>
      <c r="W118" s="33"/>
      <c r="X118" s="33"/>
      <c r="Y118" s="33"/>
      <c r="Z118" s="33"/>
      <c r="AA118" s="33"/>
      <c r="AE118" s="549"/>
      <c r="AM118" s="284"/>
      <c r="AN118" s="287"/>
      <c r="AO118" s="87"/>
      <c r="AP118" s="289"/>
      <c r="AQ118" s="87"/>
      <c r="AR118" s="87"/>
      <c r="AS118" s="87"/>
      <c r="AT118" s="87"/>
      <c r="AU118" s="87"/>
      <c r="AV118" s="87"/>
      <c r="AW118" s="87"/>
      <c r="AX118" s="87"/>
      <c r="AY118" s="87"/>
      <c r="AZ118" s="87"/>
      <c r="BB118" s="87"/>
    </row>
    <row r="119" spans="18:54">
      <c r="R119" s="33"/>
      <c r="S119" s="33"/>
      <c r="T119" s="33"/>
      <c r="U119" s="33"/>
      <c r="V119" s="33"/>
      <c r="W119" s="33"/>
      <c r="X119" s="33"/>
      <c r="Y119" s="33"/>
      <c r="Z119" s="33"/>
      <c r="AA119" s="33"/>
      <c r="AE119" s="549"/>
      <c r="AM119" s="284"/>
      <c r="AN119" s="287"/>
      <c r="AO119" s="87"/>
      <c r="AP119" s="289"/>
      <c r="AQ119" s="87"/>
      <c r="AR119" s="87"/>
      <c r="AS119" s="87"/>
      <c r="AT119" s="87"/>
      <c r="AU119" s="87"/>
      <c r="AV119" s="87"/>
      <c r="AW119" s="87"/>
      <c r="AX119" s="87"/>
      <c r="AY119" s="87"/>
      <c r="AZ119" s="87"/>
      <c r="BB119" s="87"/>
    </row>
    <row r="120" spans="18:54">
      <c r="R120" s="33"/>
      <c r="S120" s="33"/>
      <c r="T120" s="33"/>
      <c r="U120" s="33"/>
      <c r="V120" s="33"/>
      <c r="W120" s="33"/>
      <c r="X120" s="33"/>
      <c r="Y120" s="33"/>
      <c r="Z120" s="33"/>
      <c r="AA120" s="33"/>
      <c r="AE120" s="549"/>
      <c r="AM120" s="284"/>
      <c r="AN120" s="287"/>
      <c r="AO120" s="87"/>
      <c r="AP120" s="289"/>
      <c r="AQ120" s="87"/>
      <c r="AR120" s="87"/>
      <c r="AS120" s="87"/>
      <c r="AT120" s="87"/>
      <c r="AU120" s="87"/>
      <c r="AV120" s="87"/>
      <c r="AW120" s="87"/>
      <c r="AX120" s="87"/>
      <c r="AY120" s="87"/>
      <c r="AZ120" s="87"/>
      <c r="BB120" s="87"/>
    </row>
    <row r="121" spans="18:54">
      <c r="R121" s="33"/>
      <c r="S121" s="33"/>
      <c r="T121" s="33"/>
      <c r="U121" s="33"/>
      <c r="V121" s="33"/>
      <c r="W121" s="33"/>
      <c r="X121" s="33"/>
      <c r="Y121" s="33"/>
      <c r="Z121" s="33"/>
      <c r="AA121" s="33"/>
      <c r="AE121" s="549"/>
      <c r="AM121" s="284"/>
      <c r="AN121" s="287"/>
      <c r="AO121" s="87"/>
      <c r="AP121" s="289"/>
      <c r="AQ121" s="87"/>
      <c r="AR121" s="87"/>
      <c r="AS121" s="87"/>
      <c r="AT121" s="87"/>
      <c r="AU121" s="87"/>
      <c r="AV121" s="87"/>
      <c r="AW121" s="87"/>
      <c r="AX121" s="87"/>
      <c r="AY121" s="87"/>
      <c r="AZ121" s="87"/>
      <c r="BB121" s="87"/>
    </row>
    <row r="122" spans="18:54">
      <c r="R122" s="33"/>
      <c r="S122" s="33"/>
      <c r="T122" s="33"/>
      <c r="U122" s="33"/>
      <c r="V122" s="33"/>
      <c r="W122" s="33"/>
      <c r="X122" s="33"/>
      <c r="Y122" s="33"/>
      <c r="Z122" s="33"/>
      <c r="AA122" s="33"/>
      <c r="AE122" s="549"/>
      <c r="AM122" s="284"/>
      <c r="AN122" s="287"/>
      <c r="AO122" s="87"/>
      <c r="AP122" s="289"/>
      <c r="AQ122" s="87"/>
      <c r="AR122" s="87"/>
      <c r="AS122" s="87"/>
      <c r="AT122" s="87"/>
      <c r="AU122" s="87"/>
      <c r="AV122" s="87"/>
      <c r="AW122" s="87"/>
      <c r="AX122" s="87"/>
      <c r="AY122" s="87"/>
      <c r="AZ122" s="87"/>
      <c r="BB122" s="87"/>
    </row>
    <row r="123" spans="18:54">
      <c r="R123" s="33"/>
      <c r="S123" s="33"/>
      <c r="T123" s="33"/>
      <c r="U123" s="33"/>
      <c r="V123" s="33"/>
      <c r="W123" s="33"/>
      <c r="X123" s="33"/>
      <c r="Y123" s="33"/>
      <c r="Z123" s="33"/>
      <c r="AA123" s="33"/>
      <c r="AE123" s="549"/>
      <c r="AM123" s="284"/>
      <c r="AN123" s="287"/>
      <c r="AO123" s="87"/>
      <c r="AP123" s="289"/>
      <c r="AQ123" s="87"/>
      <c r="AR123" s="87"/>
      <c r="AS123" s="87"/>
      <c r="AT123" s="87"/>
      <c r="AU123" s="87"/>
      <c r="AV123" s="87"/>
      <c r="AW123" s="87"/>
      <c r="AX123" s="87"/>
      <c r="AY123" s="87"/>
      <c r="AZ123" s="87"/>
      <c r="BB123" s="87"/>
    </row>
    <row r="124" spans="18:54">
      <c r="R124" s="33"/>
      <c r="S124" s="33"/>
      <c r="T124" s="33"/>
      <c r="U124" s="33"/>
      <c r="V124" s="33"/>
      <c r="W124" s="33"/>
      <c r="X124" s="33"/>
      <c r="Y124" s="33"/>
      <c r="Z124" s="33"/>
      <c r="AA124" s="33"/>
      <c r="AE124" s="549"/>
      <c r="AM124" s="284"/>
      <c r="AN124" s="287"/>
      <c r="AO124" s="87"/>
      <c r="AP124" s="289"/>
      <c r="AQ124" s="87"/>
      <c r="AR124" s="87"/>
      <c r="AS124" s="87"/>
      <c r="AT124" s="87"/>
      <c r="AU124" s="87"/>
      <c r="AV124" s="87"/>
      <c r="AW124" s="87"/>
      <c r="AX124" s="87"/>
      <c r="AY124" s="87"/>
      <c r="AZ124" s="87"/>
      <c r="BB124" s="87"/>
    </row>
    <row r="125" spans="18:54">
      <c r="R125" s="33"/>
      <c r="S125" s="33"/>
      <c r="T125" s="33"/>
      <c r="U125" s="33"/>
      <c r="V125" s="33"/>
      <c r="W125" s="33"/>
      <c r="X125" s="33"/>
      <c r="Y125" s="33"/>
      <c r="Z125" s="33"/>
      <c r="AA125" s="33"/>
      <c r="AE125" s="549"/>
      <c r="AM125" s="284"/>
      <c r="AN125" s="287"/>
      <c r="AO125" s="87"/>
      <c r="AP125" s="289"/>
      <c r="AQ125" s="87"/>
      <c r="AR125" s="87"/>
      <c r="AS125" s="87"/>
      <c r="AT125" s="87"/>
      <c r="AU125" s="87"/>
      <c r="AV125" s="87"/>
      <c r="AW125" s="87"/>
      <c r="AX125" s="87"/>
      <c r="AY125" s="87"/>
      <c r="AZ125" s="87"/>
      <c r="BB125" s="87"/>
    </row>
    <row r="126" spans="18:54">
      <c r="R126" s="33"/>
      <c r="S126" s="33"/>
      <c r="T126" s="33"/>
      <c r="U126" s="33"/>
      <c r="V126" s="33"/>
      <c r="W126" s="33"/>
      <c r="X126" s="33"/>
      <c r="Y126" s="33"/>
      <c r="Z126" s="33"/>
      <c r="AA126" s="33"/>
      <c r="AE126" s="549"/>
      <c r="AM126" s="284"/>
      <c r="AN126" s="287"/>
      <c r="AO126" s="87"/>
      <c r="AP126" s="289"/>
      <c r="AQ126" s="87"/>
      <c r="AR126" s="87"/>
      <c r="AS126" s="87"/>
      <c r="AT126" s="87"/>
      <c r="AU126" s="87"/>
      <c r="AV126" s="87"/>
      <c r="AW126" s="87"/>
      <c r="AX126" s="87"/>
      <c r="AY126" s="87"/>
      <c r="AZ126" s="87"/>
      <c r="BB126" s="87"/>
    </row>
    <row r="127" spans="18:54">
      <c r="R127" s="33"/>
      <c r="S127" s="33"/>
      <c r="T127" s="33"/>
      <c r="U127" s="33"/>
      <c r="V127" s="33"/>
      <c r="W127" s="33"/>
      <c r="X127" s="33"/>
      <c r="Y127" s="33"/>
      <c r="Z127" s="33"/>
      <c r="AA127" s="33"/>
      <c r="AE127" s="549"/>
      <c r="AM127" s="284"/>
      <c r="AN127" s="287"/>
      <c r="AO127" s="87"/>
      <c r="AP127" s="289"/>
      <c r="AQ127" s="87"/>
      <c r="AR127" s="87"/>
      <c r="AS127" s="87"/>
      <c r="AT127" s="87"/>
      <c r="AU127" s="87"/>
      <c r="AV127" s="87"/>
      <c r="AW127" s="87"/>
      <c r="AX127" s="87"/>
      <c r="AY127" s="87"/>
      <c r="AZ127" s="87"/>
      <c r="BB127" s="87"/>
    </row>
    <row r="128" spans="18:54">
      <c r="R128" s="33"/>
      <c r="S128" s="33"/>
      <c r="T128" s="33"/>
      <c r="U128" s="33"/>
      <c r="V128" s="33"/>
      <c r="W128" s="33"/>
      <c r="X128" s="33"/>
      <c r="Y128" s="33"/>
      <c r="Z128" s="33"/>
      <c r="AA128" s="33"/>
      <c r="AE128" s="549"/>
      <c r="AM128" s="284"/>
      <c r="AN128" s="287"/>
      <c r="AO128" s="87"/>
      <c r="AP128" s="289"/>
      <c r="AQ128" s="87"/>
      <c r="AR128" s="87"/>
      <c r="AS128" s="87"/>
      <c r="AT128" s="87"/>
      <c r="AU128" s="87"/>
      <c r="AV128" s="87"/>
      <c r="AW128" s="87"/>
      <c r="AX128" s="87"/>
      <c r="AY128" s="87"/>
      <c r="AZ128" s="87"/>
      <c r="BB128" s="87"/>
    </row>
    <row r="129" spans="18:54">
      <c r="R129" s="33"/>
      <c r="S129" s="33"/>
      <c r="T129" s="33"/>
      <c r="U129" s="33"/>
      <c r="V129" s="33"/>
      <c r="W129" s="33"/>
      <c r="X129" s="33"/>
      <c r="Y129" s="33"/>
      <c r="Z129" s="33"/>
      <c r="AA129" s="33"/>
      <c r="AE129" s="549"/>
      <c r="AM129" s="284"/>
      <c r="AN129" s="287"/>
      <c r="AO129" s="87"/>
      <c r="AP129" s="289"/>
      <c r="AQ129" s="87"/>
      <c r="AR129" s="87"/>
      <c r="AS129" s="87"/>
      <c r="AT129" s="87"/>
      <c r="AU129" s="87"/>
      <c r="AV129" s="87"/>
      <c r="AW129" s="87"/>
      <c r="AX129" s="87"/>
      <c r="AY129" s="87"/>
      <c r="AZ129" s="87"/>
      <c r="BB129" s="87"/>
    </row>
    <row r="130" spans="18:54">
      <c r="R130" s="33"/>
      <c r="S130" s="33"/>
      <c r="T130" s="33"/>
      <c r="U130" s="33"/>
      <c r="V130" s="33"/>
      <c r="W130" s="33"/>
      <c r="X130" s="33"/>
      <c r="Y130" s="33"/>
      <c r="Z130" s="33"/>
      <c r="AA130" s="33"/>
      <c r="AE130" s="549"/>
      <c r="AM130" s="284"/>
      <c r="AN130" s="287"/>
      <c r="AO130" s="87"/>
      <c r="AP130" s="289"/>
      <c r="AQ130" s="87"/>
      <c r="AR130" s="87"/>
      <c r="AS130" s="87"/>
      <c r="AT130" s="87"/>
      <c r="AU130" s="87"/>
      <c r="AV130" s="87"/>
      <c r="AW130" s="87"/>
      <c r="AX130" s="87"/>
      <c r="AY130" s="87"/>
      <c r="AZ130" s="87"/>
      <c r="BB130" s="87"/>
    </row>
    <row r="131" spans="18:54">
      <c r="R131" s="33"/>
      <c r="S131" s="33"/>
      <c r="T131" s="33"/>
      <c r="U131" s="33"/>
      <c r="V131" s="33"/>
      <c r="W131" s="33"/>
      <c r="X131" s="33"/>
      <c r="Y131" s="33"/>
      <c r="Z131" s="33"/>
      <c r="AA131" s="33"/>
      <c r="AE131" s="549"/>
      <c r="AM131" s="284"/>
      <c r="AN131" s="287"/>
      <c r="AO131" s="87"/>
      <c r="AP131" s="289"/>
      <c r="AQ131" s="87"/>
      <c r="AR131" s="87"/>
      <c r="AS131" s="87"/>
      <c r="AT131" s="87"/>
      <c r="AU131" s="87"/>
      <c r="AV131" s="87"/>
      <c r="AW131" s="87"/>
      <c r="AX131" s="87"/>
      <c r="AY131" s="87"/>
      <c r="AZ131" s="87"/>
      <c r="BB131" s="87"/>
    </row>
    <row r="132" spans="18:54">
      <c r="R132" s="33"/>
      <c r="S132" s="33"/>
      <c r="T132" s="33"/>
      <c r="U132" s="33"/>
      <c r="V132" s="33"/>
      <c r="W132" s="33"/>
      <c r="X132" s="33"/>
      <c r="Y132" s="33"/>
      <c r="Z132" s="33"/>
      <c r="AA132" s="33"/>
      <c r="AE132" s="549"/>
      <c r="AM132" s="284"/>
      <c r="AN132" s="287"/>
      <c r="AO132" s="87"/>
      <c r="AP132" s="289"/>
      <c r="AQ132" s="87"/>
      <c r="AR132" s="87"/>
      <c r="AS132" s="87"/>
      <c r="AT132" s="87"/>
      <c r="AU132" s="87"/>
      <c r="AV132" s="87"/>
      <c r="AW132" s="87"/>
      <c r="AX132" s="87"/>
      <c r="AY132" s="87"/>
      <c r="AZ132" s="87"/>
      <c r="BB132" s="87"/>
    </row>
    <row r="133" spans="18:54">
      <c r="R133" s="33"/>
      <c r="S133" s="33"/>
      <c r="T133" s="33"/>
      <c r="U133" s="33"/>
      <c r="V133" s="33"/>
      <c r="W133" s="33"/>
      <c r="X133" s="33"/>
      <c r="Y133" s="33"/>
      <c r="Z133" s="33"/>
      <c r="AA133" s="33"/>
      <c r="AE133" s="549"/>
      <c r="AM133" s="284"/>
      <c r="AN133" s="287"/>
      <c r="AO133" s="87"/>
      <c r="AP133" s="289"/>
      <c r="AQ133" s="87"/>
      <c r="AR133" s="87"/>
      <c r="AS133" s="87"/>
      <c r="AT133" s="87"/>
      <c r="AU133" s="87"/>
      <c r="AV133" s="87"/>
      <c r="AW133" s="87"/>
      <c r="AX133" s="87"/>
      <c r="AY133" s="87"/>
      <c r="AZ133" s="87"/>
      <c r="BB133" s="87"/>
    </row>
    <row r="134" spans="18:54">
      <c r="R134" s="33"/>
      <c r="S134" s="33"/>
      <c r="T134" s="33"/>
      <c r="U134" s="33"/>
      <c r="V134" s="33"/>
      <c r="W134" s="33"/>
      <c r="X134" s="33"/>
      <c r="Y134" s="33"/>
      <c r="Z134" s="33"/>
      <c r="AA134" s="33"/>
      <c r="AE134" s="549"/>
      <c r="AM134" s="284"/>
      <c r="AN134" s="287"/>
      <c r="AO134" s="87"/>
      <c r="AP134" s="289"/>
      <c r="AQ134" s="87"/>
      <c r="AR134" s="87"/>
      <c r="AS134" s="87"/>
      <c r="AT134" s="87"/>
      <c r="AU134" s="87"/>
      <c r="AV134" s="87"/>
      <c r="AW134" s="87"/>
      <c r="AX134" s="87"/>
      <c r="AY134" s="87"/>
      <c r="AZ134" s="87"/>
      <c r="BB134" s="87"/>
    </row>
    <row r="135" spans="18:54">
      <c r="R135" s="33"/>
      <c r="S135" s="33"/>
      <c r="T135" s="33"/>
      <c r="U135" s="33"/>
      <c r="V135" s="33"/>
      <c r="W135" s="33"/>
      <c r="X135" s="33"/>
      <c r="Y135" s="33"/>
      <c r="Z135" s="33"/>
      <c r="AA135" s="33"/>
      <c r="AE135" s="549"/>
      <c r="AM135" s="284"/>
      <c r="AN135" s="287"/>
      <c r="AO135" s="87"/>
      <c r="AP135" s="289"/>
      <c r="AQ135" s="87"/>
      <c r="AR135" s="87"/>
      <c r="AS135" s="87"/>
      <c r="AT135" s="87"/>
      <c r="AU135" s="87"/>
      <c r="AV135" s="87"/>
      <c r="AW135" s="87"/>
      <c r="AX135" s="87"/>
      <c r="AY135" s="87"/>
      <c r="AZ135" s="87"/>
      <c r="BB135" s="87"/>
    </row>
    <row r="136" spans="18:54">
      <c r="R136" s="33"/>
      <c r="S136" s="33"/>
      <c r="T136" s="33"/>
      <c r="U136" s="33"/>
      <c r="V136" s="33"/>
      <c r="W136" s="33"/>
      <c r="X136" s="33"/>
      <c r="Y136" s="33"/>
      <c r="Z136" s="33"/>
      <c r="AA136" s="33"/>
      <c r="AE136" s="549"/>
      <c r="AM136" s="284"/>
      <c r="AN136" s="287"/>
      <c r="AO136" s="87"/>
      <c r="AP136" s="289"/>
      <c r="AQ136" s="87"/>
      <c r="AR136" s="87"/>
      <c r="AS136" s="87"/>
      <c r="AT136" s="87"/>
      <c r="AU136" s="87"/>
      <c r="AV136" s="87"/>
      <c r="AW136" s="87"/>
      <c r="AX136" s="87"/>
      <c r="AY136" s="87"/>
      <c r="AZ136" s="87"/>
      <c r="BB136" s="87"/>
    </row>
    <row r="137" spans="18:54">
      <c r="R137" s="33"/>
      <c r="S137" s="33"/>
      <c r="T137" s="33"/>
      <c r="U137" s="33"/>
      <c r="V137" s="33"/>
      <c r="W137" s="33"/>
      <c r="X137" s="33"/>
      <c r="Y137" s="33"/>
      <c r="Z137" s="33"/>
      <c r="AA137" s="33"/>
      <c r="AE137" s="549"/>
      <c r="AM137" s="284"/>
      <c r="AN137" s="287"/>
      <c r="AO137" s="87"/>
      <c r="AP137" s="289"/>
      <c r="AQ137" s="87"/>
      <c r="AR137" s="87"/>
      <c r="AS137" s="87"/>
      <c r="AT137" s="87"/>
      <c r="AU137" s="87"/>
      <c r="AV137" s="87"/>
      <c r="AW137" s="87"/>
      <c r="AX137" s="87"/>
      <c r="AY137" s="87"/>
      <c r="AZ137" s="87"/>
      <c r="BB137" s="87"/>
    </row>
    <row r="138" spans="18:54">
      <c r="R138" s="33"/>
      <c r="S138" s="33"/>
      <c r="T138" s="33"/>
      <c r="U138" s="33"/>
      <c r="V138" s="33"/>
      <c r="W138" s="33"/>
      <c r="X138" s="33"/>
      <c r="Y138" s="33"/>
      <c r="Z138" s="33"/>
      <c r="AA138" s="33"/>
      <c r="AE138" s="549"/>
      <c r="AM138" s="284"/>
      <c r="AN138" s="287"/>
      <c r="AO138" s="87"/>
      <c r="AP138" s="289"/>
      <c r="AQ138" s="87"/>
      <c r="AR138" s="87"/>
      <c r="AS138" s="87"/>
      <c r="AT138" s="87"/>
      <c r="AU138" s="87"/>
      <c r="AV138" s="87"/>
      <c r="AW138" s="87"/>
      <c r="AX138" s="87"/>
      <c r="AY138" s="87"/>
      <c r="AZ138" s="87"/>
      <c r="BB138" s="87"/>
    </row>
    <row r="139" spans="18:54">
      <c r="R139" s="33"/>
      <c r="S139" s="33"/>
      <c r="T139" s="33"/>
      <c r="U139" s="549"/>
      <c r="V139" s="33"/>
      <c r="W139" s="33"/>
      <c r="X139" s="33"/>
      <c r="Y139" s="33"/>
      <c r="Z139" s="33"/>
      <c r="AA139" s="33"/>
      <c r="AM139" s="284"/>
      <c r="AN139" s="287"/>
      <c r="AO139" s="87"/>
      <c r="AP139" s="289"/>
      <c r="AQ139" s="87"/>
      <c r="AR139" s="87"/>
      <c r="AS139" s="87"/>
      <c r="AT139" s="87"/>
      <c r="AU139" s="87"/>
      <c r="AV139" s="87"/>
      <c r="AW139" s="87"/>
      <c r="AX139" s="87"/>
      <c r="AY139" s="87"/>
      <c r="AZ139" s="87"/>
      <c r="BB139" s="87"/>
    </row>
    <row r="140" spans="18:54">
      <c r="R140" s="33"/>
      <c r="S140" s="33"/>
      <c r="T140" s="33"/>
      <c r="U140" s="549"/>
      <c r="V140" s="33"/>
      <c r="W140" s="33"/>
      <c r="X140" s="33"/>
      <c r="Y140" s="33"/>
      <c r="Z140" s="33"/>
      <c r="AA140" s="33"/>
      <c r="AM140" s="284"/>
      <c r="AN140" s="287"/>
      <c r="AO140" s="87"/>
      <c r="AP140" s="289"/>
      <c r="AQ140" s="87"/>
      <c r="AR140" s="87"/>
      <c r="AS140" s="87"/>
      <c r="AT140" s="87"/>
      <c r="AU140" s="87"/>
      <c r="AV140" s="87"/>
      <c r="AW140" s="87"/>
      <c r="AX140" s="87"/>
      <c r="AY140" s="87"/>
      <c r="AZ140" s="87"/>
      <c r="BB140" s="87"/>
    </row>
    <row r="141" spans="18:54">
      <c r="R141" s="33"/>
      <c r="S141" s="33"/>
      <c r="T141" s="33"/>
      <c r="U141" s="549"/>
      <c r="V141" s="33"/>
      <c r="W141" s="33"/>
      <c r="X141" s="33"/>
      <c r="Y141" s="33"/>
      <c r="Z141" s="33"/>
      <c r="AA141" s="33"/>
      <c r="AM141" s="284"/>
      <c r="AN141" s="287"/>
      <c r="AO141" s="87"/>
      <c r="AP141" s="289"/>
      <c r="AQ141" s="87"/>
      <c r="AR141" s="87"/>
      <c r="AS141" s="87"/>
      <c r="AT141" s="87"/>
      <c r="AU141" s="87"/>
      <c r="AV141" s="87"/>
      <c r="AW141" s="87"/>
      <c r="AX141" s="87"/>
      <c r="AY141" s="87"/>
      <c r="AZ141" s="87"/>
      <c r="BB141" s="87"/>
    </row>
    <row r="142" spans="18:54">
      <c r="R142" s="33"/>
      <c r="S142" s="33"/>
      <c r="T142" s="33"/>
      <c r="U142" s="549"/>
      <c r="V142" s="33"/>
      <c r="W142" s="33"/>
      <c r="X142" s="33"/>
      <c r="Y142" s="33"/>
      <c r="Z142" s="33"/>
      <c r="AA142" s="33"/>
      <c r="AM142" s="284"/>
      <c r="AN142" s="287"/>
      <c r="AO142" s="87"/>
      <c r="AP142" s="289"/>
      <c r="AQ142" s="87"/>
      <c r="AR142" s="87"/>
      <c r="AS142" s="87"/>
      <c r="AT142" s="87"/>
      <c r="AU142" s="87"/>
      <c r="AV142" s="87"/>
      <c r="AW142" s="87"/>
      <c r="AX142" s="87"/>
      <c r="AY142" s="87"/>
      <c r="AZ142" s="87"/>
      <c r="BB142" s="87"/>
    </row>
    <row r="143" spans="18:54">
      <c r="R143" s="33"/>
      <c r="S143" s="33"/>
      <c r="T143" s="33"/>
      <c r="U143" s="549"/>
      <c r="V143" s="33"/>
      <c r="W143" s="33"/>
      <c r="X143" s="33"/>
      <c r="Y143" s="33"/>
      <c r="Z143" s="33"/>
      <c r="AA143" s="33"/>
      <c r="AM143" s="284"/>
      <c r="AN143" s="287"/>
      <c r="AO143" s="87"/>
      <c r="AP143" s="289"/>
      <c r="AQ143" s="87"/>
      <c r="AR143" s="87"/>
      <c r="AS143" s="87"/>
      <c r="AT143" s="87"/>
      <c r="AU143" s="87"/>
      <c r="AV143" s="87"/>
      <c r="AW143" s="87"/>
      <c r="AX143" s="87"/>
      <c r="AY143" s="87"/>
      <c r="AZ143" s="87"/>
      <c r="BB143" s="87"/>
    </row>
    <row r="144" spans="18:54">
      <c r="R144" s="33"/>
      <c r="S144" s="33"/>
      <c r="T144" s="33"/>
      <c r="U144" s="549"/>
      <c r="V144" s="33"/>
      <c r="W144" s="33"/>
      <c r="X144" s="33"/>
      <c r="Y144" s="33"/>
      <c r="Z144" s="33"/>
      <c r="AA144" s="33"/>
      <c r="AM144" s="284"/>
      <c r="AN144" s="287"/>
      <c r="AO144" s="87"/>
      <c r="AP144" s="289"/>
      <c r="AQ144" s="87"/>
      <c r="AR144" s="87"/>
      <c r="AS144" s="87"/>
      <c r="AT144" s="87"/>
      <c r="AU144" s="87"/>
      <c r="AV144" s="87"/>
      <c r="AW144" s="87"/>
      <c r="AX144" s="87"/>
      <c r="AY144" s="87"/>
      <c r="AZ144" s="87"/>
      <c r="BB144" s="87"/>
    </row>
    <row r="145" spans="18:54">
      <c r="R145" s="33"/>
      <c r="S145" s="33"/>
      <c r="T145" s="33"/>
      <c r="U145" s="549"/>
      <c r="V145" s="33"/>
      <c r="W145" s="33"/>
      <c r="X145" s="33"/>
      <c r="Y145" s="33"/>
      <c r="Z145" s="33"/>
      <c r="AA145" s="33"/>
      <c r="AL145" s="527"/>
      <c r="AM145" s="284"/>
      <c r="AN145" s="287"/>
      <c r="AO145" s="87"/>
      <c r="AP145" s="289"/>
      <c r="AQ145" s="87"/>
      <c r="AR145" s="87"/>
      <c r="AS145" s="87"/>
      <c r="AT145" s="87"/>
      <c r="AU145" s="87"/>
      <c r="AV145" s="87"/>
      <c r="AW145" s="87"/>
      <c r="AX145" s="87"/>
      <c r="AY145" s="87"/>
      <c r="AZ145" s="87"/>
      <c r="BB145" s="87"/>
    </row>
    <row r="146" spans="18:54">
      <c r="R146" s="33"/>
      <c r="S146" s="33"/>
      <c r="T146" s="33"/>
      <c r="U146" s="549"/>
      <c r="V146" s="33"/>
      <c r="W146" s="33"/>
      <c r="X146" s="33"/>
      <c r="Y146" s="33"/>
      <c r="Z146" s="33"/>
      <c r="AA146" s="33"/>
      <c r="AM146" s="284"/>
      <c r="AN146" s="287"/>
      <c r="AO146" s="87"/>
      <c r="AP146" s="289"/>
      <c r="AQ146" s="87"/>
      <c r="AR146" s="87"/>
      <c r="AS146" s="87"/>
      <c r="AT146" s="87"/>
      <c r="AU146" s="87"/>
      <c r="AV146" s="87"/>
      <c r="AW146" s="87"/>
      <c r="AX146" s="87"/>
      <c r="AY146" s="87"/>
      <c r="AZ146" s="87"/>
      <c r="BB146" s="87"/>
    </row>
    <row r="153" spans="18:54">
      <c r="AX153" s="527"/>
    </row>
  </sheetData>
  <mergeCells count="13">
    <mergeCell ref="A102:AZ102"/>
    <mergeCell ref="AY4:AZ4"/>
    <mergeCell ref="B7:C7"/>
    <mergeCell ref="A98:D98"/>
    <mergeCell ref="A100:D100"/>
    <mergeCell ref="A101:D101"/>
    <mergeCell ref="A5:C6"/>
    <mergeCell ref="D5:D6"/>
    <mergeCell ref="AV5:AV6"/>
    <mergeCell ref="AW5:AW6"/>
    <mergeCell ref="AX5:AX6"/>
    <mergeCell ref="AY5:AY6"/>
    <mergeCell ref="AZ5:AZ6"/>
  </mergeCells>
  <phoneticPr fontId="20"/>
  <printOptions horizontalCentered="1"/>
  <pageMargins left="0.59055118110236227" right="0.51181102362204722" top="0.82677165354330717" bottom="0.55118110236220474" header="0.31496062992125984" footer="0.31496062992125984"/>
  <pageSetup paperSize="9" scale="35" firstPageNumber="17" fitToWidth="0" orientation="landscape" useFirstPageNumber="1" horizontalDpi="300" verticalDpi="300" r:id="rId1"/>
  <headerFooter alignWithMargins="0"/>
  <rowBreaks count="1" manualBreakCount="1">
    <brk id="63" max="5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A148"/>
  <sheetViews>
    <sheetView topLeftCell="A50" zoomScale="75" zoomScaleNormal="75" zoomScaleSheetLayoutView="115" workbookViewId="0">
      <selection activeCell="D112" sqref="D112"/>
    </sheetView>
  </sheetViews>
  <sheetFormatPr defaultColWidth="9" defaultRowHeight="14.25"/>
  <cols>
    <col min="1" max="1" width="2.875" style="1267" customWidth="1"/>
    <col min="2" max="2" width="4.5" style="290" customWidth="1"/>
    <col min="3" max="3" width="2.625" style="291" customWidth="1"/>
    <col min="4" max="4" width="26.125" style="292" customWidth="1"/>
    <col min="5" max="5" width="42" style="292" customWidth="1"/>
    <col min="6" max="6" width="11.125" style="292" customWidth="1"/>
    <col min="7" max="7" width="5.125" style="293" hidden="1" customWidth="1"/>
    <col min="8" max="8" width="9.875" style="294" hidden="1" customWidth="1"/>
    <col min="9" max="9" width="6.625" style="295" hidden="1" customWidth="1"/>
    <col min="10" max="10" width="9.625" style="294" hidden="1" customWidth="1"/>
    <col min="11" max="17" width="3.875" style="296" hidden="1" customWidth="1"/>
    <col min="18" max="18" width="24" style="736" customWidth="1"/>
    <col min="19" max="19" width="6.625" style="297" customWidth="1"/>
    <col min="20" max="20" width="10.25" style="737" customWidth="1"/>
    <col min="21" max="21" width="7.625" style="297" customWidth="1"/>
    <col min="22" max="22" width="10.375" style="297" customWidth="1"/>
    <col min="23" max="23" width="13.75" style="297" customWidth="1"/>
    <col min="24" max="24" width="4.625" style="297" customWidth="1"/>
    <col min="25" max="25" width="9.75" style="297" customWidth="1"/>
    <col min="26" max="26" width="8.75" style="297" customWidth="1"/>
    <col min="27" max="27" width="5.375" style="297" customWidth="1"/>
    <col min="28" max="28" width="4.625" style="297" customWidth="1"/>
    <col min="29" max="29" width="1.625" style="25" customWidth="1"/>
    <col min="30" max="41" width="4.625" style="25" customWidth="1"/>
    <col min="42" max="42" width="4.625" style="298" customWidth="1"/>
    <col min="43" max="49" width="4.625" style="25" customWidth="1"/>
    <col min="50" max="50" width="5.375" style="299" customWidth="1"/>
    <col min="51" max="51" width="10" style="300" customWidth="1"/>
    <col min="52" max="52" width="10.875" style="301" customWidth="1"/>
    <col min="53" max="53" width="6.625" style="295" customWidth="1"/>
    <col min="54" max="54" width="8.875" style="301" customWidth="1"/>
    <col min="55" max="55" width="9" style="301" bestFit="1"/>
    <col min="56" max="16384" width="9" style="301"/>
  </cols>
  <sheetData>
    <row r="1" spans="2:53" ht="15.75">
      <c r="B1" s="1055"/>
      <c r="C1" s="1047"/>
      <c r="D1" s="1048"/>
      <c r="E1" s="1048"/>
      <c r="F1" s="1048"/>
      <c r="G1" s="1049"/>
      <c r="H1" s="1050"/>
      <c r="I1" s="1051"/>
      <c r="J1" s="1050"/>
      <c r="K1" s="1052"/>
      <c r="L1" s="1052"/>
      <c r="M1" s="1052"/>
      <c r="N1" s="1052"/>
      <c r="O1" s="1052"/>
      <c r="P1" s="1052"/>
      <c r="Q1" s="1052"/>
      <c r="R1" s="1101"/>
      <c r="S1" s="1053"/>
      <c r="T1" s="1102"/>
      <c r="U1" s="870" t="s">
        <v>741</v>
      </c>
      <c r="V1" s="1017"/>
      <c r="W1" s="1018" t="str">
        <f>+'様式第4-1号 長期修繕計画総括表'!AX2</f>
        <v>2021年○月○○日</v>
      </c>
      <c r="X1" s="1053"/>
    </row>
    <row r="2" spans="2:53" ht="19.5">
      <c r="B2" s="1043" t="s">
        <v>523</v>
      </c>
      <c r="C2" s="1047"/>
      <c r="D2" s="1048"/>
      <c r="E2" s="1048"/>
      <c r="F2" s="1048"/>
      <c r="G2" s="1049"/>
      <c r="H2" s="1050"/>
      <c r="I2" s="1051"/>
      <c r="J2" s="1050"/>
      <c r="K2" s="1052"/>
      <c r="L2" s="1052"/>
      <c r="M2" s="1052"/>
      <c r="N2" s="1052"/>
      <c r="O2" s="1052"/>
      <c r="P2" s="1052"/>
      <c r="Q2" s="1052"/>
      <c r="R2" s="1101"/>
      <c r="S2" s="1053"/>
      <c r="T2" s="1102"/>
      <c r="U2" s="870" t="s">
        <v>742</v>
      </c>
      <c r="V2" s="1017"/>
      <c r="W2" s="1018" t="str">
        <f>+'様式第4-1号 長期修繕計画総括表'!AX3</f>
        <v>2021年○月○○日</v>
      </c>
      <c r="X2" s="1053"/>
    </row>
    <row r="3" spans="2:53" ht="19.5" hidden="1">
      <c r="B3" s="1043" t="s">
        <v>526</v>
      </c>
      <c r="C3" s="1047"/>
      <c r="D3" s="1048"/>
      <c r="E3" s="1048"/>
      <c r="F3" s="1048"/>
      <c r="G3" s="1049"/>
      <c r="H3" s="1050"/>
      <c r="I3" s="1051"/>
      <c r="J3" s="1050"/>
      <c r="K3" s="1052"/>
      <c r="L3" s="1052"/>
      <c r="M3" s="1052"/>
      <c r="N3" s="1052"/>
      <c r="O3" s="1052"/>
      <c r="P3" s="1052"/>
      <c r="Q3" s="1052"/>
      <c r="R3" s="1101"/>
      <c r="S3" s="1053"/>
      <c r="T3" s="1102"/>
      <c r="U3" s="1053"/>
      <c r="V3" s="1053"/>
      <c r="W3" s="1053"/>
      <c r="X3" s="1053"/>
    </row>
    <row r="4" spans="2:53" ht="19.5" hidden="1">
      <c r="B4" s="1043" t="s">
        <v>527</v>
      </c>
      <c r="C4" s="1047"/>
      <c r="D4" s="1048"/>
      <c r="E4" s="1048"/>
      <c r="F4" s="1048"/>
      <c r="G4" s="1049"/>
      <c r="H4" s="1050"/>
      <c r="I4" s="1051"/>
      <c r="J4" s="1050"/>
      <c r="K4" s="1052"/>
      <c r="L4" s="1052"/>
      <c r="M4" s="1052"/>
      <c r="N4" s="1052"/>
      <c r="O4" s="1052"/>
      <c r="P4" s="1052"/>
      <c r="Q4" s="1052"/>
      <c r="R4" s="1101"/>
      <c r="S4" s="1053"/>
      <c r="T4" s="1102"/>
      <c r="U4" s="1053"/>
      <c r="V4" s="1053"/>
      <c r="W4" s="1053"/>
      <c r="X4" s="1053"/>
    </row>
    <row r="5" spans="2:53" ht="9" customHeight="1" thickBot="1">
      <c r="B5" s="1043"/>
      <c r="C5" s="1047"/>
      <c r="D5" s="1048"/>
      <c r="E5" s="1048"/>
      <c r="F5" s="1048"/>
      <c r="G5" s="1049"/>
      <c r="H5" s="1050"/>
      <c r="I5" s="1051"/>
      <c r="J5" s="1050"/>
      <c r="K5" s="1052"/>
      <c r="L5" s="1052"/>
      <c r="M5" s="1052"/>
      <c r="N5" s="1052"/>
      <c r="O5" s="1052"/>
      <c r="P5" s="1052"/>
      <c r="Q5" s="1052"/>
      <c r="R5" s="1101"/>
      <c r="S5" s="1053"/>
      <c r="T5" s="1102"/>
      <c r="U5" s="1053"/>
      <c r="V5" s="1053"/>
      <c r="W5" s="1053"/>
      <c r="X5" s="1053"/>
    </row>
    <row r="6" spans="2:53" ht="14.45" customHeight="1">
      <c r="B6" s="1570" t="s">
        <v>491</v>
      </c>
      <c r="C6" s="1571"/>
      <c r="D6" s="1572"/>
      <c r="E6" s="1604" t="s">
        <v>528</v>
      </c>
      <c r="F6" s="1576" t="s">
        <v>202</v>
      </c>
      <c r="G6" s="369" t="s">
        <v>121</v>
      </c>
      <c r="H6" s="418" t="s">
        <v>113</v>
      </c>
      <c r="I6" s="437" t="s">
        <v>170</v>
      </c>
      <c r="J6" s="418" t="s">
        <v>453</v>
      </c>
      <c r="K6" s="471" t="s">
        <v>454</v>
      </c>
      <c r="L6" s="482"/>
      <c r="M6" s="482"/>
      <c r="N6" s="482"/>
      <c r="O6" s="482"/>
      <c r="P6" s="482"/>
      <c r="Q6" s="482"/>
      <c r="R6" s="1607" t="s">
        <v>529</v>
      </c>
      <c r="S6" s="1590" t="s">
        <v>256</v>
      </c>
      <c r="T6" s="1592" t="s">
        <v>186</v>
      </c>
      <c r="U6" s="1594" t="s">
        <v>240</v>
      </c>
      <c r="V6" s="1596" t="s">
        <v>453</v>
      </c>
      <c r="W6" s="768" t="s">
        <v>429</v>
      </c>
      <c r="X6" s="1262"/>
      <c r="Y6" s="776"/>
      <c r="Z6" s="776"/>
      <c r="AA6" s="776"/>
      <c r="AB6" s="776"/>
      <c r="AC6" s="776"/>
      <c r="AD6" s="776"/>
      <c r="AE6" s="776"/>
      <c r="AF6" s="776"/>
      <c r="AG6" s="776"/>
      <c r="AH6" s="776"/>
      <c r="AI6" s="776"/>
      <c r="AJ6" s="776"/>
      <c r="AK6" s="776"/>
      <c r="AL6" s="776"/>
      <c r="AM6" s="776"/>
      <c r="AN6" s="776"/>
      <c r="AO6" s="776"/>
      <c r="AP6" s="776"/>
      <c r="AQ6" s="776"/>
      <c r="AR6" s="776"/>
      <c r="AS6" s="776"/>
      <c r="AT6" s="776"/>
      <c r="AU6" s="776"/>
      <c r="AV6" s="776"/>
      <c r="AW6" s="1598"/>
      <c r="AY6" s="285"/>
      <c r="BA6" s="288"/>
    </row>
    <row r="7" spans="2:53" ht="14.45" customHeight="1">
      <c r="B7" s="1601"/>
      <c r="C7" s="1602"/>
      <c r="D7" s="1603"/>
      <c r="E7" s="1605"/>
      <c r="F7" s="1606"/>
      <c r="G7" s="741"/>
      <c r="H7" s="742"/>
      <c r="I7" s="744"/>
      <c r="J7" s="745"/>
      <c r="K7" s="746"/>
      <c r="L7" s="747"/>
      <c r="M7" s="747"/>
      <c r="N7" s="747"/>
      <c r="O7" s="747"/>
      <c r="P7" s="747"/>
      <c r="Q7" s="747"/>
      <c r="R7" s="1608"/>
      <c r="S7" s="1591"/>
      <c r="T7" s="1593"/>
      <c r="U7" s="1595"/>
      <c r="V7" s="1597"/>
      <c r="W7" s="769" t="s">
        <v>540</v>
      </c>
      <c r="X7" s="1041"/>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1598"/>
      <c r="AX7" s="780"/>
      <c r="AY7" s="285"/>
      <c r="BA7" s="288"/>
    </row>
    <row r="8" spans="2:53" ht="14.45" customHeight="1">
      <c r="B8" s="1103" t="s">
        <v>492</v>
      </c>
      <c r="C8" s="1599" t="s">
        <v>310</v>
      </c>
      <c r="D8" s="1600"/>
      <c r="E8" s="739"/>
      <c r="F8" s="371"/>
      <c r="G8" s="404"/>
      <c r="H8" s="210"/>
      <c r="I8" s="439"/>
      <c r="J8" s="457"/>
      <c r="K8" s="210"/>
      <c r="L8" s="210"/>
      <c r="M8" s="210"/>
      <c r="N8" s="210"/>
      <c r="O8" s="210"/>
      <c r="P8" s="210"/>
      <c r="Q8" s="210"/>
      <c r="R8" s="748"/>
      <c r="S8" s="754"/>
      <c r="T8" s="759"/>
      <c r="U8" s="754"/>
      <c r="V8" s="765"/>
      <c r="W8" s="770"/>
      <c r="X8" s="1041"/>
      <c r="Y8" s="285"/>
      <c r="Z8" s="285"/>
      <c r="AA8" s="285"/>
      <c r="AB8" s="285"/>
      <c r="AC8" s="285"/>
      <c r="AD8" s="285"/>
      <c r="AE8" s="285"/>
      <c r="AF8" s="285"/>
      <c r="AG8" s="285"/>
      <c r="AH8" s="285"/>
      <c r="AI8" s="285"/>
      <c r="AJ8" s="285"/>
      <c r="AK8" s="285"/>
      <c r="AL8" s="285"/>
      <c r="AM8" s="285"/>
      <c r="AN8" s="285"/>
      <c r="AO8" s="285"/>
      <c r="AP8" s="285"/>
      <c r="AQ8" s="285"/>
      <c r="AR8" s="285"/>
      <c r="AS8" s="285"/>
      <c r="AT8" s="285"/>
      <c r="AU8" s="285"/>
      <c r="AV8" s="285"/>
      <c r="AW8" s="285"/>
      <c r="AX8" s="780"/>
      <c r="AY8" s="285"/>
      <c r="BA8" s="288"/>
    </row>
    <row r="9" spans="2:53" ht="14.45" customHeight="1">
      <c r="B9" s="1103" t="s">
        <v>131</v>
      </c>
      <c r="C9" s="738"/>
      <c r="D9" s="338" t="s">
        <v>226</v>
      </c>
      <c r="E9" s="740"/>
      <c r="F9" s="10" t="s">
        <v>457</v>
      </c>
      <c r="G9" s="416"/>
      <c r="H9" s="743"/>
      <c r="I9" s="288"/>
      <c r="J9" s="285"/>
      <c r="K9" s="743"/>
      <c r="L9" s="743"/>
      <c r="M9" s="743"/>
      <c r="N9" s="743"/>
      <c r="O9" s="743"/>
      <c r="P9" s="743"/>
      <c r="Q9" s="743"/>
      <c r="R9" s="749"/>
      <c r="S9" s="755"/>
      <c r="T9" s="760"/>
      <c r="U9" s="755"/>
      <c r="V9" s="766"/>
      <c r="W9" s="771"/>
      <c r="X9" s="1041"/>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780"/>
      <c r="AY9" s="285"/>
      <c r="BA9" s="288"/>
    </row>
    <row r="10" spans="2:53" ht="14.45" customHeight="1">
      <c r="B10" s="1103"/>
      <c r="C10" s="738"/>
      <c r="D10" s="338" t="s">
        <v>530</v>
      </c>
      <c r="E10" s="740"/>
      <c r="F10" s="10" t="s">
        <v>457</v>
      </c>
      <c r="G10" s="416"/>
      <c r="H10" s="743"/>
      <c r="I10" s="288"/>
      <c r="J10" s="285"/>
      <c r="K10" s="743"/>
      <c r="L10" s="743"/>
      <c r="M10" s="743"/>
      <c r="N10" s="743"/>
      <c r="O10" s="743"/>
      <c r="P10" s="743"/>
      <c r="Q10" s="743"/>
      <c r="R10" s="749"/>
      <c r="S10" s="755"/>
      <c r="T10" s="760"/>
      <c r="U10" s="755"/>
      <c r="V10" s="766"/>
      <c r="W10" s="771"/>
      <c r="X10" s="1041"/>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780"/>
      <c r="AY10" s="285"/>
      <c r="BA10" s="288"/>
    </row>
    <row r="11" spans="2:53" ht="14.45" customHeight="1">
      <c r="B11" s="1104" t="s">
        <v>495</v>
      </c>
      <c r="C11" s="9" t="s">
        <v>38</v>
      </c>
      <c r="D11" s="330"/>
      <c r="E11" s="330"/>
      <c r="F11" s="330"/>
      <c r="G11" s="330"/>
      <c r="H11" s="421"/>
      <c r="I11" s="441"/>
      <c r="J11" s="459"/>
      <c r="K11" s="421"/>
      <c r="L11" s="421"/>
      <c r="M11" s="421"/>
      <c r="N11" s="421"/>
      <c r="O11" s="421"/>
      <c r="P11" s="421"/>
      <c r="Q11" s="421"/>
      <c r="R11" s="750"/>
      <c r="S11" s="756"/>
      <c r="T11" s="761"/>
      <c r="U11" s="756"/>
      <c r="V11" s="767"/>
      <c r="W11" s="772"/>
      <c r="X11" s="1062"/>
      <c r="Y11" s="700"/>
      <c r="Z11" s="700"/>
      <c r="AA11" s="700"/>
      <c r="AB11" s="700"/>
      <c r="AC11" s="700"/>
      <c r="AD11" s="700"/>
      <c r="AE11" s="700"/>
      <c r="AF11" s="700"/>
      <c r="AG11" s="700"/>
      <c r="AH11" s="700"/>
      <c r="AI11" s="700"/>
      <c r="AJ11" s="700"/>
      <c r="AK11" s="700"/>
      <c r="AL11" s="700"/>
      <c r="AM11" s="700"/>
      <c r="AN11" s="700"/>
      <c r="AO11" s="700"/>
      <c r="AP11" s="700"/>
      <c r="AQ11" s="700"/>
      <c r="AR11" s="700"/>
      <c r="AS11" s="700"/>
      <c r="AT11" s="700"/>
      <c r="AU11" s="700"/>
      <c r="AV11" s="700"/>
      <c r="AW11" s="700"/>
      <c r="AX11" s="780"/>
      <c r="AY11" s="285"/>
      <c r="BA11" s="288"/>
    </row>
    <row r="12" spans="2:53" ht="14.45" customHeight="1">
      <c r="B12" s="1105" t="s">
        <v>497</v>
      </c>
      <c r="C12" s="1111"/>
      <c r="D12" s="1112" t="s">
        <v>318</v>
      </c>
      <c r="E12" s="1113" t="s">
        <v>371</v>
      </c>
      <c r="F12" s="1114" t="s">
        <v>524</v>
      </c>
      <c r="G12" s="1115"/>
      <c r="H12" s="1116"/>
      <c r="I12" s="1117"/>
      <c r="J12" s="1118"/>
      <c r="K12" s="1116"/>
      <c r="L12" s="1116"/>
      <c r="M12" s="1116"/>
      <c r="N12" s="1116"/>
      <c r="O12" s="1116"/>
      <c r="P12" s="1116"/>
      <c r="Q12" s="1116"/>
      <c r="R12" s="1119"/>
      <c r="S12" s="1120"/>
      <c r="T12" s="1121"/>
      <c r="U12" s="1120"/>
      <c r="V12" s="1122"/>
      <c r="W12" s="1123"/>
      <c r="X12" s="1062"/>
      <c r="Y12" s="700"/>
      <c r="Z12" s="700"/>
      <c r="AA12" s="700"/>
      <c r="AB12" s="700"/>
      <c r="AC12" s="700"/>
      <c r="AD12" s="700"/>
      <c r="AE12" s="779"/>
      <c r="AF12" s="700"/>
      <c r="AG12" s="700"/>
      <c r="AH12" s="700"/>
      <c r="AI12" s="700"/>
      <c r="AJ12" s="700"/>
      <c r="AK12" s="700"/>
      <c r="AL12" s="700"/>
      <c r="AM12" s="700"/>
      <c r="AN12" s="700"/>
      <c r="AO12" s="700"/>
      <c r="AP12" s="700"/>
      <c r="AQ12" s="700"/>
      <c r="AR12" s="700"/>
      <c r="AS12" s="700"/>
      <c r="AT12" s="700"/>
      <c r="AU12" s="700"/>
      <c r="AV12" s="700"/>
      <c r="AW12" s="700"/>
      <c r="AX12" s="780"/>
      <c r="AY12" s="285"/>
      <c r="BA12" s="288"/>
    </row>
    <row r="13" spans="2:53" ht="14.45" customHeight="1">
      <c r="B13" s="1105"/>
      <c r="C13" s="1124"/>
      <c r="D13" s="1125"/>
      <c r="E13" s="1126"/>
      <c r="F13" s="1127" t="s">
        <v>393</v>
      </c>
      <c r="G13" s="1128"/>
      <c r="H13" s="1129"/>
      <c r="I13" s="1130"/>
      <c r="J13" s="1131"/>
      <c r="K13" s="1132">
        <v>12</v>
      </c>
      <c r="L13" s="1129"/>
      <c r="M13" s="1129"/>
      <c r="N13" s="1129"/>
      <c r="O13" s="1129"/>
      <c r="P13" s="1129"/>
      <c r="Q13" s="1129"/>
      <c r="R13" s="1133"/>
      <c r="S13" s="1134"/>
      <c r="T13" s="1135"/>
      <c r="U13" s="1134"/>
      <c r="V13" s="1136"/>
      <c r="W13" s="1137"/>
      <c r="X13" s="1062"/>
      <c r="Y13" s="700"/>
      <c r="Z13" s="700"/>
      <c r="AA13" s="700"/>
      <c r="AB13" s="700"/>
      <c r="AC13" s="700"/>
      <c r="AD13" s="700"/>
      <c r="AE13" s="700"/>
      <c r="AF13" s="700"/>
      <c r="AG13" s="700"/>
      <c r="AH13" s="700"/>
      <c r="AI13" s="700"/>
      <c r="AJ13" s="700"/>
      <c r="AK13" s="700"/>
      <c r="AL13" s="700"/>
      <c r="AM13" s="700"/>
      <c r="AN13" s="700"/>
      <c r="AO13" s="700"/>
      <c r="AP13" s="700"/>
      <c r="AQ13" s="700"/>
      <c r="AR13" s="700"/>
      <c r="AS13" s="700"/>
      <c r="AT13" s="700"/>
      <c r="AU13" s="700"/>
      <c r="AV13" s="700"/>
      <c r="AW13" s="700"/>
      <c r="AX13" s="780"/>
      <c r="AY13" s="285"/>
      <c r="BA13" s="288"/>
    </row>
    <row r="14" spans="2:53" ht="14.45" customHeight="1">
      <c r="B14" s="1105"/>
      <c r="C14" s="1111"/>
      <c r="D14" s="1112" t="s">
        <v>321</v>
      </c>
      <c r="E14" s="1113" t="s">
        <v>533</v>
      </c>
      <c r="F14" s="1114" t="s">
        <v>209</v>
      </c>
      <c r="G14" s="1138"/>
      <c r="H14" s="1139"/>
      <c r="I14" s="1140"/>
      <c r="J14" s="1141"/>
      <c r="K14" s="1142">
        <v>12</v>
      </c>
      <c r="L14" s="1142">
        <v>36</v>
      </c>
      <c r="M14" s="1139"/>
      <c r="N14" s="1139"/>
      <c r="O14" s="1139"/>
      <c r="P14" s="1139"/>
      <c r="Q14" s="1139"/>
      <c r="R14" s="1143"/>
      <c r="S14" s="1144"/>
      <c r="T14" s="1145"/>
      <c r="U14" s="1144"/>
      <c r="V14" s="1146"/>
      <c r="W14" s="1147"/>
      <c r="X14" s="1062"/>
      <c r="Y14" s="700"/>
      <c r="Z14" s="700"/>
      <c r="AA14" s="700"/>
      <c r="AB14" s="700"/>
      <c r="AC14" s="700"/>
      <c r="AD14" s="700"/>
      <c r="AE14" s="700"/>
      <c r="AF14" s="700"/>
      <c r="AG14" s="700"/>
      <c r="AH14" s="700"/>
      <c r="AI14" s="700"/>
      <c r="AJ14" s="700"/>
      <c r="AK14" s="700"/>
      <c r="AL14" s="700"/>
      <c r="AM14" s="700"/>
      <c r="AN14" s="700"/>
      <c r="AO14" s="700"/>
      <c r="AP14" s="700"/>
      <c r="AQ14" s="700"/>
      <c r="AR14" s="700"/>
      <c r="AS14" s="700"/>
      <c r="AT14" s="700"/>
      <c r="AU14" s="700"/>
      <c r="AV14" s="700"/>
      <c r="AW14" s="700"/>
      <c r="AX14" s="780"/>
      <c r="AY14" s="285"/>
      <c r="BA14" s="288"/>
    </row>
    <row r="15" spans="2:53" ht="14.45" customHeight="1">
      <c r="B15" s="1105"/>
      <c r="C15" s="1148"/>
      <c r="D15" s="1149"/>
      <c r="E15" s="1056"/>
      <c r="F15" s="1127" t="s">
        <v>393</v>
      </c>
      <c r="G15" s="1057" t="s">
        <v>502</v>
      </c>
      <c r="H15" s="1058">
        <v>1700</v>
      </c>
      <c r="I15" s="1058">
        <f>ROUND(BA15,0)</f>
        <v>0</v>
      </c>
      <c r="J15" s="1058">
        <f>+H15*I15</f>
        <v>0</v>
      </c>
      <c r="K15" s="1052"/>
      <c r="L15" s="1052"/>
      <c r="M15" s="1052"/>
      <c r="N15" s="1052"/>
      <c r="O15" s="1052"/>
      <c r="P15" s="1052"/>
      <c r="Q15" s="1052"/>
      <c r="R15" s="1150"/>
      <c r="S15" s="1151"/>
      <c r="T15" s="1152"/>
      <c r="U15" s="1151"/>
      <c r="V15" s="1153"/>
      <c r="W15" s="1154"/>
      <c r="X15" s="1263"/>
      <c r="Y15" s="777"/>
      <c r="Z15" s="777"/>
      <c r="AA15" s="777"/>
      <c r="AB15" s="777"/>
      <c r="AC15" s="777"/>
      <c r="AD15" s="777"/>
      <c r="AE15" s="777"/>
      <c r="AF15" s="777"/>
      <c r="AG15" s="777"/>
      <c r="AH15" s="777"/>
      <c r="AI15" s="777"/>
      <c r="AJ15" s="777"/>
      <c r="AK15" s="777"/>
      <c r="AL15" s="777"/>
      <c r="AM15" s="777"/>
      <c r="AN15" s="777"/>
      <c r="AO15" s="777"/>
      <c r="AP15" s="777"/>
      <c r="AQ15" s="777"/>
      <c r="AR15" s="777"/>
      <c r="AS15" s="777"/>
      <c r="AT15" s="777"/>
      <c r="AU15" s="777"/>
      <c r="AV15" s="777"/>
      <c r="AW15" s="777"/>
      <c r="AY15" s="286"/>
    </row>
    <row r="16" spans="2:53" ht="14.45" customHeight="1">
      <c r="B16" s="1105"/>
      <c r="C16" s="1124"/>
      <c r="D16" s="1112" t="s">
        <v>325</v>
      </c>
      <c r="E16" s="1113" t="s">
        <v>12</v>
      </c>
      <c r="F16" s="1114" t="s">
        <v>209</v>
      </c>
      <c r="G16" s="1115"/>
      <c r="H16" s="1116"/>
      <c r="I16" s="1117"/>
      <c r="J16" s="1118"/>
      <c r="K16" s="1116"/>
      <c r="L16" s="1116"/>
      <c r="M16" s="1116"/>
      <c r="N16" s="1116"/>
      <c r="O16" s="1116"/>
      <c r="P16" s="1116"/>
      <c r="Q16" s="1116"/>
      <c r="R16" s="1119"/>
      <c r="S16" s="1120"/>
      <c r="T16" s="1121"/>
      <c r="U16" s="1120"/>
      <c r="V16" s="1122"/>
      <c r="W16" s="1123"/>
      <c r="X16" s="1062"/>
      <c r="Y16" s="700"/>
      <c r="Z16" s="700"/>
      <c r="AA16" s="700"/>
      <c r="AB16" s="700"/>
      <c r="AC16" s="700"/>
      <c r="AD16" s="700"/>
      <c r="AE16" s="700"/>
      <c r="AF16" s="700"/>
      <c r="AG16" s="700"/>
      <c r="AH16" s="700"/>
      <c r="AI16" s="700"/>
      <c r="AJ16" s="700"/>
      <c r="AK16" s="700"/>
      <c r="AL16" s="700"/>
      <c r="AM16" s="700"/>
      <c r="AN16" s="700"/>
      <c r="AO16" s="700"/>
      <c r="AP16" s="700"/>
      <c r="AQ16" s="700"/>
      <c r="AR16" s="700"/>
      <c r="AS16" s="700"/>
      <c r="AT16" s="700"/>
      <c r="AU16" s="700"/>
      <c r="AV16" s="700"/>
      <c r="AW16" s="700"/>
      <c r="AX16" s="780"/>
      <c r="AY16" s="285"/>
      <c r="BA16" s="288"/>
    </row>
    <row r="17" spans="2:53" ht="14.45" customHeight="1">
      <c r="B17" s="1105"/>
      <c r="C17" s="1155"/>
      <c r="D17" s="1125"/>
      <c r="E17" s="1126"/>
      <c r="F17" s="1127" t="s">
        <v>355</v>
      </c>
      <c r="G17" s="1128"/>
      <c r="H17" s="1129"/>
      <c r="I17" s="1130"/>
      <c r="J17" s="1131"/>
      <c r="K17" s="1132">
        <v>12</v>
      </c>
      <c r="L17" s="1132">
        <v>36</v>
      </c>
      <c r="M17" s="1129"/>
      <c r="N17" s="1129"/>
      <c r="O17" s="1129"/>
      <c r="P17" s="1129"/>
      <c r="Q17" s="1129"/>
      <c r="R17" s="1133"/>
      <c r="S17" s="1134"/>
      <c r="T17" s="1135"/>
      <c r="U17" s="1134"/>
      <c r="V17" s="1134"/>
      <c r="W17" s="1137"/>
      <c r="X17" s="1062"/>
      <c r="Y17" s="700"/>
      <c r="Z17" s="700"/>
      <c r="AA17" s="700"/>
      <c r="AB17" s="700"/>
      <c r="AC17" s="700"/>
      <c r="AD17" s="700"/>
      <c r="AE17" s="700"/>
      <c r="AF17" s="700"/>
      <c r="AG17" s="700"/>
      <c r="AH17" s="700"/>
      <c r="AI17" s="700"/>
      <c r="AJ17" s="700"/>
      <c r="AK17" s="700"/>
      <c r="AL17" s="700"/>
      <c r="AM17" s="700"/>
      <c r="AN17" s="700"/>
      <c r="AO17" s="700"/>
      <c r="AP17" s="700"/>
      <c r="AQ17" s="700"/>
      <c r="AR17" s="700"/>
      <c r="AS17" s="700"/>
      <c r="AT17" s="700"/>
      <c r="AU17" s="700"/>
      <c r="AV17" s="700"/>
      <c r="AW17" s="700"/>
      <c r="AX17" s="780"/>
      <c r="AY17" s="285"/>
      <c r="BA17" s="288"/>
    </row>
    <row r="18" spans="2:53" ht="14.45" customHeight="1">
      <c r="B18" s="1105"/>
      <c r="C18" s="954"/>
      <c r="D18" s="1156" t="s">
        <v>327</v>
      </c>
      <c r="E18" s="955" t="s">
        <v>250</v>
      </c>
      <c r="F18" s="1157" t="s">
        <v>7</v>
      </c>
      <c r="G18" s="1057" t="s">
        <v>502</v>
      </c>
      <c r="H18" s="1058">
        <v>1700</v>
      </c>
      <c r="I18" s="1058">
        <f>ROUND(BA18,0)</f>
        <v>0</v>
      </c>
      <c r="J18" s="1058">
        <f>+H18*I18</f>
        <v>0</v>
      </c>
      <c r="K18" s="1052"/>
      <c r="L18" s="1052"/>
      <c r="M18" s="1052"/>
      <c r="N18" s="1052"/>
      <c r="O18" s="1052"/>
      <c r="P18" s="1052"/>
      <c r="Q18" s="1052"/>
      <c r="R18" s="1158"/>
      <c r="S18" s="1159"/>
      <c r="T18" s="1160"/>
      <c r="U18" s="1161"/>
      <c r="V18" s="1161"/>
      <c r="W18" s="1123"/>
      <c r="X18" s="1263"/>
      <c r="Y18" s="777"/>
      <c r="Z18" s="777"/>
      <c r="AA18" s="777"/>
      <c r="AB18" s="777"/>
      <c r="AC18" s="777"/>
      <c r="AD18" s="777"/>
      <c r="AE18" s="777"/>
      <c r="AF18" s="777"/>
      <c r="AG18" s="777"/>
      <c r="AH18" s="777"/>
      <c r="AI18" s="777"/>
      <c r="AJ18" s="777"/>
      <c r="AK18" s="777"/>
      <c r="AL18" s="777"/>
      <c r="AM18" s="777"/>
      <c r="AN18" s="777"/>
      <c r="AO18" s="777"/>
      <c r="AP18" s="777"/>
      <c r="AQ18" s="777"/>
      <c r="AR18" s="777"/>
      <c r="AS18" s="777"/>
      <c r="AT18" s="777"/>
      <c r="AU18" s="777"/>
      <c r="AV18" s="777"/>
      <c r="AW18" s="777"/>
      <c r="AY18" s="284"/>
      <c r="AZ18" s="286"/>
    </row>
    <row r="19" spans="2:53" ht="14.45" customHeight="1">
      <c r="B19" s="1105"/>
      <c r="C19" s="318" t="s">
        <v>328</v>
      </c>
      <c r="D19" s="330"/>
      <c r="E19" s="330"/>
      <c r="F19" s="330"/>
      <c r="G19" s="330"/>
      <c r="H19" s="421"/>
      <c r="I19" s="441"/>
      <c r="J19" s="459"/>
      <c r="K19" s="421"/>
      <c r="L19" s="421"/>
      <c r="M19" s="421"/>
      <c r="N19" s="421"/>
      <c r="O19" s="421"/>
      <c r="P19" s="421"/>
      <c r="Q19" s="421"/>
      <c r="R19" s="751"/>
      <c r="S19" s="757"/>
      <c r="T19" s="762"/>
      <c r="U19" s="757"/>
      <c r="V19" s="757">
        <f>SUM(V20:V22)</f>
        <v>14640300</v>
      </c>
      <c r="W19" s="773"/>
      <c r="X19" s="1062"/>
      <c r="Y19" s="700"/>
      <c r="Z19" s="700"/>
      <c r="AA19" s="700"/>
      <c r="AB19" s="700"/>
      <c r="AC19" s="700"/>
      <c r="AD19" s="700"/>
      <c r="AE19" s="700"/>
      <c r="AF19" s="700"/>
      <c r="AG19" s="700"/>
      <c r="AH19" s="700"/>
      <c r="AI19" s="700"/>
      <c r="AJ19" s="700"/>
      <c r="AK19" s="700"/>
      <c r="AL19" s="700"/>
      <c r="AM19" s="700"/>
      <c r="AN19" s="700"/>
      <c r="AO19" s="700"/>
      <c r="AP19" s="700"/>
      <c r="AQ19" s="700"/>
      <c r="AR19" s="87"/>
      <c r="AS19" s="700"/>
      <c r="AT19" s="700"/>
      <c r="AU19" s="700"/>
      <c r="AV19" s="700"/>
      <c r="AW19" s="700"/>
      <c r="AX19" s="780"/>
      <c r="AY19" s="285"/>
      <c r="BA19" s="288"/>
    </row>
    <row r="20" spans="2:53" ht="14.45" customHeight="1">
      <c r="B20" s="1105"/>
      <c r="C20" s="1162"/>
      <c r="D20" s="1163" t="s">
        <v>206</v>
      </c>
      <c r="E20" s="1164" t="s">
        <v>535</v>
      </c>
      <c r="F20" s="1165" t="s">
        <v>7</v>
      </c>
      <c r="G20" s="1166"/>
      <c r="H20" s="1167"/>
      <c r="I20" s="1168"/>
      <c r="J20" s="1169"/>
      <c r="K20" s="1167"/>
      <c r="L20" s="1167"/>
      <c r="M20" s="1167"/>
      <c r="N20" s="1167"/>
      <c r="O20" s="1167"/>
      <c r="P20" s="1167"/>
      <c r="Q20" s="1167"/>
      <c r="R20" s="1170" t="s">
        <v>537</v>
      </c>
      <c r="S20" s="1171" t="s">
        <v>502</v>
      </c>
      <c r="T20" s="1172">
        <v>739.27215485337558</v>
      </c>
      <c r="U20" s="1173">
        <v>8300</v>
      </c>
      <c r="V20" s="1173">
        <f>+T20*U20</f>
        <v>6135958.8852830175</v>
      </c>
      <c r="W20" s="1174" t="str">
        <f>+'様式第4-3号 長期修繕計画表'!E19</f>
        <v>12～15年</v>
      </c>
      <c r="X20" s="1062"/>
      <c r="Y20" s="778"/>
      <c r="Z20" s="778"/>
      <c r="AA20" s="700"/>
      <c r="AB20" s="700"/>
      <c r="AC20" s="700"/>
      <c r="AD20" s="700"/>
      <c r="AE20" s="700"/>
      <c r="AF20" s="700"/>
      <c r="AG20" s="700"/>
      <c r="AH20" s="700"/>
      <c r="AI20" s="700"/>
      <c r="AJ20" s="700"/>
      <c r="AK20" s="700"/>
      <c r="AL20" s="700"/>
      <c r="AM20" s="700"/>
      <c r="AN20" s="700"/>
      <c r="AO20" s="700"/>
      <c r="AP20" s="700"/>
      <c r="AQ20" s="700"/>
      <c r="AR20" s="87"/>
      <c r="AS20" s="700"/>
      <c r="AT20" s="700"/>
      <c r="AU20" s="700"/>
      <c r="AV20" s="700"/>
      <c r="AW20" s="700"/>
      <c r="AX20" s="780"/>
      <c r="AY20" s="285"/>
      <c r="BA20" s="288"/>
    </row>
    <row r="21" spans="2:53" ht="14.45" customHeight="1">
      <c r="B21" s="1105"/>
      <c r="C21" s="1111"/>
      <c r="D21" s="1113" t="s">
        <v>335</v>
      </c>
      <c r="E21" s="1175" t="s">
        <v>126</v>
      </c>
      <c r="F21" s="1175" t="s">
        <v>7</v>
      </c>
      <c r="G21" s="1166"/>
      <c r="H21" s="1167"/>
      <c r="I21" s="1168"/>
      <c r="J21" s="1169"/>
      <c r="K21" s="1167"/>
      <c r="L21" s="1167"/>
      <c r="M21" s="1167"/>
      <c r="N21" s="1167"/>
      <c r="O21" s="1167"/>
      <c r="P21" s="1167"/>
      <c r="Q21" s="1167"/>
      <c r="R21" s="1170" t="s">
        <v>537</v>
      </c>
      <c r="S21" s="1171" t="s">
        <v>502</v>
      </c>
      <c r="T21" s="1172">
        <v>676.44574382074165</v>
      </c>
      <c r="U21" s="1173">
        <v>7600</v>
      </c>
      <c r="V21" s="1173">
        <f>+T21*U21</f>
        <v>5140987.6530376365</v>
      </c>
      <c r="W21" s="1174" t="str">
        <f>+'様式第4-3号 長期修繕計画表'!E20</f>
        <v>12～15年</v>
      </c>
      <c r="X21" s="1062"/>
      <c r="Y21" s="700"/>
      <c r="Z21" s="778"/>
      <c r="AA21" s="700"/>
      <c r="AB21" s="700"/>
      <c r="AC21" s="700"/>
      <c r="AD21" s="700"/>
      <c r="AE21" s="700"/>
      <c r="AF21" s="700"/>
      <c r="AG21" s="700"/>
      <c r="AH21" s="700"/>
      <c r="AI21" s="700"/>
      <c r="AJ21" s="700"/>
      <c r="AK21" s="700"/>
      <c r="AL21" s="700"/>
      <c r="AM21" s="700"/>
      <c r="AN21" s="700"/>
      <c r="AO21" s="700"/>
      <c r="AP21" s="700"/>
      <c r="AQ21" s="700"/>
      <c r="AR21" s="87"/>
      <c r="AS21" s="700"/>
      <c r="AT21" s="700"/>
      <c r="AU21" s="700"/>
      <c r="AV21" s="700"/>
      <c r="AW21" s="700"/>
      <c r="AX21" s="780"/>
      <c r="AY21" s="285"/>
      <c r="BA21" s="288"/>
    </row>
    <row r="22" spans="2:53" ht="14.45" customHeight="1">
      <c r="B22" s="1105"/>
      <c r="C22" s="1155"/>
      <c r="D22" s="1126"/>
      <c r="E22" s="1175" t="s">
        <v>19</v>
      </c>
      <c r="F22" s="1175" t="s">
        <v>7</v>
      </c>
      <c r="G22" s="1166"/>
      <c r="H22" s="1167"/>
      <c r="I22" s="1168"/>
      <c r="J22" s="1169"/>
      <c r="K22" s="1167"/>
      <c r="L22" s="1167"/>
      <c r="M22" s="1167"/>
      <c r="N22" s="1167"/>
      <c r="O22" s="1167"/>
      <c r="P22" s="1167"/>
      <c r="Q22" s="1167"/>
      <c r="R22" s="1170" t="s">
        <v>537</v>
      </c>
      <c r="S22" s="1171" t="s">
        <v>502</v>
      </c>
      <c r="T22" s="1172">
        <v>436.79915086744757</v>
      </c>
      <c r="U22" s="1173">
        <v>7700</v>
      </c>
      <c r="V22" s="1173">
        <f>+T22*U22</f>
        <v>3363353.4616793464</v>
      </c>
      <c r="W22" s="1174" t="str">
        <f>+'様式第4-3号 長期修繕計画表'!E20</f>
        <v>12～15年</v>
      </c>
      <c r="X22" s="1062"/>
      <c r="Y22" s="700"/>
      <c r="Z22" s="778"/>
      <c r="AA22" s="700"/>
      <c r="AB22" s="700"/>
      <c r="AC22" s="700"/>
      <c r="AD22" s="700"/>
      <c r="AE22" s="700"/>
      <c r="AF22" s="700"/>
      <c r="AG22" s="700"/>
      <c r="AH22" s="700"/>
      <c r="AI22" s="700"/>
      <c r="AJ22" s="700"/>
      <c r="AK22" s="700"/>
      <c r="AL22" s="700"/>
      <c r="AM22" s="700"/>
      <c r="AN22" s="700"/>
      <c r="AO22" s="700"/>
      <c r="AP22" s="700"/>
      <c r="AQ22" s="700"/>
      <c r="AR22" s="87"/>
      <c r="AS22" s="700"/>
      <c r="AT22" s="700"/>
      <c r="AU22" s="700"/>
      <c r="AV22" s="700"/>
      <c r="AW22" s="700"/>
      <c r="AX22" s="780"/>
      <c r="AY22" s="285"/>
      <c r="BA22" s="288"/>
    </row>
    <row r="23" spans="2:53" ht="14.45" customHeight="1">
      <c r="B23" s="1105"/>
      <c r="C23" s="318" t="s">
        <v>339</v>
      </c>
      <c r="D23" s="330"/>
      <c r="E23" s="330"/>
      <c r="F23" s="330"/>
      <c r="G23" s="330"/>
      <c r="H23" s="421"/>
      <c r="I23" s="441"/>
      <c r="J23" s="459"/>
      <c r="K23" s="421"/>
      <c r="L23" s="421"/>
      <c r="M23" s="421"/>
      <c r="N23" s="421"/>
      <c r="O23" s="421"/>
      <c r="P23" s="421"/>
      <c r="Q23" s="421"/>
      <c r="R23" s="752"/>
      <c r="S23" s="756"/>
      <c r="T23" s="761"/>
      <c r="U23" s="756"/>
      <c r="V23" s="756">
        <f>SUM(V24:V32)</f>
        <v>25886699.999999996</v>
      </c>
      <c r="W23" s="774"/>
      <c r="X23" s="1062"/>
      <c r="Y23" s="700"/>
      <c r="Z23" s="700"/>
      <c r="AA23" s="700"/>
      <c r="AB23" s="700"/>
      <c r="AC23" s="700"/>
      <c r="AD23" s="700"/>
      <c r="AE23" s="700"/>
      <c r="AF23" s="700"/>
      <c r="AG23" s="700"/>
      <c r="AH23" s="700"/>
      <c r="AI23" s="700"/>
      <c r="AJ23" s="700"/>
      <c r="AK23" s="700"/>
      <c r="AL23" s="700"/>
      <c r="AM23" s="700"/>
      <c r="AN23" s="700"/>
      <c r="AO23" s="700"/>
      <c r="AP23" s="700"/>
      <c r="AQ23" s="700"/>
      <c r="AR23" s="700"/>
      <c r="AS23" s="700"/>
      <c r="AT23" s="700"/>
      <c r="AU23" s="700"/>
      <c r="AV23" s="700"/>
      <c r="AW23" s="700"/>
      <c r="AX23" s="780"/>
      <c r="AY23" s="285"/>
      <c r="BA23" s="288"/>
    </row>
    <row r="24" spans="2:53" ht="14.45" customHeight="1">
      <c r="B24" s="1106"/>
      <c r="C24" s="1162" t="s">
        <v>10</v>
      </c>
      <c r="D24" s="1163" t="s">
        <v>284</v>
      </c>
      <c r="E24" s="1176" t="s">
        <v>421</v>
      </c>
      <c r="F24" s="1165" t="s">
        <v>340</v>
      </c>
      <c r="G24" s="1166"/>
      <c r="H24" s="1167"/>
      <c r="I24" s="1168"/>
      <c r="J24" s="1169"/>
      <c r="K24" s="1167"/>
      <c r="L24" s="1167"/>
      <c r="M24" s="1167"/>
      <c r="N24" s="1167"/>
      <c r="O24" s="1167"/>
      <c r="P24" s="1167"/>
      <c r="Q24" s="1167"/>
      <c r="R24" s="1177" t="s">
        <v>57</v>
      </c>
      <c r="S24" s="1171" t="s">
        <v>502</v>
      </c>
      <c r="T24" s="1172">
        <v>3532.6947291313377</v>
      </c>
      <c r="U24" s="1173">
        <v>1000</v>
      </c>
      <c r="V24" s="1173">
        <f>+T24*U24</f>
        <v>3532694.7291313377</v>
      </c>
      <c r="W24" s="1174" t="str">
        <f>+'様式第4-3号 長期修繕計画表'!E22</f>
        <v>12～15年</v>
      </c>
      <c r="X24" s="1062"/>
      <c r="Y24" s="700"/>
      <c r="Z24" s="700"/>
      <c r="AA24" s="700"/>
      <c r="AB24" s="700"/>
      <c r="AC24" s="700"/>
      <c r="AD24" s="700"/>
      <c r="AE24" s="700"/>
      <c r="AF24" s="700"/>
      <c r="AG24" s="700"/>
      <c r="AH24" s="700"/>
      <c r="AI24" s="700"/>
      <c r="AJ24" s="700"/>
      <c r="AK24" s="700"/>
      <c r="AL24" s="700"/>
      <c r="AM24" s="700"/>
      <c r="AN24" s="700"/>
      <c r="AO24" s="700"/>
      <c r="AP24" s="700"/>
      <c r="AQ24" s="700"/>
      <c r="AR24" s="700"/>
      <c r="AS24" s="700"/>
      <c r="AT24" s="700"/>
      <c r="AU24" s="700"/>
      <c r="AV24" s="700"/>
      <c r="AW24" s="700"/>
      <c r="AX24" s="780"/>
      <c r="AY24" s="285"/>
      <c r="BA24" s="288"/>
    </row>
    <row r="25" spans="2:53" ht="14.25" customHeight="1">
      <c r="B25" s="1106"/>
      <c r="C25" s="1111"/>
      <c r="D25" s="1178" t="s">
        <v>344</v>
      </c>
      <c r="E25" s="1113" t="s">
        <v>539</v>
      </c>
      <c r="F25" s="1179" t="s">
        <v>498</v>
      </c>
      <c r="G25" s="1138"/>
      <c r="H25" s="1139"/>
      <c r="I25" s="1140"/>
      <c r="J25" s="1141"/>
      <c r="K25" s="1139"/>
      <c r="L25" s="1139"/>
      <c r="M25" s="1139"/>
      <c r="N25" s="1139"/>
      <c r="O25" s="1139"/>
      <c r="P25" s="1139"/>
      <c r="Q25" s="1139"/>
      <c r="R25" s="1180" t="s">
        <v>477</v>
      </c>
      <c r="S25" s="1181" t="s">
        <v>502</v>
      </c>
      <c r="T25" s="1145">
        <v>2364.4412792014018</v>
      </c>
      <c r="U25" s="1144">
        <v>1500</v>
      </c>
      <c r="V25" s="1144">
        <f>+T25*U25</f>
        <v>3546661.9188021026</v>
      </c>
      <c r="W25" s="1182" t="str">
        <f>+'様式第4-3号 長期修繕計画表'!E23</f>
        <v>12～15年</v>
      </c>
      <c r="X25" s="1062"/>
      <c r="Y25" s="700"/>
      <c r="Z25" s="700"/>
      <c r="AA25" s="700"/>
      <c r="AB25" s="700"/>
      <c r="AC25" s="700"/>
      <c r="AD25" s="700"/>
      <c r="AE25" s="700"/>
      <c r="AF25" s="700"/>
      <c r="AG25" s="700"/>
      <c r="AH25" s="700"/>
      <c r="AI25" s="700"/>
      <c r="AJ25" s="700"/>
      <c r="AK25" s="700"/>
      <c r="AL25" s="700"/>
      <c r="AM25" s="700"/>
      <c r="AN25" s="700"/>
      <c r="AO25" s="700"/>
      <c r="AP25" s="700"/>
      <c r="AQ25" s="700"/>
      <c r="AR25" s="700"/>
      <c r="AS25" s="700"/>
      <c r="AT25" s="700"/>
      <c r="AU25" s="700"/>
      <c r="AV25" s="700"/>
      <c r="AW25" s="700"/>
      <c r="AX25" s="780"/>
      <c r="AY25" s="285"/>
      <c r="BA25" s="288"/>
    </row>
    <row r="26" spans="2:53" ht="14.45" customHeight="1">
      <c r="B26" s="1106"/>
      <c r="C26" s="1124"/>
      <c r="D26" s="1183"/>
      <c r="E26" s="1126"/>
      <c r="F26" s="1184" t="s">
        <v>390</v>
      </c>
      <c r="G26" s="1185"/>
      <c r="H26" s="1186"/>
      <c r="I26" s="1187"/>
      <c r="J26" s="1188"/>
      <c r="K26" s="1186"/>
      <c r="L26" s="1186"/>
      <c r="M26" s="1186"/>
      <c r="N26" s="1186"/>
      <c r="O26" s="1186"/>
      <c r="P26" s="1186"/>
      <c r="Q26" s="1186"/>
      <c r="R26" s="1189" t="s">
        <v>450</v>
      </c>
      <c r="S26" s="1190" t="s">
        <v>502</v>
      </c>
      <c r="T26" s="1191"/>
      <c r="U26" s="1192"/>
      <c r="V26" s="1193"/>
      <c r="W26" s="1194" t="str">
        <f>+'様式第4-3号 長期修繕計画表'!E24</f>
        <v>24～30年</v>
      </c>
      <c r="X26" s="1062"/>
      <c r="Y26" s="700"/>
      <c r="Z26" s="700"/>
      <c r="AA26" s="700"/>
      <c r="AB26" s="700"/>
      <c r="AC26" s="700"/>
      <c r="AD26" s="700"/>
      <c r="AE26" s="700"/>
      <c r="AF26" s="700"/>
      <c r="AG26" s="700"/>
      <c r="AH26" s="700"/>
      <c r="AI26" s="700"/>
      <c r="AJ26" s="700"/>
      <c r="AK26" s="700"/>
      <c r="AL26" s="700"/>
      <c r="AM26" s="700"/>
      <c r="AN26" s="700"/>
      <c r="AO26" s="700"/>
      <c r="AP26" s="700"/>
      <c r="AQ26" s="700"/>
      <c r="AR26" s="700"/>
      <c r="AS26" s="700"/>
      <c r="AT26" s="700"/>
      <c r="AU26" s="700"/>
      <c r="AV26" s="700"/>
      <c r="AW26" s="700"/>
      <c r="AX26" s="780"/>
      <c r="AY26" s="285"/>
      <c r="BA26" s="288"/>
    </row>
    <row r="27" spans="2:53" ht="14.25" customHeight="1">
      <c r="B27" s="1106"/>
      <c r="C27" s="1111"/>
      <c r="D27" s="1178" t="s">
        <v>503</v>
      </c>
      <c r="E27" s="1113" t="s">
        <v>539</v>
      </c>
      <c r="F27" s="1179" t="s">
        <v>498</v>
      </c>
      <c r="G27" s="1138"/>
      <c r="H27" s="1139"/>
      <c r="I27" s="1140"/>
      <c r="J27" s="1141"/>
      <c r="K27" s="1139"/>
      <c r="L27" s="1139"/>
      <c r="M27" s="1139"/>
      <c r="N27" s="1139"/>
      <c r="O27" s="1139"/>
      <c r="P27" s="1139"/>
      <c r="Q27" s="1139"/>
      <c r="R27" s="1180" t="s">
        <v>477</v>
      </c>
      <c r="S27" s="1181" t="s">
        <v>502</v>
      </c>
      <c r="T27" s="1145">
        <v>1364.0035823602636</v>
      </c>
      <c r="U27" s="1144">
        <v>1200</v>
      </c>
      <c r="V27" s="1144">
        <f>+T27*U27</f>
        <v>1636804.2988323164</v>
      </c>
      <c r="W27" s="1182" t="str">
        <f>+'様式第4-3号 長期修繕計画表'!E25</f>
        <v>12～15年</v>
      </c>
      <c r="X27" s="1062"/>
      <c r="Y27" s="700"/>
      <c r="Z27" s="700"/>
      <c r="AA27" s="700"/>
      <c r="AB27" s="700"/>
      <c r="AC27" s="700"/>
      <c r="AD27" s="700"/>
      <c r="AE27" s="700"/>
      <c r="AF27" s="700"/>
      <c r="AG27" s="700"/>
      <c r="AH27" s="700"/>
      <c r="AI27" s="700"/>
      <c r="AJ27" s="700"/>
      <c r="AK27" s="700"/>
      <c r="AL27" s="700"/>
      <c r="AM27" s="700"/>
      <c r="AN27" s="700"/>
      <c r="AO27" s="700"/>
      <c r="AP27" s="700"/>
      <c r="AQ27" s="700"/>
      <c r="AR27" s="700"/>
      <c r="AS27" s="700"/>
      <c r="AT27" s="700"/>
      <c r="AU27" s="700"/>
      <c r="AV27" s="700"/>
      <c r="AW27" s="700"/>
      <c r="AX27" s="780"/>
      <c r="AY27" s="285"/>
      <c r="BA27" s="288"/>
    </row>
    <row r="28" spans="2:53" ht="14.45" customHeight="1">
      <c r="B28" s="1106"/>
      <c r="C28" s="1124"/>
      <c r="D28" s="1183"/>
      <c r="E28" s="1126"/>
      <c r="F28" s="1184" t="s">
        <v>390</v>
      </c>
      <c r="G28" s="1185"/>
      <c r="H28" s="1186"/>
      <c r="I28" s="1187"/>
      <c r="J28" s="1188"/>
      <c r="K28" s="1186"/>
      <c r="L28" s="1186"/>
      <c r="M28" s="1186"/>
      <c r="N28" s="1186"/>
      <c r="O28" s="1186"/>
      <c r="P28" s="1186"/>
      <c r="Q28" s="1186"/>
      <c r="R28" s="1189" t="s">
        <v>450</v>
      </c>
      <c r="S28" s="1190" t="s">
        <v>502</v>
      </c>
      <c r="T28" s="1191"/>
      <c r="U28" s="1192"/>
      <c r="V28" s="1193"/>
      <c r="W28" s="1194" t="str">
        <f>+'様式第4-3号 長期修繕計画表'!E26</f>
        <v>24～30年</v>
      </c>
      <c r="X28" s="1062"/>
      <c r="Y28" s="700"/>
      <c r="Z28" s="700"/>
      <c r="AA28" s="700"/>
      <c r="AB28" s="700"/>
      <c r="AC28" s="700"/>
      <c r="AD28" s="700"/>
      <c r="AE28" s="700"/>
      <c r="AF28" s="700"/>
      <c r="AG28" s="700"/>
      <c r="AH28" s="700"/>
      <c r="AI28" s="700"/>
      <c r="AJ28" s="700"/>
      <c r="AK28" s="700"/>
      <c r="AL28" s="700"/>
      <c r="AM28" s="700"/>
      <c r="AN28" s="700"/>
      <c r="AO28" s="700"/>
      <c r="AP28" s="700"/>
      <c r="AQ28" s="700"/>
      <c r="AR28" s="700"/>
      <c r="AS28" s="700"/>
      <c r="AT28" s="700"/>
      <c r="AU28" s="700"/>
      <c r="AV28" s="700"/>
      <c r="AW28" s="700"/>
      <c r="AX28" s="780"/>
      <c r="AY28" s="285"/>
      <c r="BA28" s="288"/>
    </row>
    <row r="29" spans="2:53" ht="14.45" customHeight="1">
      <c r="B29" s="1106"/>
      <c r="C29" s="1111"/>
      <c r="D29" s="1178" t="s">
        <v>192</v>
      </c>
      <c r="E29" s="1113" t="s">
        <v>542</v>
      </c>
      <c r="F29" s="1114" t="s">
        <v>498</v>
      </c>
      <c r="G29" s="1115"/>
      <c r="H29" s="1116"/>
      <c r="I29" s="1117"/>
      <c r="J29" s="1118"/>
      <c r="K29" s="1116"/>
      <c r="L29" s="1116"/>
      <c r="M29" s="1116"/>
      <c r="N29" s="1116"/>
      <c r="O29" s="1116"/>
      <c r="P29" s="1116"/>
      <c r="Q29" s="1116"/>
      <c r="R29" s="1180" t="s">
        <v>477</v>
      </c>
      <c r="S29" s="1195" t="s">
        <v>502</v>
      </c>
      <c r="T29" s="1121">
        <v>2233.8754726275788</v>
      </c>
      <c r="U29" s="1120">
        <v>1250</v>
      </c>
      <c r="V29" s="1122">
        <f>+T29*U29</f>
        <v>2792344.3407844733</v>
      </c>
      <c r="W29" s="1196" t="str">
        <f>+'様式第4-3号 長期修繕計画表'!E27</f>
        <v>12～15年</v>
      </c>
      <c r="X29" s="1062"/>
      <c r="Y29" s="700"/>
      <c r="Z29" s="700"/>
      <c r="AA29" s="700"/>
      <c r="AB29" s="700"/>
      <c r="AC29" s="700"/>
      <c r="AD29" s="700"/>
      <c r="AE29" s="700"/>
      <c r="AF29" s="700"/>
      <c r="AG29" s="700"/>
      <c r="AH29" s="700"/>
      <c r="AI29" s="700"/>
      <c r="AJ29" s="700"/>
      <c r="AK29" s="700"/>
      <c r="AL29" s="700"/>
      <c r="AM29" s="700"/>
      <c r="AN29" s="700"/>
      <c r="AO29" s="700"/>
      <c r="AP29" s="700"/>
      <c r="AQ29" s="700"/>
      <c r="AR29" s="700"/>
      <c r="AS29" s="700"/>
      <c r="AT29" s="700"/>
      <c r="AU29" s="700"/>
      <c r="AV29" s="700"/>
      <c r="AW29" s="700"/>
      <c r="AX29" s="780"/>
      <c r="AY29" s="285"/>
      <c r="BA29" s="288"/>
    </row>
    <row r="30" spans="2:53" ht="14.45" customHeight="1">
      <c r="B30" s="1106"/>
      <c r="C30" s="1155"/>
      <c r="D30" s="1183"/>
      <c r="E30" s="1126"/>
      <c r="F30" s="1197" t="s">
        <v>390</v>
      </c>
      <c r="G30" s="1128"/>
      <c r="H30" s="1129"/>
      <c r="I30" s="1130"/>
      <c r="J30" s="1131"/>
      <c r="K30" s="1129"/>
      <c r="L30" s="1129"/>
      <c r="M30" s="1129"/>
      <c r="N30" s="1129"/>
      <c r="O30" s="1129"/>
      <c r="P30" s="1129"/>
      <c r="Q30" s="1129"/>
      <c r="R30" s="1189" t="s">
        <v>450</v>
      </c>
      <c r="S30" s="1198" t="s">
        <v>502</v>
      </c>
      <c r="T30" s="1135"/>
      <c r="U30" s="1134"/>
      <c r="V30" s="1134"/>
      <c r="W30" s="1199" t="str">
        <f>+'様式第4-3号 長期修繕計画表'!E28</f>
        <v>24～30年</v>
      </c>
      <c r="X30" s="1062"/>
      <c r="Y30" s="700"/>
      <c r="Z30" s="700"/>
      <c r="AA30" s="700"/>
      <c r="AB30" s="700"/>
      <c r="AC30" s="700"/>
      <c r="AD30" s="700"/>
      <c r="AE30" s="700"/>
      <c r="AF30" s="700"/>
      <c r="AG30" s="700"/>
      <c r="AH30" s="700"/>
      <c r="AI30" s="700"/>
      <c r="AJ30" s="700"/>
      <c r="AK30" s="700"/>
      <c r="AL30" s="700"/>
      <c r="AM30" s="700"/>
      <c r="AN30" s="700"/>
      <c r="AO30" s="700"/>
      <c r="AP30" s="700"/>
      <c r="AQ30" s="700"/>
      <c r="AR30" s="700"/>
      <c r="AS30" s="700"/>
      <c r="AT30" s="700"/>
      <c r="AU30" s="700"/>
      <c r="AV30" s="700"/>
      <c r="AW30" s="700"/>
      <c r="AX30" s="780"/>
      <c r="AY30" s="285"/>
      <c r="BA30" s="288"/>
    </row>
    <row r="31" spans="2:53" ht="14.45" customHeight="1">
      <c r="B31" s="1106"/>
      <c r="C31" s="1162"/>
      <c r="D31" s="1163" t="s">
        <v>163</v>
      </c>
      <c r="E31" s="1126" t="s">
        <v>543</v>
      </c>
      <c r="F31" s="1184" t="s">
        <v>340</v>
      </c>
      <c r="G31" s="1185"/>
      <c r="H31" s="1186"/>
      <c r="I31" s="1187"/>
      <c r="J31" s="1188"/>
      <c r="K31" s="1186"/>
      <c r="L31" s="1186"/>
      <c r="M31" s="1186"/>
      <c r="N31" s="1186"/>
      <c r="O31" s="1186"/>
      <c r="P31" s="1186"/>
      <c r="Q31" s="1186"/>
      <c r="R31" s="1177" t="s">
        <v>146</v>
      </c>
      <c r="S31" s="1171" t="s">
        <v>502</v>
      </c>
      <c r="T31" s="1172">
        <v>232.23610385964938</v>
      </c>
      <c r="U31" s="1173">
        <v>40000</v>
      </c>
      <c r="V31" s="1173">
        <f>+T31*U31</f>
        <v>9289444.1543859746</v>
      </c>
      <c r="W31" s="1194" t="str">
        <f>+'様式第4-3号 長期修繕計画表'!E29</f>
        <v>12～15年</v>
      </c>
      <c r="X31" s="1062"/>
      <c r="Y31" s="700"/>
      <c r="Z31" s="700"/>
      <c r="AA31" s="700"/>
      <c r="AB31" s="700"/>
      <c r="AC31" s="700"/>
      <c r="AD31" s="700"/>
      <c r="AE31" s="700"/>
      <c r="AF31" s="700"/>
      <c r="AG31" s="700"/>
      <c r="AH31" s="700"/>
      <c r="AI31" s="700"/>
      <c r="AJ31" s="700"/>
      <c r="AK31" s="700"/>
      <c r="AL31" s="700"/>
      <c r="AM31" s="700"/>
      <c r="AN31" s="700"/>
      <c r="AO31" s="700"/>
      <c r="AP31" s="700"/>
      <c r="AQ31" s="700"/>
      <c r="AR31" s="700"/>
      <c r="AS31" s="700"/>
      <c r="AT31" s="700"/>
      <c r="AU31" s="700"/>
      <c r="AV31" s="700"/>
      <c r="AW31" s="700"/>
      <c r="AX31" s="780"/>
      <c r="AY31" s="285"/>
      <c r="BA31" s="288"/>
    </row>
    <row r="32" spans="2:53" ht="14.45" customHeight="1">
      <c r="B32" s="1106"/>
      <c r="C32" s="1155" t="s">
        <v>10</v>
      </c>
      <c r="D32" s="1163" t="s">
        <v>346</v>
      </c>
      <c r="E32" s="1164" t="s">
        <v>544</v>
      </c>
      <c r="F32" s="1165" t="s">
        <v>230</v>
      </c>
      <c r="G32" s="1166"/>
      <c r="H32" s="1167"/>
      <c r="I32" s="1168"/>
      <c r="J32" s="1169"/>
      <c r="K32" s="1167"/>
      <c r="L32" s="1167"/>
      <c r="M32" s="1167"/>
      <c r="N32" s="1167"/>
      <c r="O32" s="1167"/>
      <c r="P32" s="1167"/>
      <c r="Q32" s="1167"/>
      <c r="R32" s="1200" t="s">
        <v>387</v>
      </c>
      <c r="S32" s="1201" t="s">
        <v>502</v>
      </c>
      <c r="T32" s="1202">
        <v>3914.4235062029184</v>
      </c>
      <c r="U32" s="1203">
        <v>1300</v>
      </c>
      <c r="V32" s="1203">
        <f>+T32*U32</f>
        <v>5088750.5580637939</v>
      </c>
      <c r="W32" s="1204" t="str">
        <f>+'様式第4-3号 長期修繕計画表'!E30</f>
        <v>12～15年</v>
      </c>
      <c r="X32" s="1062"/>
      <c r="Y32" s="700"/>
      <c r="Z32" s="700"/>
      <c r="AA32" s="700"/>
      <c r="AB32" s="700"/>
      <c r="AC32" s="700"/>
      <c r="AD32" s="700"/>
      <c r="AE32" s="700"/>
      <c r="AF32" s="700"/>
      <c r="AG32" s="700"/>
      <c r="AH32" s="700"/>
      <c r="AI32" s="700"/>
      <c r="AJ32" s="700"/>
      <c r="AK32" s="700"/>
      <c r="AL32" s="700"/>
      <c r="AM32" s="700"/>
      <c r="AN32" s="700"/>
      <c r="AO32" s="700"/>
      <c r="AP32" s="700"/>
      <c r="AQ32" s="700"/>
      <c r="AR32" s="700"/>
      <c r="AS32" s="700"/>
      <c r="AT32" s="700"/>
      <c r="AU32" s="700"/>
      <c r="AV32" s="700"/>
      <c r="AW32" s="700"/>
      <c r="AX32" s="780"/>
      <c r="AY32" s="285"/>
      <c r="BA32" s="288"/>
    </row>
    <row r="33" spans="2:53" ht="14.45" customHeight="1">
      <c r="B33" s="1105"/>
      <c r="C33" s="318" t="s">
        <v>84</v>
      </c>
      <c r="D33" s="330"/>
      <c r="E33" s="330"/>
      <c r="F33" s="330"/>
      <c r="G33" s="330"/>
      <c r="H33" s="421"/>
      <c r="I33" s="441"/>
      <c r="J33" s="459"/>
      <c r="K33" s="421"/>
      <c r="L33" s="421"/>
      <c r="M33" s="421"/>
      <c r="N33" s="421"/>
      <c r="O33" s="421"/>
      <c r="P33" s="421"/>
      <c r="Q33" s="421"/>
      <c r="R33" s="753"/>
      <c r="S33" s="758"/>
      <c r="T33" s="763"/>
      <c r="U33" s="758"/>
      <c r="V33" s="758"/>
      <c r="W33" s="775"/>
      <c r="X33" s="1062"/>
      <c r="Y33" s="700"/>
      <c r="Z33" s="700"/>
      <c r="AA33" s="700"/>
      <c r="AB33" s="700"/>
      <c r="AC33" s="700"/>
      <c r="AD33" s="700"/>
      <c r="AE33" s="700"/>
      <c r="AF33" s="700"/>
      <c r="AG33" s="700"/>
      <c r="AH33" s="700"/>
      <c r="AI33" s="700"/>
      <c r="AJ33" s="700"/>
      <c r="AK33" s="700"/>
      <c r="AL33" s="700"/>
      <c r="AM33" s="700"/>
      <c r="AN33" s="700"/>
      <c r="AO33" s="700"/>
      <c r="AP33" s="700"/>
      <c r="AQ33" s="700"/>
      <c r="AR33" s="700"/>
      <c r="AS33" s="700"/>
      <c r="AT33" s="700"/>
      <c r="AU33" s="700"/>
      <c r="AV33" s="700"/>
      <c r="AW33" s="700"/>
      <c r="AX33" s="780"/>
      <c r="AY33" s="285"/>
      <c r="BA33" s="288"/>
    </row>
    <row r="34" spans="2:53" ht="14.45" customHeight="1">
      <c r="B34" s="1105"/>
      <c r="C34" s="1162"/>
      <c r="D34" s="1163" t="s">
        <v>349</v>
      </c>
      <c r="E34" s="1164" t="s">
        <v>244</v>
      </c>
      <c r="F34" s="1205" t="s">
        <v>3</v>
      </c>
      <c r="G34" s="1166"/>
      <c r="H34" s="1167"/>
      <c r="I34" s="1168"/>
      <c r="J34" s="1169"/>
      <c r="K34" s="1206">
        <v>4</v>
      </c>
      <c r="L34" s="1206">
        <v>8</v>
      </c>
      <c r="M34" s="1206">
        <v>12</v>
      </c>
      <c r="N34" s="1167">
        <v>16</v>
      </c>
      <c r="O34" s="1167">
        <v>20</v>
      </c>
      <c r="P34" s="1167">
        <v>24</v>
      </c>
      <c r="Q34" s="1167">
        <v>28</v>
      </c>
      <c r="R34" s="1207"/>
      <c r="S34" s="1173"/>
      <c r="T34" s="1172"/>
      <c r="U34" s="1173"/>
      <c r="V34" s="1173"/>
      <c r="W34" s="1208"/>
      <c r="X34" s="1062"/>
      <c r="Y34" s="700"/>
      <c r="Z34" s="700"/>
      <c r="AA34" s="700"/>
      <c r="AB34" s="700"/>
      <c r="AC34" s="700"/>
      <c r="AD34" s="700"/>
      <c r="AE34" s="700"/>
      <c r="AF34" s="700"/>
      <c r="AG34" s="700"/>
      <c r="AH34" s="700"/>
      <c r="AI34" s="700"/>
      <c r="AJ34" s="700"/>
      <c r="AK34" s="700"/>
      <c r="AL34" s="700"/>
      <c r="AM34" s="700"/>
      <c r="AN34" s="700"/>
      <c r="AO34" s="700"/>
      <c r="AP34" s="700"/>
      <c r="AQ34" s="700"/>
      <c r="AR34" s="700"/>
      <c r="AS34" s="700"/>
      <c r="AT34" s="700"/>
      <c r="AU34" s="700"/>
      <c r="AV34" s="700"/>
      <c r="AW34" s="700"/>
      <c r="AX34" s="780"/>
      <c r="AY34" s="285"/>
      <c r="BA34" s="288"/>
    </row>
    <row r="35" spans="2:53" ht="14.45" customHeight="1">
      <c r="B35" s="1105"/>
      <c r="C35" s="1162"/>
      <c r="D35" s="1163" t="s">
        <v>204</v>
      </c>
      <c r="E35" s="1164" t="s">
        <v>336</v>
      </c>
      <c r="F35" s="1205" t="s">
        <v>3</v>
      </c>
      <c r="G35" s="1166"/>
      <c r="H35" s="1167"/>
      <c r="I35" s="1168"/>
      <c r="J35" s="1169"/>
      <c r="K35" s="1206">
        <v>6</v>
      </c>
      <c r="L35" s="1206">
        <v>12</v>
      </c>
      <c r="M35" s="1206">
        <v>18</v>
      </c>
      <c r="N35" s="1206">
        <v>24</v>
      </c>
      <c r="O35" s="1206">
        <v>30</v>
      </c>
      <c r="P35" s="1167"/>
      <c r="Q35" s="1167"/>
      <c r="R35" s="1207"/>
      <c r="S35" s="1173"/>
      <c r="T35" s="1172"/>
      <c r="U35" s="1173"/>
      <c r="V35" s="1173"/>
      <c r="W35" s="1208"/>
      <c r="X35" s="1062"/>
      <c r="Y35" s="700"/>
      <c r="Z35" s="700"/>
      <c r="AA35" s="700"/>
      <c r="AB35" s="700"/>
      <c r="AC35" s="700"/>
      <c r="AD35" s="700"/>
      <c r="AE35" s="700"/>
      <c r="AF35" s="700"/>
      <c r="AG35" s="700"/>
      <c r="AH35" s="700"/>
      <c r="AI35" s="700"/>
      <c r="AJ35" s="700"/>
      <c r="AK35" s="700"/>
      <c r="AL35" s="700"/>
      <c r="AM35" s="700"/>
      <c r="AN35" s="700"/>
      <c r="AO35" s="700"/>
      <c r="AP35" s="700"/>
      <c r="AQ35" s="700"/>
      <c r="AR35" s="700"/>
      <c r="AS35" s="700"/>
      <c r="AT35" s="700"/>
      <c r="AU35" s="700"/>
      <c r="AV35" s="700"/>
      <c r="AW35" s="700"/>
      <c r="AX35" s="780"/>
      <c r="AY35" s="285"/>
      <c r="BA35" s="288"/>
    </row>
    <row r="36" spans="2:53" ht="14.45" customHeight="1">
      <c r="B36" s="1105"/>
      <c r="C36" s="1162"/>
      <c r="D36" s="1163" t="s">
        <v>353</v>
      </c>
      <c r="E36" s="1164" t="s">
        <v>547</v>
      </c>
      <c r="F36" s="1205" t="s">
        <v>243</v>
      </c>
      <c r="G36" s="1166"/>
      <c r="H36" s="1167"/>
      <c r="I36" s="1168"/>
      <c r="J36" s="1169"/>
      <c r="K36" s="1206">
        <v>12</v>
      </c>
      <c r="L36" s="1206">
        <v>24</v>
      </c>
      <c r="M36" s="1206">
        <v>36</v>
      </c>
      <c r="N36" s="1206"/>
      <c r="O36" s="1206"/>
      <c r="P36" s="1206"/>
      <c r="Q36" s="1167"/>
      <c r="R36" s="1207"/>
      <c r="S36" s="1173"/>
      <c r="T36" s="1172"/>
      <c r="U36" s="1173"/>
      <c r="V36" s="1173"/>
      <c r="W36" s="1208"/>
      <c r="X36" s="1062"/>
      <c r="Y36" s="700"/>
      <c r="Z36" s="700"/>
      <c r="AA36" s="700"/>
      <c r="AB36" s="700"/>
      <c r="AC36" s="700"/>
      <c r="AD36" s="700"/>
      <c r="AE36" s="700"/>
      <c r="AF36" s="700"/>
      <c r="AG36" s="700"/>
      <c r="AH36" s="700"/>
      <c r="AI36" s="700"/>
      <c r="AJ36" s="700"/>
      <c r="AK36" s="700"/>
      <c r="AL36" s="700"/>
      <c r="AM36" s="700"/>
      <c r="AN36" s="700"/>
      <c r="AO36" s="700"/>
      <c r="AP36" s="700"/>
      <c r="AQ36" s="700"/>
      <c r="AR36" s="700"/>
      <c r="AS36" s="700"/>
      <c r="AT36" s="700"/>
      <c r="AU36" s="700"/>
      <c r="AV36" s="700"/>
      <c r="AW36" s="700"/>
      <c r="AX36" s="780"/>
      <c r="AY36" s="285"/>
      <c r="BA36" s="288"/>
    </row>
    <row r="37" spans="2:53" ht="14.45" customHeight="1">
      <c r="B37" s="1105"/>
      <c r="C37" s="318" t="s">
        <v>354</v>
      </c>
      <c r="D37" s="330"/>
      <c r="E37" s="330"/>
      <c r="F37" s="330"/>
      <c r="G37" s="330"/>
      <c r="H37" s="421"/>
      <c r="I37" s="441"/>
      <c r="J37" s="459"/>
      <c r="K37" s="421"/>
      <c r="L37" s="421"/>
      <c r="M37" s="421"/>
      <c r="N37" s="421"/>
      <c r="O37" s="421"/>
      <c r="P37" s="421"/>
      <c r="Q37" s="421"/>
      <c r="R37" s="750"/>
      <c r="S37" s="756"/>
      <c r="T37" s="761"/>
      <c r="U37" s="756"/>
      <c r="V37" s="756"/>
      <c r="W37" s="772"/>
      <c r="X37" s="1062"/>
      <c r="Y37" s="700"/>
      <c r="Z37" s="700"/>
      <c r="AA37" s="700"/>
      <c r="AB37" s="700"/>
      <c r="AC37" s="700"/>
      <c r="AD37" s="700"/>
      <c r="AE37" s="700"/>
      <c r="AF37" s="700"/>
      <c r="AG37" s="700"/>
      <c r="AH37" s="700"/>
      <c r="AI37" s="700"/>
      <c r="AJ37" s="700"/>
      <c r="AK37" s="700"/>
      <c r="AL37" s="700"/>
      <c r="AM37" s="700"/>
      <c r="AN37" s="700"/>
      <c r="AO37" s="700"/>
      <c r="AP37" s="700"/>
      <c r="AQ37" s="700"/>
      <c r="AR37" s="700"/>
      <c r="AS37" s="700"/>
      <c r="AT37" s="700"/>
      <c r="AU37" s="700"/>
      <c r="AV37" s="700"/>
      <c r="AW37" s="700"/>
      <c r="AX37" s="780"/>
      <c r="AY37" s="285"/>
      <c r="BA37" s="288"/>
    </row>
    <row r="38" spans="2:53" ht="14.45" customHeight="1">
      <c r="B38" s="1105"/>
      <c r="C38" s="1111"/>
      <c r="D38" s="1178" t="s">
        <v>357</v>
      </c>
      <c r="E38" s="1209" t="s">
        <v>430</v>
      </c>
      <c r="F38" s="1210" t="s">
        <v>134</v>
      </c>
      <c r="G38" s="1138"/>
      <c r="H38" s="1139"/>
      <c r="I38" s="1140"/>
      <c r="J38" s="1141"/>
      <c r="K38" s="1142">
        <v>36</v>
      </c>
      <c r="L38" s="1142"/>
      <c r="M38" s="1142"/>
      <c r="N38" s="1142"/>
      <c r="O38" s="1142"/>
      <c r="P38" s="1142"/>
      <c r="Q38" s="1142"/>
      <c r="R38" s="1143"/>
      <c r="S38" s="1144"/>
      <c r="T38" s="1145"/>
      <c r="U38" s="1144"/>
      <c r="V38" s="1144"/>
      <c r="W38" s="1147"/>
      <c r="X38" s="1062"/>
      <c r="Y38" s="700"/>
      <c r="Z38" s="700"/>
      <c r="AA38" s="700"/>
      <c r="AB38" s="700"/>
      <c r="AC38" s="700"/>
      <c r="AD38" s="700"/>
      <c r="AE38" s="700"/>
      <c r="AF38" s="700"/>
      <c r="AG38" s="700"/>
      <c r="AH38" s="700"/>
      <c r="AI38" s="700"/>
      <c r="AJ38" s="700"/>
      <c r="AK38" s="700"/>
      <c r="AL38" s="700"/>
      <c r="AM38" s="700"/>
      <c r="AN38" s="700"/>
      <c r="AO38" s="700"/>
      <c r="AP38" s="700"/>
      <c r="AQ38" s="700"/>
      <c r="AR38" s="700"/>
      <c r="AS38" s="700"/>
      <c r="AT38" s="700"/>
      <c r="AU38" s="700"/>
      <c r="AV38" s="700"/>
      <c r="AW38" s="700"/>
      <c r="AX38" s="780"/>
      <c r="AY38" s="285"/>
      <c r="BA38" s="288"/>
    </row>
    <row r="39" spans="2:53" ht="14.45" customHeight="1">
      <c r="B39" s="1105"/>
      <c r="C39" s="1155"/>
      <c r="D39" s="1183"/>
      <c r="E39" s="1211"/>
      <c r="F39" s="954" t="s">
        <v>504</v>
      </c>
      <c r="G39" s="1185"/>
      <c r="H39" s="1186"/>
      <c r="I39" s="1187"/>
      <c r="J39" s="1188"/>
      <c r="K39" s="1212"/>
      <c r="L39" s="1212"/>
      <c r="M39" s="1212"/>
      <c r="N39" s="1212"/>
      <c r="O39" s="1212"/>
      <c r="P39" s="1212"/>
      <c r="Q39" s="1212"/>
      <c r="R39" s="1213"/>
      <c r="S39" s="1192"/>
      <c r="T39" s="1191"/>
      <c r="U39" s="1192"/>
      <c r="V39" s="1193"/>
      <c r="W39" s="1214"/>
      <c r="X39" s="1062"/>
      <c r="Y39" s="700"/>
      <c r="Z39" s="700"/>
      <c r="AA39" s="700"/>
      <c r="AB39" s="700"/>
      <c r="AC39" s="700"/>
      <c r="AD39" s="700"/>
      <c r="AE39" s="700"/>
      <c r="AF39" s="700"/>
      <c r="AG39" s="700"/>
      <c r="AH39" s="700"/>
      <c r="AI39" s="700"/>
      <c r="AJ39" s="700"/>
      <c r="AK39" s="700"/>
      <c r="AL39" s="700"/>
      <c r="AM39" s="700"/>
      <c r="AN39" s="700"/>
      <c r="AO39" s="700"/>
      <c r="AP39" s="700"/>
      <c r="AQ39" s="700"/>
      <c r="AR39" s="700"/>
      <c r="AS39" s="700"/>
      <c r="AT39" s="700"/>
      <c r="AU39" s="700"/>
      <c r="AV39" s="700"/>
      <c r="AW39" s="700"/>
      <c r="AX39" s="780"/>
      <c r="AY39" s="285"/>
      <c r="BA39" s="288"/>
    </row>
    <row r="40" spans="2:53" ht="14.45" customHeight="1">
      <c r="B40" s="1105"/>
      <c r="C40" s="1162"/>
      <c r="D40" s="1163" t="s">
        <v>359</v>
      </c>
      <c r="E40" s="1164" t="s">
        <v>244</v>
      </c>
      <c r="F40" s="1205" t="s">
        <v>504</v>
      </c>
      <c r="G40" s="1166"/>
      <c r="H40" s="1167"/>
      <c r="I40" s="1168"/>
      <c r="J40" s="1169"/>
      <c r="K40" s="1206"/>
      <c r="L40" s="1206"/>
      <c r="M40" s="1206"/>
      <c r="N40" s="1206"/>
      <c r="O40" s="1206"/>
      <c r="P40" s="1206"/>
      <c r="Q40" s="1206"/>
      <c r="R40" s="1207"/>
      <c r="S40" s="1173"/>
      <c r="T40" s="1172"/>
      <c r="U40" s="1173"/>
      <c r="V40" s="1215"/>
      <c r="W40" s="1208"/>
      <c r="X40" s="1062"/>
      <c r="Y40" s="700"/>
      <c r="Z40" s="700"/>
      <c r="AA40" s="700"/>
      <c r="AB40" s="700"/>
      <c r="AC40" s="700"/>
      <c r="AD40" s="700"/>
      <c r="AE40" s="700"/>
      <c r="AF40" s="700"/>
      <c r="AG40" s="700"/>
      <c r="AH40" s="700"/>
      <c r="AI40" s="700"/>
      <c r="AJ40" s="700"/>
      <c r="AK40" s="700"/>
      <c r="AL40" s="700"/>
      <c r="AM40" s="700"/>
      <c r="AN40" s="700"/>
      <c r="AO40" s="700"/>
      <c r="AP40" s="700"/>
      <c r="AQ40" s="700"/>
      <c r="AR40" s="700"/>
      <c r="AS40" s="700"/>
      <c r="AT40" s="700"/>
      <c r="AU40" s="700"/>
      <c r="AV40" s="700"/>
      <c r="AW40" s="700"/>
      <c r="AX40" s="780"/>
      <c r="AY40" s="285"/>
      <c r="BA40" s="288"/>
    </row>
    <row r="41" spans="2:53" ht="14.45" customHeight="1">
      <c r="B41" s="1105"/>
      <c r="C41" s="1111"/>
      <c r="D41" s="1178" t="s">
        <v>361</v>
      </c>
      <c r="E41" s="1209" t="s">
        <v>211</v>
      </c>
      <c r="F41" s="1216" t="s">
        <v>340</v>
      </c>
      <c r="G41" s="1115"/>
      <c r="H41" s="1116"/>
      <c r="I41" s="1117"/>
      <c r="J41" s="1118"/>
      <c r="K41" s="1217"/>
      <c r="L41" s="1217"/>
      <c r="M41" s="1217"/>
      <c r="N41" s="1217"/>
      <c r="O41" s="1217"/>
      <c r="P41" s="1217"/>
      <c r="Q41" s="1217"/>
      <c r="R41" s="1119"/>
      <c r="S41" s="1120"/>
      <c r="T41" s="1121"/>
      <c r="U41" s="1120"/>
      <c r="V41" s="1122"/>
      <c r="W41" s="1123"/>
      <c r="X41" s="1062"/>
      <c r="Y41" s="700"/>
      <c r="Z41" s="700"/>
      <c r="AA41" s="700"/>
      <c r="AB41" s="700"/>
      <c r="AC41" s="700"/>
      <c r="AD41" s="700"/>
      <c r="AE41" s="700"/>
      <c r="AF41" s="700"/>
      <c r="AG41" s="700"/>
      <c r="AH41" s="700"/>
      <c r="AI41" s="700"/>
      <c r="AJ41" s="700"/>
      <c r="AK41" s="700"/>
      <c r="AL41" s="700"/>
      <c r="AM41" s="700"/>
      <c r="AN41" s="700"/>
      <c r="AO41" s="700"/>
      <c r="AP41" s="700"/>
      <c r="AQ41" s="700"/>
      <c r="AR41" s="700"/>
      <c r="AS41" s="700"/>
      <c r="AT41" s="700"/>
      <c r="AU41" s="700"/>
      <c r="AV41" s="700"/>
      <c r="AW41" s="700"/>
      <c r="AX41" s="780"/>
      <c r="AY41" s="285"/>
      <c r="BA41" s="288"/>
    </row>
    <row r="42" spans="2:53" ht="14.45" customHeight="1">
      <c r="B42" s="1105"/>
      <c r="C42" s="1155"/>
      <c r="D42" s="1183"/>
      <c r="E42" s="1211"/>
      <c r="F42" s="1127" t="s">
        <v>504</v>
      </c>
      <c r="G42" s="1128"/>
      <c r="H42" s="1129"/>
      <c r="I42" s="1130"/>
      <c r="J42" s="1131"/>
      <c r="K42" s="1132">
        <v>12</v>
      </c>
      <c r="L42" s="1132">
        <v>24</v>
      </c>
      <c r="M42" s="1132"/>
      <c r="N42" s="1132"/>
      <c r="O42" s="1132"/>
      <c r="P42" s="1132"/>
      <c r="Q42" s="1132"/>
      <c r="R42" s="1133"/>
      <c r="S42" s="1134"/>
      <c r="T42" s="1135"/>
      <c r="U42" s="1134"/>
      <c r="V42" s="1134"/>
      <c r="W42" s="1137"/>
      <c r="X42" s="1062"/>
      <c r="Y42" s="700"/>
      <c r="Z42" s="700"/>
      <c r="AA42" s="700"/>
      <c r="AB42" s="700"/>
      <c r="AC42" s="700"/>
      <c r="AD42" s="700"/>
      <c r="AE42" s="700"/>
      <c r="AF42" s="700"/>
      <c r="AG42" s="700"/>
      <c r="AH42" s="700"/>
      <c r="AI42" s="700"/>
      <c r="AJ42" s="700"/>
      <c r="AK42" s="700"/>
      <c r="AL42" s="700"/>
      <c r="AM42" s="700"/>
      <c r="AN42" s="700"/>
      <c r="AO42" s="700"/>
      <c r="AP42" s="700"/>
      <c r="AQ42" s="700"/>
      <c r="AR42" s="700"/>
      <c r="AS42" s="700"/>
      <c r="AT42" s="700"/>
      <c r="AU42" s="700"/>
      <c r="AV42" s="700"/>
      <c r="AW42" s="700"/>
      <c r="AX42" s="780"/>
      <c r="AY42" s="285"/>
      <c r="BA42" s="288"/>
    </row>
    <row r="43" spans="2:53" ht="14.45" customHeight="1">
      <c r="B43" s="1105"/>
      <c r="C43" s="1124"/>
      <c r="D43" s="1218" t="s">
        <v>224</v>
      </c>
      <c r="E43" s="1219" t="s">
        <v>549</v>
      </c>
      <c r="F43" s="1216" t="s">
        <v>504</v>
      </c>
      <c r="G43" s="1115"/>
      <c r="H43" s="1116"/>
      <c r="I43" s="1117"/>
      <c r="J43" s="1118"/>
      <c r="K43" s="1217"/>
      <c r="L43" s="1217"/>
      <c r="M43" s="1217"/>
      <c r="N43" s="1217"/>
      <c r="O43" s="1217"/>
      <c r="P43" s="1217"/>
      <c r="Q43" s="1217"/>
      <c r="R43" s="1119"/>
      <c r="S43" s="1120"/>
      <c r="T43" s="1121"/>
      <c r="U43" s="1120"/>
      <c r="V43" s="1120"/>
      <c r="W43" s="1123"/>
      <c r="X43" s="1062"/>
      <c r="Y43" s="700"/>
      <c r="Z43" s="700"/>
      <c r="AA43" s="700"/>
      <c r="AB43" s="700"/>
      <c r="AC43" s="700"/>
      <c r="AD43" s="700"/>
      <c r="AE43" s="700"/>
      <c r="AF43" s="700"/>
      <c r="AG43" s="700"/>
      <c r="AH43" s="700"/>
      <c r="AI43" s="700"/>
      <c r="AJ43" s="700"/>
      <c r="AK43" s="700"/>
      <c r="AL43" s="700"/>
      <c r="AM43" s="700"/>
      <c r="AN43" s="700"/>
      <c r="AO43" s="700"/>
      <c r="AP43" s="700"/>
      <c r="AQ43" s="700"/>
      <c r="AR43" s="700"/>
      <c r="AS43" s="700"/>
      <c r="AT43" s="700"/>
      <c r="AU43" s="700"/>
      <c r="AV43" s="700"/>
      <c r="AW43" s="700"/>
      <c r="AX43" s="780"/>
      <c r="AY43" s="285"/>
      <c r="BA43" s="288"/>
    </row>
    <row r="44" spans="2:53" ht="14.45" customHeight="1">
      <c r="B44" s="1105"/>
      <c r="C44" s="1162"/>
      <c r="D44" s="1163" t="s">
        <v>362</v>
      </c>
      <c r="E44" s="1164" t="s">
        <v>332</v>
      </c>
      <c r="F44" s="1205" t="s">
        <v>504</v>
      </c>
      <c r="G44" s="1166"/>
      <c r="H44" s="1167"/>
      <c r="I44" s="1168"/>
      <c r="J44" s="1169"/>
      <c r="K44" s="1206">
        <v>24</v>
      </c>
      <c r="L44" s="1206"/>
      <c r="M44" s="1206"/>
      <c r="N44" s="1206"/>
      <c r="O44" s="1206"/>
      <c r="P44" s="1206"/>
      <c r="Q44" s="1206"/>
      <c r="R44" s="1207"/>
      <c r="S44" s="1173"/>
      <c r="T44" s="1172"/>
      <c r="U44" s="1173"/>
      <c r="V44" s="1215"/>
      <c r="W44" s="1208"/>
      <c r="X44" s="1062"/>
      <c r="Y44" s="700"/>
      <c r="Z44" s="700"/>
      <c r="AA44" s="700"/>
      <c r="AB44" s="700"/>
      <c r="AC44" s="700"/>
      <c r="AD44" s="700"/>
      <c r="AE44" s="700"/>
      <c r="AF44" s="700"/>
      <c r="AG44" s="700"/>
      <c r="AH44" s="700"/>
      <c r="AI44" s="700"/>
      <c r="AJ44" s="700"/>
      <c r="AK44" s="700"/>
      <c r="AL44" s="700"/>
      <c r="AM44" s="700"/>
      <c r="AN44" s="700"/>
      <c r="AO44" s="700"/>
      <c r="AP44" s="700"/>
      <c r="AQ44" s="700"/>
      <c r="AR44" s="700"/>
      <c r="AS44" s="700"/>
      <c r="AT44" s="700"/>
      <c r="AU44" s="700"/>
      <c r="AV44" s="700"/>
      <c r="AW44" s="700"/>
      <c r="AX44" s="780"/>
      <c r="AY44" s="285"/>
      <c r="BA44" s="288"/>
    </row>
    <row r="45" spans="2:53" ht="14.45" customHeight="1">
      <c r="B45" s="1105"/>
      <c r="C45" s="318" t="s">
        <v>110</v>
      </c>
      <c r="D45" s="330"/>
      <c r="E45" s="330"/>
      <c r="F45" s="330"/>
      <c r="G45" s="330"/>
      <c r="H45" s="421"/>
      <c r="I45" s="441"/>
      <c r="J45" s="459"/>
      <c r="K45" s="421"/>
      <c r="L45" s="421"/>
      <c r="M45" s="421"/>
      <c r="N45" s="421"/>
      <c r="O45" s="421"/>
      <c r="P45" s="421"/>
      <c r="Q45" s="421"/>
      <c r="R45" s="750"/>
      <c r="S45" s="756"/>
      <c r="T45" s="761"/>
      <c r="U45" s="756"/>
      <c r="V45" s="767"/>
      <c r="W45" s="772"/>
      <c r="X45" s="1062"/>
      <c r="Y45" s="700"/>
      <c r="Z45" s="700"/>
      <c r="AA45" s="700"/>
      <c r="AB45" s="700"/>
      <c r="AC45" s="700"/>
      <c r="AD45" s="700"/>
      <c r="AE45" s="700"/>
      <c r="AF45" s="700"/>
      <c r="AG45" s="700"/>
      <c r="AH45" s="700"/>
      <c r="AI45" s="700"/>
      <c r="AJ45" s="700"/>
      <c r="AK45" s="700"/>
      <c r="AL45" s="700"/>
      <c r="AM45" s="700"/>
      <c r="AN45" s="700"/>
      <c r="AO45" s="700"/>
      <c r="AP45" s="700"/>
      <c r="AQ45" s="700"/>
      <c r="AR45" s="700"/>
      <c r="AS45" s="700"/>
      <c r="AT45" s="700"/>
      <c r="AU45" s="700"/>
      <c r="AV45" s="700"/>
      <c r="AW45" s="700"/>
      <c r="AX45" s="780"/>
      <c r="AY45" s="285"/>
      <c r="BA45" s="288"/>
    </row>
    <row r="46" spans="2:53" ht="14.45" customHeight="1">
      <c r="B46" s="1105"/>
      <c r="C46" s="1162" t="s">
        <v>10</v>
      </c>
      <c r="D46" s="1163" t="s">
        <v>71</v>
      </c>
      <c r="E46" s="1164" t="s">
        <v>787</v>
      </c>
      <c r="F46" s="1205" t="s">
        <v>505</v>
      </c>
      <c r="G46" s="1166"/>
      <c r="H46" s="1167"/>
      <c r="I46" s="1168"/>
      <c r="J46" s="1169"/>
      <c r="K46" s="1206">
        <v>12</v>
      </c>
      <c r="L46" s="1206">
        <v>24</v>
      </c>
      <c r="M46" s="1206">
        <v>36</v>
      </c>
      <c r="N46" s="1206"/>
      <c r="O46" s="1206"/>
      <c r="P46" s="1206"/>
      <c r="Q46" s="1206"/>
      <c r="R46" s="1207"/>
      <c r="S46" s="1173"/>
      <c r="T46" s="1172"/>
      <c r="U46" s="1173"/>
      <c r="V46" s="1215"/>
      <c r="W46" s="1208"/>
      <c r="X46" s="1062"/>
      <c r="Y46" s="700"/>
      <c r="Z46" s="700"/>
      <c r="AA46" s="700"/>
      <c r="AB46" s="700"/>
      <c r="AC46" s="700"/>
      <c r="AD46" s="700"/>
      <c r="AE46" s="700"/>
      <c r="AF46" s="700"/>
      <c r="AG46" s="700"/>
      <c r="AH46" s="700"/>
      <c r="AI46" s="700"/>
      <c r="AJ46" s="700"/>
      <c r="AK46" s="700"/>
      <c r="AL46" s="700"/>
      <c r="AM46" s="700"/>
      <c r="AN46" s="700"/>
      <c r="AO46" s="700"/>
      <c r="AP46" s="700"/>
      <c r="AQ46" s="700"/>
      <c r="AR46" s="700"/>
      <c r="AS46" s="700"/>
      <c r="AT46" s="700"/>
      <c r="AU46" s="700"/>
      <c r="AV46" s="700"/>
      <c r="AW46" s="700"/>
      <c r="AX46" s="780"/>
      <c r="AY46" s="285"/>
      <c r="BA46" s="288"/>
    </row>
    <row r="47" spans="2:53" ht="14.45" customHeight="1">
      <c r="B47" s="1107" t="s">
        <v>27</v>
      </c>
      <c r="C47" s="318" t="s">
        <v>366</v>
      </c>
      <c r="D47" s="330"/>
      <c r="E47" s="330"/>
      <c r="F47" s="330"/>
      <c r="G47" s="330"/>
      <c r="H47" s="421"/>
      <c r="I47" s="441"/>
      <c r="J47" s="459"/>
      <c r="K47" s="421"/>
      <c r="L47" s="421"/>
      <c r="M47" s="421"/>
      <c r="N47" s="421"/>
      <c r="O47" s="421"/>
      <c r="P47" s="421"/>
      <c r="Q47" s="421"/>
      <c r="R47" s="750"/>
      <c r="S47" s="756"/>
      <c r="T47" s="761"/>
      <c r="U47" s="756"/>
      <c r="V47" s="767"/>
      <c r="W47" s="772"/>
      <c r="X47" s="1062"/>
      <c r="Y47" s="700"/>
      <c r="Z47" s="700"/>
      <c r="AA47" s="700"/>
      <c r="AB47" s="700"/>
      <c r="AC47" s="700"/>
      <c r="AD47" s="700"/>
      <c r="AE47" s="700"/>
      <c r="AF47" s="700"/>
      <c r="AG47" s="700"/>
      <c r="AH47" s="700"/>
      <c r="AI47" s="700"/>
      <c r="AJ47" s="700"/>
      <c r="AK47" s="700"/>
      <c r="AL47" s="700"/>
      <c r="AM47" s="700"/>
      <c r="AN47" s="700"/>
      <c r="AO47" s="700"/>
      <c r="AP47" s="700"/>
      <c r="AQ47" s="700"/>
      <c r="AR47" s="700"/>
      <c r="AS47" s="700"/>
      <c r="AT47" s="700"/>
      <c r="AU47" s="700"/>
      <c r="AV47" s="700"/>
      <c r="AW47" s="700"/>
      <c r="AX47" s="780"/>
      <c r="AY47" s="285"/>
      <c r="BA47" s="288"/>
    </row>
    <row r="48" spans="2:53" ht="14.45" customHeight="1">
      <c r="B48" s="1105" t="s">
        <v>506</v>
      </c>
      <c r="C48" s="1111" t="s">
        <v>10</v>
      </c>
      <c r="D48" s="1178" t="s">
        <v>368</v>
      </c>
      <c r="E48" s="1209" t="s">
        <v>378</v>
      </c>
      <c r="F48" s="1216" t="s">
        <v>177</v>
      </c>
      <c r="G48" s="1115"/>
      <c r="H48" s="1116"/>
      <c r="I48" s="1117"/>
      <c r="J48" s="1118"/>
      <c r="K48" s="1217"/>
      <c r="L48" s="1217"/>
      <c r="M48" s="1217"/>
      <c r="N48" s="1217"/>
      <c r="O48" s="1217"/>
      <c r="P48" s="1217"/>
      <c r="Q48" s="1217"/>
      <c r="R48" s="1119"/>
      <c r="S48" s="1120"/>
      <c r="T48" s="1121"/>
      <c r="U48" s="1120"/>
      <c r="V48" s="1122"/>
      <c r="W48" s="1123"/>
      <c r="X48" s="1062"/>
      <c r="Y48" s="700"/>
      <c r="Z48" s="700"/>
      <c r="AA48" s="700"/>
      <c r="AB48" s="700"/>
      <c r="AC48" s="700"/>
      <c r="AD48" s="700"/>
      <c r="AE48" s="700"/>
      <c r="AF48" s="700"/>
      <c r="AG48" s="700"/>
      <c r="AH48" s="700"/>
      <c r="AI48" s="700"/>
      <c r="AJ48" s="700"/>
      <c r="AK48" s="700"/>
      <c r="AL48" s="700"/>
      <c r="AM48" s="700"/>
      <c r="AN48" s="700"/>
      <c r="AO48" s="700"/>
      <c r="AP48" s="700"/>
      <c r="AQ48" s="700"/>
      <c r="AR48" s="700"/>
      <c r="AS48" s="700"/>
      <c r="AT48" s="700"/>
      <c r="AU48" s="700"/>
      <c r="AV48" s="700"/>
      <c r="AW48" s="700"/>
      <c r="AX48" s="780"/>
      <c r="AY48" s="285"/>
      <c r="BA48" s="288"/>
    </row>
    <row r="49" spans="2:53" ht="14.45" customHeight="1">
      <c r="B49" s="1105"/>
      <c r="C49" s="1155"/>
      <c r="D49" s="1183"/>
      <c r="E49" s="1220" t="s">
        <v>144</v>
      </c>
      <c r="F49" s="1127" t="s">
        <v>504</v>
      </c>
      <c r="G49" s="1128"/>
      <c r="H49" s="1129"/>
      <c r="I49" s="1130"/>
      <c r="J49" s="1131"/>
      <c r="K49" s="1132"/>
      <c r="L49" s="1132"/>
      <c r="M49" s="1132"/>
      <c r="N49" s="1132"/>
      <c r="O49" s="1132"/>
      <c r="P49" s="1132"/>
      <c r="Q49" s="1132"/>
      <c r="R49" s="1133"/>
      <c r="S49" s="1134"/>
      <c r="T49" s="1135"/>
      <c r="U49" s="1134"/>
      <c r="V49" s="1134"/>
      <c r="W49" s="1137"/>
      <c r="X49" s="1062"/>
      <c r="Y49" s="700"/>
      <c r="Z49" s="700"/>
      <c r="AA49" s="700"/>
      <c r="AB49" s="700"/>
      <c r="AC49" s="700"/>
      <c r="AD49" s="700"/>
      <c r="AE49" s="700"/>
      <c r="AF49" s="700"/>
      <c r="AG49" s="700"/>
      <c r="AH49" s="700"/>
      <c r="AI49" s="700"/>
      <c r="AJ49" s="700"/>
      <c r="AK49" s="700"/>
      <c r="AL49" s="700"/>
      <c r="AM49" s="700"/>
      <c r="AN49" s="700"/>
      <c r="AO49" s="700"/>
      <c r="AP49" s="700"/>
      <c r="AQ49" s="700"/>
      <c r="AR49" s="700"/>
      <c r="AS49" s="700"/>
      <c r="AT49" s="700"/>
      <c r="AU49" s="700"/>
      <c r="AV49" s="700"/>
      <c r="AW49" s="700"/>
      <c r="AX49" s="780"/>
      <c r="AY49" s="285"/>
      <c r="BA49" s="288"/>
    </row>
    <row r="50" spans="2:53" ht="14.45" customHeight="1">
      <c r="B50" s="1105"/>
      <c r="C50" s="1111" t="s">
        <v>10</v>
      </c>
      <c r="D50" s="1178" t="s">
        <v>23</v>
      </c>
      <c r="E50" s="1209" t="s">
        <v>550</v>
      </c>
      <c r="F50" s="1210" t="s">
        <v>34</v>
      </c>
      <c r="G50" s="1138"/>
      <c r="H50" s="1139"/>
      <c r="I50" s="1140"/>
      <c r="J50" s="1141"/>
      <c r="K50" s="1142">
        <v>25</v>
      </c>
      <c r="L50" s="1142"/>
      <c r="M50" s="1142"/>
      <c r="N50" s="1142"/>
      <c r="O50" s="1142"/>
      <c r="P50" s="1142"/>
      <c r="Q50" s="1142"/>
      <c r="R50" s="1143"/>
      <c r="S50" s="1144"/>
      <c r="T50" s="1145"/>
      <c r="U50" s="1144"/>
      <c r="V50" s="1144"/>
      <c r="W50" s="1147"/>
      <c r="X50" s="1062"/>
      <c r="Y50" s="700"/>
      <c r="Z50" s="700"/>
      <c r="AA50" s="700"/>
      <c r="AB50" s="700"/>
      <c r="AC50" s="700"/>
      <c r="AD50" s="700"/>
      <c r="AE50" s="700"/>
      <c r="AF50" s="700"/>
      <c r="AG50" s="700"/>
      <c r="AH50" s="700"/>
      <c r="AI50" s="700"/>
      <c r="AJ50" s="700"/>
      <c r="AK50" s="700"/>
      <c r="AL50" s="700"/>
      <c r="AM50" s="700"/>
      <c r="AN50" s="700"/>
      <c r="AO50" s="700"/>
      <c r="AP50" s="700"/>
      <c r="AQ50" s="700"/>
      <c r="AR50" s="700"/>
      <c r="AS50" s="700"/>
      <c r="AT50" s="700"/>
      <c r="AU50" s="700"/>
      <c r="AV50" s="700"/>
      <c r="AW50" s="700"/>
      <c r="AX50" s="780"/>
      <c r="AY50" s="285"/>
      <c r="BA50" s="288"/>
    </row>
    <row r="51" spans="2:53" ht="14.45" customHeight="1">
      <c r="B51" s="1105"/>
      <c r="C51" s="1155"/>
      <c r="D51" s="1183"/>
      <c r="E51" s="1183"/>
      <c r="F51" s="1127" t="s">
        <v>508</v>
      </c>
      <c r="G51" s="1128"/>
      <c r="H51" s="1129"/>
      <c r="I51" s="1130"/>
      <c r="J51" s="1131"/>
      <c r="K51" s="1132"/>
      <c r="L51" s="1132"/>
      <c r="M51" s="1132"/>
      <c r="N51" s="1132"/>
      <c r="O51" s="1132"/>
      <c r="P51" s="1132"/>
      <c r="Q51" s="1132"/>
      <c r="R51" s="1133"/>
      <c r="S51" s="1134"/>
      <c r="T51" s="1135"/>
      <c r="U51" s="1134"/>
      <c r="V51" s="1134"/>
      <c r="W51" s="1137"/>
      <c r="X51" s="1062"/>
      <c r="Y51" s="700"/>
      <c r="Z51" s="700"/>
      <c r="AA51" s="700"/>
      <c r="AB51" s="700"/>
      <c r="AC51" s="700"/>
      <c r="AD51" s="700"/>
      <c r="AE51" s="700"/>
      <c r="AF51" s="700"/>
      <c r="AG51" s="700"/>
      <c r="AH51" s="700"/>
      <c r="AI51" s="700"/>
      <c r="AJ51" s="700"/>
      <c r="AK51" s="700"/>
      <c r="AL51" s="700"/>
      <c r="AM51" s="700"/>
      <c r="AN51" s="700"/>
      <c r="AO51" s="700"/>
      <c r="AP51" s="700"/>
      <c r="AQ51" s="700"/>
      <c r="AR51" s="700"/>
      <c r="AS51" s="700"/>
      <c r="AT51" s="700"/>
      <c r="AU51" s="700"/>
      <c r="AV51" s="700"/>
      <c r="AW51" s="700"/>
      <c r="AX51" s="780"/>
      <c r="AY51" s="285"/>
      <c r="BA51" s="288"/>
    </row>
    <row r="52" spans="2:53" ht="14.45" customHeight="1">
      <c r="B52" s="1105"/>
      <c r="C52" s="1111" t="s">
        <v>10</v>
      </c>
      <c r="D52" s="1178" t="s">
        <v>0</v>
      </c>
      <c r="E52" s="1209" t="s">
        <v>551</v>
      </c>
      <c r="F52" s="1210" t="s">
        <v>340</v>
      </c>
      <c r="G52" s="1138"/>
      <c r="H52" s="1139"/>
      <c r="I52" s="1140"/>
      <c r="J52" s="1141"/>
      <c r="K52" s="1142"/>
      <c r="L52" s="1142"/>
      <c r="M52" s="1142"/>
      <c r="N52" s="1142"/>
      <c r="O52" s="1142"/>
      <c r="P52" s="1142"/>
      <c r="Q52" s="1142"/>
      <c r="R52" s="1143"/>
      <c r="S52" s="1144"/>
      <c r="T52" s="1145"/>
      <c r="U52" s="1144"/>
      <c r="V52" s="1144"/>
      <c r="W52" s="1147"/>
      <c r="X52" s="1062"/>
      <c r="Y52" s="700"/>
      <c r="Z52" s="700"/>
      <c r="AA52" s="700"/>
      <c r="AB52" s="700"/>
      <c r="AC52" s="700"/>
      <c r="AD52" s="700"/>
      <c r="AE52" s="700"/>
      <c r="AF52" s="700"/>
      <c r="AG52" s="700"/>
      <c r="AH52" s="700"/>
      <c r="AI52" s="700"/>
      <c r="AJ52" s="700"/>
      <c r="AK52" s="700"/>
      <c r="AL52" s="700"/>
      <c r="AM52" s="700"/>
      <c r="AN52" s="700"/>
      <c r="AO52" s="700"/>
      <c r="AP52" s="700"/>
      <c r="AQ52" s="700"/>
      <c r="AR52" s="700"/>
      <c r="AS52" s="700"/>
      <c r="AT52" s="700"/>
      <c r="AU52" s="700"/>
      <c r="AV52" s="700"/>
      <c r="AW52" s="700"/>
      <c r="AX52" s="780"/>
      <c r="AY52" s="285"/>
      <c r="BA52" s="288"/>
    </row>
    <row r="53" spans="2:53" ht="14.45" customHeight="1">
      <c r="B53" s="1105"/>
      <c r="C53" s="1155"/>
      <c r="D53" s="1183"/>
      <c r="E53" s="1211"/>
      <c r="F53" s="954" t="s">
        <v>504</v>
      </c>
      <c r="G53" s="1185"/>
      <c r="H53" s="1186"/>
      <c r="I53" s="1187"/>
      <c r="J53" s="1188"/>
      <c r="K53" s="1212"/>
      <c r="L53" s="1212"/>
      <c r="M53" s="1212"/>
      <c r="N53" s="1212"/>
      <c r="O53" s="1212"/>
      <c r="P53" s="1212"/>
      <c r="Q53" s="1212"/>
      <c r="R53" s="1213"/>
      <c r="S53" s="1192"/>
      <c r="T53" s="1191"/>
      <c r="U53" s="1192"/>
      <c r="V53" s="1193"/>
      <c r="W53" s="1214"/>
      <c r="X53" s="1062"/>
      <c r="Y53" s="700"/>
      <c r="Z53" s="700"/>
      <c r="AA53" s="700"/>
      <c r="AB53" s="700"/>
      <c r="AC53" s="700"/>
      <c r="AD53" s="700"/>
      <c r="AE53" s="700"/>
      <c r="AF53" s="700"/>
      <c r="AG53" s="700"/>
      <c r="AH53" s="700"/>
      <c r="AI53" s="700"/>
      <c r="AJ53" s="700"/>
      <c r="AK53" s="700"/>
      <c r="AL53" s="700"/>
      <c r="AM53" s="700"/>
      <c r="AN53" s="700"/>
      <c r="AO53" s="700"/>
      <c r="AP53" s="700"/>
      <c r="AQ53" s="700"/>
      <c r="AR53" s="700"/>
      <c r="AS53" s="700"/>
      <c r="AT53" s="700"/>
      <c r="AU53" s="700"/>
      <c r="AV53" s="700"/>
      <c r="AW53" s="700"/>
      <c r="AX53" s="780"/>
      <c r="AY53" s="285"/>
      <c r="BA53" s="288"/>
    </row>
    <row r="54" spans="2:53" ht="14.45" customHeight="1">
      <c r="B54" s="1108"/>
      <c r="C54" s="318" t="s">
        <v>369</v>
      </c>
      <c r="D54" s="330"/>
      <c r="E54" s="330"/>
      <c r="F54" s="330"/>
      <c r="G54" s="330"/>
      <c r="H54" s="421"/>
      <c r="I54" s="441"/>
      <c r="J54" s="459"/>
      <c r="K54" s="421"/>
      <c r="L54" s="421"/>
      <c r="M54" s="421"/>
      <c r="N54" s="421"/>
      <c r="O54" s="421"/>
      <c r="P54" s="421"/>
      <c r="Q54" s="421"/>
      <c r="R54" s="750"/>
      <c r="S54" s="756"/>
      <c r="T54" s="761"/>
      <c r="U54" s="756"/>
      <c r="V54" s="767"/>
      <c r="W54" s="772"/>
      <c r="X54" s="1062"/>
      <c r="Y54" s="700"/>
      <c r="Z54" s="700"/>
      <c r="AA54" s="700"/>
      <c r="AB54" s="700"/>
      <c r="AC54" s="700"/>
      <c r="AD54" s="700"/>
      <c r="AE54" s="700"/>
      <c r="AF54" s="700"/>
      <c r="AG54" s="700"/>
      <c r="AH54" s="700"/>
      <c r="AI54" s="700"/>
      <c r="AJ54" s="700"/>
      <c r="AK54" s="700"/>
      <c r="AL54" s="700"/>
      <c r="AM54" s="700"/>
      <c r="AN54" s="700"/>
      <c r="AO54" s="700"/>
      <c r="AP54" s="700"/>
      <c r="AQ54" s="700"/>
      <c r="AR54" s="700"/>
      <c r="AS54" s="700"/>
      <c r="AT54" s="700"/>
      <c r="AU54" s="700"/>
      <c r="AV54" s="700"/>
      <c r="AW54" s="700"/>
      <c r="AX54" s="780"/>
      <c r="AY54" s="285"/>
      <c r="BA54" s="288"/>
    </row>
    <row r="55" spans="2:53" ht="14.45" customHeight="1">
      <c r="B55" s="1105"/>
      <c r="C55" s="1111"/>
      <c r="D55" s="1178" t="s">
        <v>370</v>
      </c>
      <c r="E55" s="1209" t="s">
        <v>552</v>
      </c>
      <c r="F55" s="1216" t="s">
        <v>177</v>
      </c>
      <c r="G55" s="1115"/>
      <c r="H55" s="1116"/>
      <c r="I55" s="1117"/>
      <c r="J55" s="1118"/>
      <c r="K55" s="1217">
        <v>25</v>
      </c>
      <c r="L55" s="1217"/>
      <c r="M55" s="1217"/>
      <c r="N55" s="1217"/>
      <c r="O55" s="1217"/>
      <c r="P55" s="1217"/>
      <c r="Q55" s="1217"/>
      <c r="R55" s="1119"/>
      <c r="S55" s="1120"/>
      <c r="T55" s="1121"/>
      <c r="U55" s="1120"/>
      <c r="V55" s="1122"/>
      <c r="W55" s="1123"/>
      <c r="X55" s="1062"/>
      <c r="Y55" s="700"/>
      <c r="Z55" s="700"/>
      <c r="AA55" s="700"/>
      <c r="AB55" s="700"/>
      <c r="AC55" s="700"/>
      <c r="AD55" s="700"/>
      <c r="AE55" s="700"/>
      <c r="AF55" s="700"/>
      <c r="AG55" s="700"/>
      <c r="AH55" s="700"/>
      <c r="AI55" s="700"/>
      <c r="AJ55" s="700"/>
      <c r="AK55" s="700"/>
      <c r="AL55" s="700"/>
      <c r="AM55" s="700"/>
      <c r="AN55" s="700"/>
      <c r="AO55" s="700"/>
      <c r="AP55" s="700"/>
      <c r="AQ55" s="700"/>
      <c r="AR55" s="700"/>
      <c r="AS55" s="700"/>
      <c r="AT55" s="700"/>
      <c r="AU55" s="700"/>
      <c r="AV55" s="700"/>
      <c r="AW55" s="700"/>
      <c r="AX55" s="780"/>
      <c r="AY55" s="285"/>
      <c r="BA55" s="288"/>
    </row>
    <row r="56" spans="2:53" ht="14.45" customHeight="1">
      <c r="B56" s="1105"/>
      <c r="C56" s="1155"/>
      <c r="D56" s="1183"/>
      <c r="E56" s="1220" t="s">
        <v>553</v>
      </c>
      <c r="F56" s="1221" t="s">
        <v>504</v>
      </c>
      <c r="G56" s="1128"/>
      <c r="H56" s="1129"/>
      <c r="I56" s="1130"/>
      <c r="J56" s="1131"/>
      <c r="K56" s="1132"/>
      <c r="L56" s="1132"/>
      <c r="M56" s="1132"/>
      <c r="N56" s="1132"/>
      <c r="O56" s="1132"/>
      <c r="P56" s="1132"/>
      <c r="Q56" s="1132"/>
      <c r="R56" s="1133"/>
      <c r="S56" s="1134"/>
      <c r="T56" s="1135"/>
      <c r="U56" s="1134"/>
      <c r="V56" s="1134"/>
      <c r="W56" s="1137"/>
      <c r="X56" s="1062"/>
      <c r="Y56" s="700"/>
      <c r="Z56" s="700"/>
      <c r="AA56" s="700"/>
      <c r="AB56" s="700"/>
      <c r="AC56" s="700"/>
      <c r="AD56" s="700"/>
      <c r="AE56" s="700"/>
      <c r="AF56" s="700"/>
      <c r="AG56" s="700"/>
      <c r="AH56" s="700"/>
      <c r="AI56" s="700"/>
      <c r="AJ56" s="700"/>
      <c r="AK56" s="700"/>
      <c r="AL56" s="700"/>
      <c r="AM56" s="700"/>
      <c r="AN56" s="700"/>
      <c r="AO56" s="700"/>
      <c r="AP56" s="700"/>
      <c r="AQ56" s="700"/>
      <c r="AR56" s="700"/>
      <c r="AS56" s="700"/>
      <c r="AT56" s="700"/>
      <c r="AU56" s="700"/>
      <c r="AV56" s="700"/>
      <c r="AW56" s="700"/>
      <c r="AX56" s="780"/>
      <c r="AY56" s="285"/>
      <c r="BA56" s="288"/>
    </row>
    <row r="57" spans="2:53" ht="14.45" customHeight="1">
      <c r="B57" s="1105"/>
      <c r="C57" s="1111"/>
      <c r="D57" s="1178" t="s">
        <v>372</v>
      </c>
      <c r="E57" s="1178" t="s">
        <v>792</v>
      </c>
      <c r="F57" s="1222" t="s">
        <v>340</v>
      </c>
      <c r="G57" s="1138"/>
      <c r="H57" s="1139"/>
      <c r="I57" s="1140"/>
      <c r="J57" s="1141"/>
      <c r="K57" s="1142"/>
      <c r="L57" s="1142"/>
      <c r="M57" s="1142"/>
      <c r="N57" s="1142"/>
      <c r="O57" s="1142"/>
      <c r="P57" s="1142"/>
      <c r="Q57" s="1142"/>
      <c r="R57" s="1143"/>
      <c r="S57" s="1144"/>
      <c r="T57" s="1145"/>
      <c r="U57" s="1144"/>
      <c r="V57" s="1144"/>
      <c r="W57" s="1147"/>
      <c r="X57" s="1062"/>
      <c r="Y57" s="700"/>
      <c r="Z57" s="700"/>
      <c r="AA57" s="700"/>
      <c r="AB57" s="700"/>
      <c r="AC57" s="700"/>
      <c r="AD57" s="700"/>
      <c r="AE57" s="700"/>
      <c r="AF57" s="700"/>
      <c r="AG57" s="700"/>
      <c r="AH57" s="700"/>
      <c r="AI57" s="700"/>
      <c r="AJ57" s="700"/>
      <c r="AK57" s="700"/>
      <c r="AL57" s="700"/>
      <c r="AM57" s="700"/>
      <c r="AN57" s="700"/>
      <c r="AO57" s="700"/>
      <c r="AP57" s="700"/>
      <c r="AQ57" s="700"/>
      <c r="AR57" s="700"/>
      <c r="AS57" s="700"/>
      <c r="AT57" s="700"/>
      <c r="AU57" s="700"/>
      <c r="AV57" s="700"/>
      <c r="AW57" s="700"/>
      <c r="AX57" s="780"/>
      <c r="AY57" s="285"/>
      <c r="BA57" s="288"/>
    </row>
    <row r="58" spans="2:53" ht="14.45" customHeight="1">
      <c r="B58" s="1105"/>
      <c r="C58" s="1155"/>
      <c r="D58" s="1183"/>
      <c r="E58" s="1211"/>
      <c r="F58" s="1223" t="s">
        <v>504</v>
      </c>
      <c r="G58" s="1185"/>
      <c r="H58" s="1186"/>
      <c r="I58" s="1187"/>
      <c r="J58" s="1188"/>
      <c r="K58" s="1212"/>
      <c r="L58" s="1212"/>
      <c r="M58" s="1212"/>
      <c r="N58" s="1212"/>
      <c r="O58" s="1212"/>
      <c r="P58" s="1212"/>
      <c r="Q58" s="1212"/>
      <c r="R58" s="1213"/>
      <c r="S58" s="1192"/>
      <c r="T58" s="1191"/>
      <c r="U58" s="1192"/>
      <c r="V58" s="1193"/>
      <c r="W58" s="1214"/>
      <c r="X58" s="1062"/>
      <c r="Y58" s="700"/>
      <c r="Z58" s="700"/>
      <c r="AA58" s="700"/>
      <c r="AB58" s="700"/>
      <c r="AC58" s="700"/>
      <c r="AD58" s="700"/>
      <c r="AE58" s="700"/>
      <c r="AF58" s="700"/>
      <c r="AG58" s="700"/>
      <c r="AH58" s="700"/>
      <c r="AI58" s="700"/>
      <c r="AJ58" s="700"/>
      <c r="AK58" s="700"/>
      <c r="AL58" s="700"/>
      <c r="AM58" s="700"/>
      <c r="AN58" s="700"/>
      <c r="AO58" s="700"/>
      <c r="AP58" s="700"/>
      <c r="AQ58" s="700"/>
      <c r="AR58" s="700"/>
      <c r="AS58" s="700"/>
      <c r="AT58" s="700"/>
      <c r="AU58" s="700"/>
      <c r="AV58" s="700"/>
      <c r="AW58" s="700"/>
      <c r="AX58" s="780"/>
      <c r="AY58" s="285"/>
      <c r="BA58" s="288"/>
    </row>
    <row r="59" spans="2:53" ht="14.45" customHeight="1">
      <c r="B59" s="1108"/>
      <c r="C59" s="318" t="s">
        <v>374</v>
      </c>
      <c r="D59" s="330"/>
      <c r="E59" s="330"/>
      <c r="F59" s="330"/>
      <c r="G59" s="330"/>
      <c r="H59" s="421"/>
      <c r="I59" s="441"/>
      <c r="J59" s="459"/>
      <c r="K59" s="421"/>
      <c r="L59" s="421"/>
      <c r="M59" s="421"/>
      <c r="N59" s="421"/>
      <c r="O59" s="421"/>
      <c r="P59" s="421"/>
      <c r="Q59" s="421"/>
      <c r="R59" s="750"/>
      <c r="S59" s="756"/>
      <c r="T59" s="761"/>
      <c r="U59" s="756"/>
      <c r="V59" s="767"/>
      <c r="W59" s="772"/>
      <c r="X59" s="1062"/>
      <c r="Y59" s="700"/>
      <c r="Z59" s="700"/>
      <c r="AA59" s="700"/>
      <c r="AB59" s="700"/>
      <c r="AC59" s="700"/>
      <c r="AD59" s="700"/>
      <c r="AE59" s="700"/>
      <c r="AF59" s="700"/>
      <c r="AG59" s="700"/>
      <c r="AH59" s="700"/>
      <c r="AI59" s="700"/>
      <c r="AJ59" s="700"/>
      <c r="AK59" s="700"/>
      <c r="AL59" s="700"/>
      <c r="AM59" s="700"/>
      <c r="AN59" s="700"/>
      <c r="AO59" s="700"/>
      <c r="AP59" s="700"/>
      <c r="AQ59" s="700"/>
      <c r="AR59" s="700"/>
      <c r="AS59" s="700"/>
      <c r="AT59" s="700"/>
      <c r="AU59" s="700"/>
      <c r="AV59" s="700"/>
      <c r="AW59" s="700"/>
      <c r="AX59" s="780"/>
      <c r="AY59" s="285"/>
      <c r="BA59" s="288"/>
    </row>
    <row r="60" spans="2:53" ht="14.45" customHeight="1">
      <c r="B60" s="1105"/>
      <c r="C60" s="1162" t="s">
        <v>377</v>
      </c>
      <c r="D60" s="1163" t="s">
        <v>379</v>
      </c>
      <c r="E60" s="1164" t="s">
        <v>555</v>
      </c>
      <c r="F60" s="1205" t="s">
        <v>330</v>
      </c>
      <c r="G60" s="1166"/>
      <c r="H60" s="1167"/>
      <c r="I60" s="1168"/>
      <c r="J60" s="1169"/>
      <c r="K60" s="1206">
        <v>30</v>
      </c>
      <c r="L60" s="1206"/>
      <c r="M60" s="1206"/>
      <c r="N60" s="1206"/>
      <c r="O60" s="1206"/>
      <c r="P60" s="1206"/>
      <c r="Q60" s="1206"/>
      <c r="R60" s="1207"/>
      <c r="S60" s="1173"/>
      <c r="T60" s="1172"/>
      <c r="U60" s="1173"/>
      <c r="V60" s="1215"/>
      <c r="W60" s="1208"/>
      <c r="X60" s="1062"/>
      <c r="Y60" s="700"/>
      <c r="Z60" s="700"/>
      <c r="AA60" s="700"/>
      <c r="AB60" s="700"/>
      <c r="AC60" s="700"/>
      <c r="AD60" s="700"/>
      <c r="AE60" s="700"/>
      <c r="AF60" s="700"/>
      <c r="AG60" s="700"/>
      <c r="AH60" s="700"/>
      <c r="AI60" s="700"/>
      <c r="AJ60" s="700"/>
      <c r="AK60" s="700"/>
      <c r="AL60" s="700"/>
      <c r="AM60" s="700"/>
      <c r="AN60" s="700"/>
      <c r="AO60" s="700"/>
      <c r="AP60" s="700"/>
      <c r="AQ60" s="700"/>
      <c r="AR60" s="700"/>
      <c r="AS60" s="700"/>
      <c r="AT60" s="700"/>
      <c r="AU60" s="700"/>
      <c r="AV60" s="700"/>
      <c r="AW60" s="700"/>
      <c r="AX60" s="780"/>
      <c r="AY60" s="285"/>
      <c r="BA60" s="288"/>
    </row>
    <row r="61" spans="2:53" ht="14.45" customHeight="1">
      <c r="B61" s="1108"/>
      <c r="C61" s="318" t="s">
        <v>381</v>
      </c>
      <c r="D61" s="330"/>
      <c r="E61" s="330"/>
      <c r="F61" s="330"/>
      <c r="G61" s="330"/>
      <c r="H61" s="421"/>
      <c r="I61" s="441"/>
      <c r="J61" s="459"/>
      <c r="K61" s="421"/>
      <c r="L61" s="421"/>
      <c r="M61" s="421"/>
      <c r="N61" s="421"/>
      <c r="O61" s="421"/>
      <c r="P61" s="421"/>
      <c r="Q61" s="421"/>
      <c r="R61" s="750"/>
      <c r="S61" s="756"/>
      <c r="T61" s="761"/>
      <c r="U61" s="756"/>
      <c r="V61" s="767"/>
      <c r="W61" s="772"/>
      <c r="X61" s="1062"/>
      <c r="Y61" s="700"/>
      <c r="Z61" s="700"/>
      <c r="AA61" s="700"/>
      <c r="AB61" s="700"/>
      <c r="AC61" s="700"/>
      <c r="AD61" s="700"/>
      <c r="AE61" s="700"/>
      <c r="AF61" s="700"/>
      <c r="AG61" s="700"/>
      <c r="AH61" s="700"/>
      <c r="AI61" s="700"/>
      <c r="AJ61" s="700"/>
      <c r="AK61" s="700"/>
      <c r="AL61" s="700"/>
      <c r="AM61" s="700"/>
      <c r="AN61" s="700"/>
      <c r="AO61" s="700"/>
      <c r="AP61" s="700"/>
      <c r="AQ61" s="700"/>
      <c r="AR61" s="700"/>
      <c r="AS61" s="700"/>
      <c r="AT61" s="700"/>
      <c r="AU61" s="700"/>
      <c r="AV61" s="700"/>
      <c r="AW61" s="700"/>
      <c r="AX61" s="780"/>
      <c r="AY61" s="285"/>
      <c r="BA61" s="288"/>
    </row>
    <row r="62" spans="2:53" ht="14.45" customHeight="1">
      <c r="B62" s="1108"/>
      <c r="C62" s="1162"/>
      <c r="D62" s="1163" t="s">
        <v>384</v>
      </c>
      <c r="E62" s="1164" t="s">
        <v>785</v>
      </c>
      <c r="F62" s="1165" t="s">
        <v>504</v>
      </c>
      <c r="G62" s="1166"/>
      <c r="H62" s="1167"/>
      <c r="I62" s="1168"/>
      <c r="J62" s="1169"/>
      <c r="K62" s="1167"/>
      <c r="L62" s="1167"/>
      <c r="M62" s="1167"/>
      <c r="N62" s="1167"/>
      <c r="O62" s="1167"/>
      <c r="P62" s="1167"/>
      <c r="Q62" s="1167"/>
      <c r="R62" s="1207"/>
      <c r="S62" s="1173"/>
      <c r="T62" s="1172"/>
      <c r="U62" s="1173"/>
      <c r="V62" s="1215"/>
      <c r="W62" s="1208"/>
      <c r="X62" s="1062"/>
      <c r="Y62" s="700"/>
      <c r="Z62" s="700"/>
      <c r="AA62" s="700"/>
      <c r="AB62" s="700"/>
      <c r="AC62" s="700"/>
      <c r="AD62" s="700"/>
      <c r="AE62" s="700"/>
      <c r="AF62" s="700"/>
      <c r="AG62" s="700"/>
      <c r="AH62" s="700"/>
      <c r="AI62" s="700"/>
      <c r="AJ62" s="700"/>
      <c r="AK62" s="700"/>
      <c r="AL62" s="700"/>
      <c r="AM62" s="700"/>
      <c r="AN62" s="700"/>
      <c r="AO62" s="700"/>
      <c r="AP62" s="700"/>
      <c r="AQ62" s="700"/>
      <c r="AR62" s="700"/>
      <c r="AS62" s="700"/>
      <c r="AT62" s="700"/>
      <c r="AU62" s="700"/>
      <c r="AV62" s="700"/>
      <c r="AW62" s="700"/>
      <c r="AX62" s="780"/>
      <c r="AY62" s="285"/>
      <c r="BA62" s="288"/>
    </row>
    <row r="63" spans="2:53" ht="14.45" customHeight="1">
      <c r="B63" s="1108"/>
      <c r="C63" s="1162"/>
      <c r="D63" s="1163" t="s">
        <v>385</v>
      </c>
      <c r="E63" s="1164" t="s">
        <v>786</v>
      </c>
      <c r="F63" s="1165" t="s">
        <v>504</v>
      </c>
      <c r="G63" s="1166"/>
      <c r="H63" s="1167"/>
      <c r="I63" s="1168"/>
      <c r="J63" s="1169"/>
      <c r="K63" s="1167"/>
      <c r="L63" s="1167"/>
      <c r="M63" s="1167"/>
      <c r="N63" s="1167"/>
      <c r="O63" s="1167"/>
      <c r="P63" s="1167"/>
      <c r="Q63" s="1167"/>
      <c r="R63" s="1207"/>
      <c r="S63" s="1173"/>
      <c r="T63" s="1172"/>
      <c r="U63" s="1173"/>
      <c r="V63" s="1215"/>
      <c r="W63" s="1208"/>
      <c r="X63" s="1062"/>
      <c r="Y63" s="700"/>
      <c r="Z63" s="700"/>
      <c r="AA63" s="700"/>
      <c r="AB63" s="700"/>
      <c r="AC63" s="700"/>
      <c r="AD63" s="700"/>
      <c r="AE63" s="700"/>
      <c r="AF63" s="700"/>
      <c r="AG63" s="700"/>
      <c r="AH63" s="700"/>
      <c r="AI63" s="700"/>
      <c r="AJ63" s="700"/>
      <c r="AK63" s="700"/>
      <c r="AL63" s="700"/>
      <c r="AM63" s="700"/>
      <c r="AN63" s="700"/>
      <c r="AO63" s="700"/>
      <c r="AP63" s="700"/>
      <c r="AQ63" s="700"/>
      <c r="AR63" s="700"/>
      <c r="AS63" s="700"/>
      <c r="AT63" s="700"/>
      <c r="AU63" s="700"/>
      <c r="AV63" s="700"/>
      <c r="AW63" s="700"/>
      <c r="AX63" s="780"/>
      <c r="AY63" s="285"/>
      <c r="BA63" s="288"/>
    </row>
    <row r="64" spans="2:53" ht="14.45" customHeight="1">
      <c r="B64" s="1108"/>
      <c r="C64" s="318" t="s">
        <v>386</v>
      </c>
      <c r="D64" s="330"/>
      <c r="E64" s="330"/>
      <c r="F64" s="330"/>
      <c r="G64" s="330"/>
      <c r="H64" s="421"/>
      <c r="I64" s="441"/>
      <c r="J64" s="459"/>
      <c r="K64" s="421"/>
      <c r="L64" s="421"/>
      <c r="M64" s="421"/>
      <c r="N64" s="421"/>
      <c r="O64" s="421"/>
      <c r="P64" s="421"/>
      <c r="Q64" s="421"/>
      <c r="R64" s="750"/>
      <c r="S64" s="756"/>
      <c r="T64" s="761"/>
      <c r="U64" s="756"/>
      <c r="V64" s="767"/>
      <c r="W64" s="772"/>
      <c r="X64" s="1062"/>
      <c r="Y64" s="700"/>
      <c r="Z64" s="700"/>
      <c r="AA64" s="700"/>
      <c r="AB64" s="700"/>
      <c r="AC64" s="700"/>
      <c r="AD64" s="700"/>
      <c r="AE64" s="700"/>
      <c r="AF64" s="700"/>
      <c r="AG64" s="700"/>
      <c r="AH64" s="700"/>
      <c r="AI64" s="700"/>
      <c r="AJ64" s="700"/>
      <c r="AK64" s="700"/>
      <c r="AL64" s="700"/>
      <c r="AM64" s="700"/>
      <c r="AN64" s="700"/>
      <c r="AO64" s="700"/>
      <c r="AP64" s="700"/>
      <c r="AQ64" s="700"/>
      <c r="AR64" s="700"/>
      <c r="AS64" s="700"/>
      <c r="AT64" s="700"/>
      <c r="AU64" s="700"/>
      <c r="AV64" s="700"/>
      <c r="AW64" s="700"/>
      <c r="AX64" s="780"/>
      <c r="AY64" s="285"/>
      <c r="BA64" s="288"/>
    </row>
    <row r="65" spans="2:53" ht="14.45" customHeight="1">
      <c r="B65" s="1105"/>
      <c r="C65" s="1124" t="s">
        <v>10</v>
      </c>
      <c r="D65" s="1218" t="s">
        <v>388</v>
      </c>
      <c r="E65" s="1219" t="s">
        <v>127</v>
      </c>
      <c r="F65" s="1165" t="s">
        <v>504</v>
      </c>
      <c r="G65" s="1057"/>
      <c r="H65" s="1224"/>
      <c r="I65" s="1225"/>
      <c r="J65" s="1041"/>
      <c r="K65" s="1052">
        <v>15</v>
      </c>
      <c r="L65" s="1052">
        <v>30</v>
      </c>
      <c r="M65" s="1052"/>
      <c r="N65" s="1052"/>
      <c r="O65" s="1052"/>
      <c r="P65" s="1052"/>
      <c r="Q65" s="1052"/>
      <c r="R65" s="1207"/>
      <c r="S65" s="1173"/>
      <c r="T65" s="1172"/>
      <c r="U65" s="1173"/>
      <c r="V65" s="1215"/>
      <c r="W65" s="1154"/>
      <c r="X65" s="1062"/>
      <c r="Y65" s="700"/>
      <c r="Z65" s="700"/>
      <c r="AA65" s="700"/>
      <c r="AB65" s="700"/>
      <c r="AC65" s="700"/>
      <c r="AD65" s="700"/>
      <c r="AE65" s="700"/>
      <c r="AF65" s="700"/>
      <c r="AG65" s="700"/>
      <c r="AH65" s="700"/>
      <c r="AI65" s="700"/>
      <c r="AJ65" s="700"/>
      <c r="AK65" s="700"/>
      <c r="AL65" s="700"/>
      <c r="AM65" s="700"/>
      <c r="AN65" s="700"/>
      <c r="AO65" s="700"/>
      <c r="AP65" s="700"/>
      <c r="AQ65" s="700"/>
      <c r="AR65" s="700"/>
      <c r="AS65" s="700"/>
      <c r="AT65" s="700"/>
      <c r="AU65" s="700"/>
      <c r="AV65" s="700"/>
      <c r="AW65" s="700"/>
      <c r="AX65" s="780"/>
      <c r="AY65" s="285"/>
      <c r="BA65" s="288"/>
    </row>
    <row r="66" spans="2:53" ht="14.45" customHeight="1">
      <c r="B66" s="1105"/>
      <c r="C66" s="1162" t="s">
        <v>10</v>
      </c>
      <c r="D66" s="1163" t="s">
        <v>389</v>
      </c>
      <c r="E66" s="1164" t="s">
        <v>556</v>
      </c>
      <c r="F66" s="1165" t="s">
        <v>504</v>
      </c>
      <c r="G66" s="1166"/>
      <c r="H66" s="1167"/>
      <c r="I66" s="1168"/>
      <c r="J66" s="1169"/>
      <c r="K66" s="1206">
        <v>30</v>
      </c>
      <c r="L66" s="1206"/>
      <c r="M66" s="1206"/>
      <c r="N66" s="1206"/>
      <c r="O66" s="1206"/>
      <c r="P66" s="1206"/>
      <c r="Q66" s="1206"/>
      <c r="R66" s="1207"/>
      <c r="S66" s="1173"/>
      <c r="T66" s="1172"/>
      <c r="U66" s="1173"/>
      <c r="V66" s="1215"/>
      <c r="W66" s="1208"/>
      <c r="X66" s="1062"/>
      <c r="Y66" s="700"/>
      <c r="Z66" s="700"/>
      <c r="AA66" s="700"/>
      <c r="AB66" s="700"/>
      <c r="AC66" s="700"/>
      <c r="AD66" s="700"/>
      <c r="AE66" s="700"/>
      <c r="AF66" s="700"/>
      <c r="AG66" s="700"/>
      <c r="AH66" s="700"/>
      <c r="AI66" s="700"/>
      <c r="AJ66" s="700"/>
      <c r="AK66" s="700"/>
      <c r="AL66" s="700"/>
      <c r="AM66" s="700"/>
      <c r="AN66" s="700"/>
      <c r="AO66" s="700"/>
      <c r="AP66" s="700"/>
      <c r="AQ66" s="700"/>
      <c r="AR66" s="700"/>
      <c r="AS66" s="700"/>
      <c r="AT66" s="700"/>
      <c r="AU66" s="700"/>
      <c r="AV66" s="700"/>
      <c r="AW66" s="700"/>
      <c r="AX66" s="780"/>
      <c r="AY66" s="285"/>
      <c r="BA66" s="288"/>
    </row>
    <row r="67" spans="2:53" ht="14.45" customHeight="1">
      <c r="B67" s="1105"/>
      <c r="C67" s="1162" t="s">
        <v>10</v>
      </c>
      <c r="D67" s="1163" t="s">
        <v>303</v>
      </c>
      <c r="E67" s="1164" t="s">
        <v>100</v>
      </c>
      <c r="F67" s="1205" t="s">
        <v>330</v>
      </c>
      <c r="G67" s="1166"/>
      <c r="H67" s="1167"/>
      <c r="I67" s="1168"/>
      <c r="J67" s="1169"/>
      <c r="K67" s="1206">
        <v>30</v>
      </c>
      <c r="L67" s="1206"/>
      <c r="M67" s="1206"/>
      <c r="N67" s="1206"/>
      <c r="O67" s="1206"/>
      <c r="P67" s="1206"/>
      <c r="Q67" s="1206"/>
      <c r="R67" s="1207"/>
      <c r="S67" s="1173"/>
      <c r="T67" s="1172"/>
      <c r="U67" s="1173"/>
      <c r="V67" s="1215"/>
      <c r="W67" s="1208"/>
      <c r="X67" s="1062"/>
      <c r="Y67" s="700"/>
      <c r="Z67" s="700"/>
      <c r="AA67" s="700"/>
      <c r="AB67" s="700"/>
      <c r="AC67" s="700"/>
      <c r="AD67" s="700"/>
      <c r="AE67" s="700"/>
      <c r="AF67" s="700"/>
      <c r="AG67" s="700"/>
      <c r="AH67" s="700"/>
      <c r="AI67" s="700"/>
      <c r="AJ67" s="700"/>
      <c r="AK67" s="700"/>
      <c r="AL67" s="700"/>
      <c r="AM67" s="700"/>
      <c r="AN67" s="700"/>
      <c r="AO67" s="700"/>
      <c r="AP67" s="700"/>
      <c r="AQ67" s="700"/>
      <c r="AR67" s="700"/>
      <c r="AS67" s="700"/>
      <c r="AT67" s="700"/>
      <c r="AU67" s="700"/>
      <c r="AV67" s="700"/>
      <c r="AW67" s="700"/>
      <c r="AX67" s="780"/>
      <c r="AY67" s="285"/>
      <c r="BA67" s="288"/>
    </row>
    <row r="68" spans="2:53" ht="14.45" customHeight="1">
      <c r="B68" s="1105"/>
      <c r="C68" s="1162"/>
      <c r="D68" s="1163" t="s">
        <v>352</v>
      </c>
      <c r="E68" s="1164" t="s">
        <v>534</v>
      </c>
      <c r="F68" s="1165" t="s">
        <v>504</v>
      </c>
      <c r="G68" s="1166"/>
      <c r="H68" s="1167"/>
      <c r="I68" s="1168"/>
      <c r="J68" s="1169"/>
      <c r="K68" s="1206"/>
      <c r="L68" s="1206"/>
      <c r="M68" s="1206"/>
      <c r="N68" s="1206"/>
      <c r="O68" s="1206"/>
      <c r="P68" s="1206"/>
      <c r="Q68" s="1206"/>
      <c r="R68" s="1207"/>
      <c r="S68" s="1173"/>
      <c r="T68" s="1172"/>
      <c r="U68" s="1173"/>
      <c r="V68" s="1215"/>
      <c r="W68" s="1208"/>
      <c r="X68" s="1062"/>
      <c r="Y68" s="700"/>
      <c r="Z68" s="700"/>
      <c r="AA68" s="700"/>
      <c r="AB68" s="700"/>
      <c r="AC68" s="700"/>
      <c r="AD68" s="700"/>
      <c r="AE68" s="700"/>
      <c r="AF68" s="700"/>
      <c r="AG68" s="700"/>
      <c r="AH68" s="700"/>
      <c r="AI68" s="700"/>
      <c r="AJ68" s="700"/>
      <c r="AK68" s="700"/>
      <c r="AL68" s="700"/>
      <c r="AM68" s="700"/>
      <c r="AN68" s="700"/>
      <c r="AO68" s="700"/>
      <c r="AP68" s="700"/>
      <c r="AQ68" s="700"/>
      <c r="AR68" s="700"/>
      <c r="AS68" s="700"/>
      <c r="AT68" s="700"/>
      <c r="AU68" s="700"/>
      <c r="AV68" s="700"/>
      <c r="AW68" s="700"/>
      <c r="AX68" s="780"/>
      <c r="AY68" s="285"/>
      <c r="BA68" s="288"/>
    </row>
    <row r="69" spans="2:53" ht="14.45" customHeight="1">
      <c r="B69" s="1105"/>
      <c r="C69" s="1162" t="s">
        <v>377</v>
      </c>
      <c r="D69" s="1163" t="s">
        <v>391</v>
      </c>
      <c r="E69" s="1164" t="s">
        <v>541</v>
      </c>
      <c r="F69" s="1165" t="s">
        <v>504</v>
      </c>
      <c r="G69" s="1166"/>
      <c r="H69" s="1167"/>
      <c r="I69" s="1168"/>
      <c r="J69" s="1169"/>
      <c r="K69" s="1206">
        <v>30</v>
      </c>
      <c r="L69" s="1206"/>
      <c r="M69" s="1206"/>
      <c r="N69" s="1206"/>
      <c r="O69" s="1206"/>
      <c r="P69" s="1206"/>
      <c r="Q69" s="1206"/>
      <c r="R69" s="1207"/>
      <c r="S69" s="1173"/>
      <c r="T69" s="1172"/>
      <c r="U69" s="1173"/>
      <c r="V69" s="1215"/>
      <c r="W69" s="1208"/>
      <c r="X69" s="1062"/>
      <c r="Y69" s="700"/>
      <c r="Z69" s="700"/>
      <c r="AA69" s="700"/>
      <c r="AB69" s="700"/>
      <c r="AC69" s="700"/>
      <c r="AD69" s="700"/>
      <c r="AE69" s="700"/>
      <c r="AF69" s="700"/>
      <c r="AG69" s="700"/>
      <c r="AH69" s="700"/>
      <c r="AI69" s="700"/>
      <c r="AJ69" s="700"/>
      <c r="AK69" s="700"/>
      <c r="AL69" s="700"/>
      <c r="AM69" s="700"/>
      <c r="AN69" s="700"/>
      <c r="AO69" s="700"/>
      <c r="AP69" s="700"/>
      <c r="AQ69" s="700"/>
      <c r="AR69" s="700"/>
      <c r="AS69" s="700"/>
      <c r="AT69" s="700"/>
      <c r="AU69" s="700"/>
      <c r="AV69" s="700"/>
      <c r="AW69" s="700"/>
      <c r="AX69" s="780"/>
      <c r="AY69" s="285"/>
      <c r="BA69" s="288"/>
    </row>
    <row r="70" spans="2:53" ht="14.45" customHeight="1">
      <c r="B70" s="1108"/>
      <c r="C70" s="318" t="s">
        <v>392</v>
      </c>
      <c r="D70" s="330"/>
      <c r="E70" s="330"/>
      <c r="F70" s="330"/>
      <c r="G70" s="330"/>
      <c r="H70" s="421"/>
      <c r="I70" s="441"/>
      <c r="J70" s="459"/>
      <c r="K70" s="421"/>
      <c r="L70" s="421"/>
      <c r="M70" s="421"/>
      <c r="N70" s="421"/>
      <c r="O70" s="421"/>
      <c r="P70" s="421"/>
      <c r="Q70" s="421"/>
      <c r="R70" s="750"/>
      <c r="S70" s="756"/>
      <c r="T70" s="761"/>
      <c r="U70" s="756"/>
      <c r="V70" s="767"/>
      <c r="W70" s="772"/>
      <c r="X70" s="1062"/>
      <c r="Y70" s="700"/>
      <c r="Z70" s="700"/>
      <c r="AA70" s="700"/>
      <c r="AB70" s="700"/>
      <c r="AC70" s="700"/>
      <c r="AD70" s="700"/>
      <c r="AE70" s="700"/>
      <c r="AF70" s="700"/>
      <c r="AG70" s="700"/>
      <c r="AH70" s="700"/>
      <c r="AI70" s="700"/>
      <c r="AJ70" s="700"/>
      <c r="AK70" s="700"/>
      <c r="AL70" s="700"/>
      <c r="AM70" s="700"/>
      <c r="AN70" s="700"/>
      <c r="AO70" s="700"/>
      <c r="AP70" s="700"/>
      <c r="AQ70" s="700"/>
      <c r="AR70" s="700"/>
      <c r="AS70" s="700"/>
      <c r="AT70" s="700"/>
      <c r="AU70" s="700"/>
      <c r="AV70" s="700"/>
      <c r="AW70" s="700"/>
      <c r="AX70" s="780"/>
      <c r="AY70" s="285"/>
      <c r="BA70" s="288"/>
    </row>
    <row r="71" spans="2:53" ht="14.45" customHeight="1">
      <c r="B71" s="1105"/>
      <c r="C71" s="1162" t="s">
        <v>10</v>
      </c>
      <c r="D71" s="1163" t="s">
        <v>394</v>
      </c>
      <c r="E71" s="1164" t="s">
        <v>558</v>
      </c>
      <c r="F71" s="1165" t="s">
        <v>504</v>
      </c>
      <c r="G71" s="1166"/>
      <c r="H71" s="1167"/>
      <c r="I71" s="1168"/>
      <c r="J71" s="1169"/>
      <c r="K71" s="1206">
        <v>15</v>
      </c>
      <c r="L71" s="1206">
        <v>30</v>
      </c>
      <c r="M71" s="1206"/>
      <c r="N71" s="1206"/>
      <c r="O71" s="1206"/>
      <c r="P71" s="1206"/>
      <c r="Q71" s="1206"/>
      <c r="R71" s="1207"/>
      <c r="S71" s="1173"/>
      <c r="T71" s="1172"/>
      <c r="U71" s="1173"/>
      <c r="V71" s="1215"/>
      <c r="W71" s="1208"/>
      <c r="X71" s="1062"/>
      <c r="Y71" s="700"/>
      <c r="Z71" s="700"/>
      <c r="AA71" s="700"/>
      <c r="AB71" s="700"/>
      <c r="AC71" s="700"/>
      <c r="AD71" s="700"/>
      <c r="AE71" s="700"/>
      <c r="AF71" s="700"/>
      <c r="AG71" s="700"/>
      <c r="AH71" s="700"/>
      <c r="AI71" s="700"/>
      <c r="AJ71" s="700"/>
      <c r="AK71" s="700"/>
      <c r="AL71" s="700"/>
      <c r="AM71" s="700"/>
      <c r="AN71" s="700"/>
      <c r="AO71" s="700"/>
      <c r="AP71" s="700"/>
      <c r="AQ71" s="700"/>
      <c r="AR71" s="700"/>
      <c r="AS71" s="700"/>
      <c r="AT71" s="700"/>
      <c r="AU71" s="700"/>
      <c r="AV71" s="700"/>
      <c r="AW71" s="700"/>
      <c r="AX71" s="780"/>
      <c r="AY71" s="285"/>
      <c r="BA71" s="288"/>
    </row>
    <row r="72" spans="2:53" ht="14.45" customHeight="1">
      <c r="B72" s="1105"/>
      <c r="C72" s="1111" t="s">
        <v>377</v>
      </c>
      <c r="D72" s="1178" t="s">
        <v>395</v>
      </c>
      <c r="E72" s="1209" t="s">
        <v>189</v>
      </c>
      <c r="F72" s="1165" t="s">
        <v>504</v>
      </c>
      <c r="G72" s="1115"/>
      <c r="H72" s="1116"/>
      <c r="I72" s="1117"/>
      <c r="J72" s="1118"/>
      <c r="K72" s="1217">
        <v>30</v>
      </c>
      <c r="L72" s="1217"/>
      <c r="M72" s="1217"/>
      <c r="N72" s="1217"/>
      <c r="O72" s="1217"/>
      <c r="P72" s="1217"/>
      <c r="Q72" s="1217"/>
      <c r="R72" s="1207"/>
      <c r="S72" s="1173"/>
      <c r="T72" s="1172"/>
      <c r="U72" s="1173"/>
      <c r="V72" s="1215"/>
      <c r="W72" s="1208"/>
      <c r="X72" s="1062"/>
      <c r="Y72" s="700"/>
      <c r="Z72" s="700"/>
      <c r="AA72" s="700"/>
      <c r="AB72" s="700"/>
      <c r="AC72" s="700"/>
      <c r="AD72" s="700"/>
      <c r="AE72" s="700"/>
      <c r="AF72" s="700"/>
      <c r="AG72" s="700"/>
      <c r="AH72" s="700"/>
      <c r="AI72" s="700"/>
      <c r="AJ72" s="700"/>
      <c r="AK72" s="700"/>
      <c r="AL72" s="700"/>
      <c r="AM72" s="700"/>
      <c r="AN72" s="700"/>
      <c r="AO72" s="700"/>
      <c r="AP72" s="700"/>
      <c r="AQ72" s="700"/>
      <c r="AR72" s="700"/>
      <c r="AS72" s="700"/>
      <c r="AT72" s="700"/>
      <c r="AU72" s="700"/>
      <c r="AV72" s="700"/>
      <c r="AW72" s="700"/>
      <c r="AX72" s="780"/>
      <c r="AY72" s="285"/>
      <c r="BA72" s="288"/>
    </row>
    <row r="73" spans="2:53" ht="14.45" customHeight="1">
      <c r="B73" s="1105"/>
      <c r="C73" s="1162"/>
      <c r="D73" s="1163" t="s">
        <v>65</v>
      </c>
      <c r="E73" s="1163" t="s">
        <v>49</v>
      </c>
      <c r="F73" s="1165" t="s">
        <v>504</v>
      </c>
      <c r="G73" s="1226"/>
      <c r="H73" s="1227"/>
      <c r="I73" s="1228"/>
      <c r="J73" s="1229"/>
      <c r="K73" s="1230"/>
      <c r="L73" s="1230"/>
      <c r="M73" s="1230"/>
      <c r="N73" s="1230"/>
      <c r="O73" s="1230"/>
      <c r="P73" s="1230"/>
      <c r="Q73" s="1230"/>
      <c r="R73" s="1207"/>
      <c r="S73" s="1173"/>
      <c r="T73" s="1172"/>
      <c r="U73" s="1173"/>
      <c r="V73" s="1215"/>
      <c r="W73" s="1208"/>
      <c r="X73" s="1062"/>
      <c r="Y73" s="700"/>
      <c r="Z73" s="700"/>
      <c r="AA73" s="700"/>
      <c r="AB73" s="700"/>
      <c r="AC73" s="700"/>
      <c r="AD73" s="700"/>
      <c r="AE73" s="700"/>
      <c r="AF73" s="700"/>
      <c r="AG73" s="700"/>
      <c r="AH73" s="700"/>
      <c r="AI73" s="700"/>
      <c r="AJ73" s="700"/>
      <c r="AK73" s="700"/>
      <c r="AL73" s="700"/>
      <c r="AM73" s="700"/>
      <c r="AN73" s="700"/>
      <c r="AO73" s="700"/>
      <c r="AP73" s="700"/>
      <c r="AQ73" s="700"/>
      <c r="AR73" s="700"/>
      <c r="AS73" s="700"/>
      <c r="AT73" s="700"/>
      <c r="AU73" s="700"/>
      <c r="AV73" s="700"/>
      <c r="AW73" s="700"/>
      <c r="AX73" s="780"/>
      <c r="AY73" s="285"/>
      <c r="BA73" s="288"/>
    </row>
    <row r="74" spans="2:53" ht="14.45" customHeight="1">
      <c r="B74" s="1105"/>
      <c r="C74" s="1162"/>
      <c r="D74" s="1163" t="s">
        <v>11</v>
      </c>
      <c r="E74" s="1164" t="s">
        <v>439</v>
      </c>
      <c r="F74" s="1165" t="s">
        <v>504</v>
      </c>
      <c r="G74" s="1057"/>
      <c r="H74" s="1224"/>
      <c r="I74" s="1225"/>
      <c r="J74" s="1041"/>
      <c r="K74" s="1052">
        <v>15</v>
      </c>
      <c r="L74" s="1052">
        <v>30</v>
      </c>
      <c r="M74" s="1052"/>
      <c r="N74" s="1052"/>
      <c r="O74" s="1052"/>
      <c r="P74" s="1052"/>
      <c r="Q74" s="1052"/>
      <c r="R74" s="1207"/>
      <c r="S74" s="1173"/>
      <c r="T74" s="1172"/>
      <c r="U74" s="1173"/>
      <c r="V74" s="1215"/>
      <c r="W74" s="1208"/>
      <c r="X74" s="1062"/>
      <c r="Y74" s="700"/>
      <c r="Z74" s="700"/>
      <c r="AA74" s="700"/>
      <c r="AB74" s="700"/>
      <c r="AC74" s="700"/>
      <c r="AD74" s="700"/>
      <c r="AE74" s="700"/>
      <c r="AF74" s="700"/>
      <c r="AG74" s="700"/>
      <c r="AH74" s="700"/>
      <c r="AI74" s="700"/>
      <c r="AJ74" s="700"/>
      <c r="AK74" s="700"/>
      <c r="AL74" s="700"/>
      <c r="AM74" s="700"/>
      <c r="AN74" s="700"/>
      <c r="AO74" s="700"/>
      <c r="AP74" s="700"/>
      <c r="AQ74" s="700"/>
      <c r="AR74" s="700"/>
      <c r="AS74" s="700"/>
      <c r="AT74" s="700"/>
      <c r="AU74" s="700"/>
      <c r="AV74" s="700"/>
      <c r="AW74" s="700"/>
      <c r="AX74" s="780"/>
      <c r="AY74" s="285"/>
      <c r="BA74" s="288"/>
    </row>
    <row r="75" spans="2:53" ht="14.45" customHeight="1">
      <c r="B75" s="1108"/>
      <c r="C75" s="318" t="s">
        <v>400</v>
      </c>
      <c r="D75" s="330"/>
      <c r="E75" s="330"/>
      <c r="F75" s="330"/>
      <c r="G75" s="330"/>
      <c r="H75" s="421"/>
      <c r="I75" s="441"/>
      <c r="J75" s="459"/>
      <c r="K75" s="421"/>
      <c r="L75" s="421"/>
      <c r="M75" s="421"/>
      <c r="N75" s="421"/>
      <c r="O75" s="421"/>
      <c r="P75" s="421"/>
      <c r="Q75" s="421"/>
      <c r="R75" s="750"/>
      <c r="S75" s="756"/>
      <c r="T75" s="761"/>
      <c r="U75" s="756"/>
      <c r="V75" s="767"/>
      <c r="W75" s="772"/>
      <c r="X75" s="1062"/>
      <c r="Y75" s="700"/>
      <c r="Z75" s="700"/>
      <c r="AA75" s="700"/>
      <c r="AB75" s="700"/>
      <c r="AC75" s="700"/>
      <c r="AD75" s="700"/>
      <c r="AE75" s="700"/>
      <c r="AF75" s="700"/>
      <c r="AG75" s="700"/>
      <c r="AH75" s="700"/>
      <c r="AI75" s="700"/>
      <c r="AJ75" s="700"/>
      <c r="AK75" s="700"/>
      <c r="AL75" s="700"/>
      <c r="AM75" s="700"/>
      <c r="AN75" s="700"/>
      <c r="AO75" s="700"/>
      <c r="AP75" s="700"/>
      <c r="AQ75" s="700"/>
      <c r="AR75" s="700"/>
      <c r="AS75" s="700"/>
      <c r="AT75" s="700"/>
      <c r="AU75" s="700"/>
      <c r="AV75" s="700"/>
      <c r="AW75" s="700"/>
      <c r="AX75" s="780"/>
      <c r="AY75" s="285"/>
      <c r="BA75" s="288"/>
    </row>
    <row r="76" spans="2:53" ht="14.45" customHeight="1">
      <c r="B76" s="1105"/>
      <c r="C76" s="1162" t="s">
        <v>377</v>
      </c>
      <c r="D76" s="1163" t="s">
        <v>172</v>
      </c>
      <c r="E76" s="1164" t="s">
        <v>77</v>
      </c>
      <c r="F76" s="1165" t="s">
        <v>504</v>
      </c>
      <c r="G76" s="1166"/>
      <c r="H76" s="1167"/>
      <c r="I76" s="1168"/>
      <c r="J76" s="1169"/>
      <c r="K76" s="1206">
        <v>20</v>
      </c>
      <c r="L76" s="1206"/>
      <c r="M76" s="1206"/>
      <c r="N76" s="1206"/>
      <c r="O76" s="1206"/>
      <c r="P76" s="1206"/>
      <c r="Q76" s="1206"/>
      <c r="R76" s="1207"/>
      <c r="S76" s="1173"/>
      <c r="T76" s="1172"/>
      <c r="U76" s="1173"/>
      <c r="V76" s="1215"/>
      <c r="W76" s="1208"/>
      <c r="X76" s="1062"/>
      <c r="Y76" s="700"/>
      <c r="Z76" s="700"/>
      <c r="AA76" s="700"/>
      <c r="AB76" s="700"/>
      <c r="AC76" s="700"/>
      <c r="AD76" s="700"/>
      <c r="AE76" s="700"/>
      <c r="AF76" s="700"/>
      <c r="AG76" s="700"/>
      <c r="AH76" s="700"/>
      <c r="AI76" s="700"/>
      <c r="AJ76" s="700"/>
      <c r="AK76" s="700"/>
      <c r="AL76" s="700"/>
      <c r="AM76" s="700"/>
      <c r="AN76" s="700"/>
      <c r="AO76" s="700"/>
      <c r="AP76" s="700"/>
      <c r="AQ76" s="700"/>
      <c r="AR76" s="700"/>
      <c r="AS76" s="700"/>
      <c r="AT76" s="700"/>
      <c r="AU76" s="700"/>
      <c r="AV76" s="700"/>
      <c r="AW76" s="700"/>
      <c r="AX76" s="780"/>
      <c r="AY76" s="285"/>
      <c r="BA76" s="288"/>
    </row>
    <row r="77" spans="2:53" ht="14.45" customHeight="1">
      <c r="B77" s="1105"/>
      <c r="C77" s="1162" t="s">
        <v>10</v>
      </c>
      <c r="D77" s="1163" t="s">
        <v>402</v>
      </c>
      <c r="E77" s="1164" t="s">
        <v>337</v>
      </c>
      <c r="F77" s="1165" t="s">
        <v>504</v>
      </c>
      <c r="G77" s="1166"/>
      <c r="H77" s="1167"/>
      <c r="I77" s="1168"/>
      <c r="J77" s="1169"/>
      <c r="K77" s="1206">
        <v>25</v>
      </c>
      <c r="L77" s="1206"/>
      <c r="M77" s="1206"/>
      <c r="N77" s="1206"/>
      <c r="O77" s="1206"/>
      <c r="P77" s="1206"/>
      <c r="Q77" s="1206"/>
      <c r="R77" s="1207"/>
      <c r="S77" s="1173"/>
      <c r="T77" s="1172"/>
      <c r="U77" s="1173"/>
      <c r="V77" s="1215"/>
      <c r="W77" s="1208"/>
      <c r="X77" s="1062"/>
      <c r="Y77" s="700"/>
      <c r="Z77" s="700"/>
      <c r="AA77" s="700"/>
      <c r="AB77" s="700"/>
      <c r="AC77" s="700"/>
      <c r="AD77" s="700"/>
      <c r="AE77" s="700"/>
      <c r="AF77" s="700"/>
      <c r="AG77" s="700"/>
      <c r="AH77" s="700"/>
      <c r="AI77" s="700"/>
      <c r="AJ77" s="700"/>
      <c r="AK77" s="700"/>
      <c r="AL77" s="700"/>
      <c r="AM77" s="700"/>
      <c r="AN77" s="700"/>
      <c r="AO77" s="700"/>
      <c r="AP77" s="700"/>
      <c r="AQ77" s="700"/>
      <c r="AR77" s="700"/>
      <c r="AS77" s="700"/>
      <c r="AT77" s="700"/>
      <c r="AU77" s="700"/>
      <c r="AV77" s="700"/>
      <c r="AW77" s="700"/>
      <c r="AX77" s="780"/>
      <c r="AY77" s="285"/>
      <c r="BA77" s="288"/>
    </row>
    <row r="78" spans="2:53" ht="14.45" customHeight="1">
      <c r="B78" s="1105"/>
      <c r="C78" s="1162"/>
      <c r="D78" s="1163" t="s">
        <v>403</v>
      </c>
      <c r="E78" s="1164" t="s">
        <v>179</v>
      </c>
      <c r="F78" s="1165" t="s">
        <v>504</v>
      </c>
      <c r="G78" s="1166"/>
      <c r="H78" s="1167"/>
      <c r="I78" s="1168"/>
      <c r="J78" s="1169"/>
      <c r="K78" s="1206">
        <v>25</v>
      </c>
      <c r="L78" s="1206"/>
      <c r="M78" s="1206"/>
      <c r="N78" s="1206"/>
      <c r="O78" s="1206"/>
      <c r="P78" s="1206"/>
      <c r="Q78" s="1206"/>
      <c r="R78" s="1207"/>
      <c r="S78" s="1173"/>
      <c r="T78" s="1172"/>
      <c r="U78" s="1173"/>
      <c r="V78" s="1215"/>
      <c r="W78" s="1208"/>
      <c r="X78" s="1062"/>
      <c r="Y78" s="700"/>
      <c r="Z78" s="700"/>
      <c r="AA78" s="700"/>
      <c r="AB78" s="700"/>
      <c r="AC78" s="700"/>
      <c r="AD78" s="700"/>
      <c r="AE78" s="700"/>
      <c r="AF78" s="700"/>
      <c r="AG78" s="700"/>
      <c r="AH78" s="700"/>
      <c r="AI78" s="700"/>
      <c r="AJ78" s="700"/>
      <c r="AK78" s="700"/>
      <c r="AL78" s="700"/>
      <c r="AM78" s="700"/>
      <c r="AN78" s="700"/>
      <c r="AO78" s="700"/>
      <c r="AP78" s="700"/>
      <c r="AQ78" s="700"/>
      <c r="AR78" s="700"/>
      <c r="AS78" s="700"/>
      <c r="AT78" s="700"/>
      <c r="AU78" s="700"/>
      <c r="AV78" s="700"/>
      <c r="AW78" s="700"/>
      <c r="AX78" s="780"/>
      <c r="AY78" s="285"/>
      <c r="BA78" s="288"/>
    </row>
    <row r="79" spans="2:53" ht="14.45" customHeight="1">
      <c r="B79" s="1108"/>
      <c r="C79" s="318" t="s">
        <v>123</v>
      </c>
      <c r="D79" s="327"/>
      <c r="E79" s="327"/>
      <c r="F79" s="330"/>
      <c r="G79" s="330"/>
      <c r="H79" s="421"/>
      <c r="I79" s="441"/>
      <c r="J79" s="459"/>
      <c r="K79" s="421"/>
      <c r="L79" s="421"/>
      <c r="M79" s="421"/>
      <c r="N79" s="421"/>
      <c r="O79" s="421"/>
      <c r="P79" s="421"/>
      <c r="Q79" s="421"/>
      <c r="R79" s="750"/>
      <c r="S79" s="756"/>
      <c r="T79" s="761"/>
      <c r="U79" s="756"/>
      <c r="V79" s="767"/>
      <c r="W79" s="772"/>
      <c r="X79" s="1062"/>
      <c r="Y79" s="700"/>
      <c r="Z79" s="700"/>
      <c r="AA79" s="700"/>
      <c r="AB79" s="700"/>
      <c r="AC79" s="700"/>
      <c r="AD79" s="700"/>
      <c r="AE79" s="700"/>
      <c r="AF79" s="700"/>
      <c r="AG79" s="700"/>
      <c r="AH79" s="700"/>
      <c r="AI79" s="700"/>
      <c r="AJ79" s="700"/>
      <c r="AK79" s="700"/>
      <c r="AL79" s="700"/>
      <c r="AM79" s="700"/>
      <c r="AN79" s="700"/>
      <c r="AO79" s="700"/>
      <c r="AP79" s="700"/>
      <c r="AQ79" s="700"/>
      <c r="AR79" s="700"/>
      <c r="AS79" s="700"/>
      <c r="AT79" s="700"/>
      <c r="AU79" s="700"/>
      <c r="AV79" s="700"/>
      <c r="AW79" s="700"/>
      <c r="AX79" s="780"/>
      <c r="AY79" s="285"/>
      <c r="BA79" s="288"/>
    </row>
    <row r="80" spans="2:53" ht="14.45" customHeight="1">
      <c r="B80" s="1105"/>
      <c r="C80" s="1111" t="s">
        <v>10</v>
      </c>
      <c r="D80" s="1178" t="s">
        <v>92</v>
      </c>
      <c r="E80" s="1209" t="s">
        <v>559</v>
      </c>
      <c r="F80" s="1216" t="s">
        <v>139</v>
      </c>
      <c r="G80" s="1115"/>
      <c r="H80" s="1116"/>
      <c r="I80" s="1117"/>
      <c r="J80" s="1118"/>
      <c r="K80" s="1217">
        <v>15</v>
      </c>
      <c r="L80" s="1217"/>
      <c r="M80" s="1217"/>
      <c r="N80" s="1217"/>
      <c r="O80" s="1217"/>
      <c r="P80" s="1217"/>
      <c r="Q80" s="1217"/>
      <c r="R80" s="1119"/>
      <c r="S80" s="1120"/>
      <c r="T80" s="1121"/>
      <c r="U80" s="1120"/>
      <c r="V80" s="1122"/>
      <c r="W80" s="1123"/>
      <c r="X80" s="1062"/>
      <c r="Y80" s="700"/>
      <c r="Z80" s="700"/>
      <c r="AA80" s="700"/>
      <c r="AB80" s="700"/>
      <c r="AC80" s="700"/>
      <c r="AD80" s="700"/>
      <c r="AE80" s="700"/>
      <c r="AF80" s="700"/>
      <c r="AG80" s="700"/>
      <c r="AH80" s="700"/>
      <c r="AI80" s="700"/>
      <c r="AJ80" s="700"/>
      <c r="AK80" s="700"/>
      <c r="AL80" s="700"/>
      <c r="AM80" s="700"/>
      <c r="AN80" s="700"/>
      <c r="AO80" s="700"/>
      <c r="AP80" s="700"/>
      <c r="AQ80" s="700"/>
      <c r="AR80" s="700"/>
      <c r="AS80" s="700"/>
      <c r="AT80" s="700"/>
      <c r="AU80" s="700"/>
      <c r="AV80" s="700"/>
      <c r="AW80" s="700"/>
      <c r="AX80" s="780"/>
      <c r="AY80" s="285"/>
      <c r="BA80" s="288"/>
    </row>
    <row r="81" spans="2:53" ht="14.45" customHeight="1">
      <c r="B81" s="1105"/>
      <c r="C81" s="1155"/>
      <c r="D81" s="1183"/>
      <c r="E81" s="1220" t="s">
        <v>375</v>
      </c>
      <c r="F81" s="1197" t="s">
        <v>504</v>
      </c>
      <c r="G81" s="1128"/>
      <c r="H81" s="1129"/>
      <c r="I81" s="1130"/>
      <c r="J81" s="1131"/>
      <c r="K81" s="1132"/>
      <c r="L81" s="1132"/>
      <c r="M81" s="1132"/>
      <c r="N81" s="1132"/>
      <c r="O81" s="1132"/>
      <c r="P81" s="1132"/>
      <c r="Q81" s="1132"/>
      <c r="R81" s="1133"/>
      <c r="S81" s="1134"/>
      <c r="T81" s="1135"/>
      <c r="U81" s="1134"/>
      <c r="V81" s="1134"/>
      <c r="W81" s="1137"/>
      <c r="X81" s="1062"/>
      <c r="Y81" s="700"/>
      <c r="Z81" s="700"/>
      <c r="AA81" s="700"/>
      <c r="AB81" s="700"/>
      <c r="AC81" s="700"/>
      <c r="AD81" s="700"/>
      <c r="AE81" s="700"/>
      <c r="AF81" s="700"/>
      <c r="AG81" s="700"/>
      <c r="AH81" s="700"/>
      <c r="AI81" s="700"/>
      <c r="AJ81" s="700"/>
      <c r="AK81" s="700"/>
      <c r="AL81" s="700"/>
      <c r="AM81" s="700"/>
      <c r="AN81" s="700"/>
      <c r="AO81" s="700"/>
      <c r="AP81" s="700"/>
      <c r="AQ81" s="700"/>
      <c r="AR81" s="700"/>
      <c r="AS81" s="700"/>
      <c r="AT81" s="700"/>
      <c r="AU81" s="700"/>
      <c r="AV81" s="700"/>
      <c r="AW81" s="700"/>
      <c r="AX81" s="780"/>
      <c r="AY81" s="285"/>
      <c r="BA81" s="288"/>
    </row>
    <row r="82" spans="2:53" ht="14.45" customHeight="1">
      <c r="B82" s="1108"/>
      <c r="C82" s="318" t="s">
        <v>405</v>
      </c>
      <c r="D82" s="330"/>
      <c r="E82" s="330"/>
      <c r="F82" s="330"/>
      <c r="G82" s="330"/>
      <c r="H82" s="421"/>
      <c r="I82" s="441"/>
      <c r="J82" s="459"/>
      <c r="K82" s="421"/>
      <c r="L82" s="421"/>
      <c r="M82" s="421"/>
      <c r="N82" s="421"/>
      <c r="O82" s="421"/>
      <c r="P82" s="421"/>
      <c r="Q82" s="421"/>
      <c r="R82" s="750"/>
      <c r="S82" s="756"/>
      <c r="T82" s="761"/>
      <c r="U82" s="756"/>
      <c r="V82" s="756"/>
      <c r="W82" s="772"/>
      <c r="X82" s="1062"/>
      <c r="Y82" s="700"/>
      <c r="Z82" s="700"/>
      <c r="AA82" s="700"/>
      <c r="AB82" s="700"/>
      <c r="AC82" s="700"/>
      <c r="AD82" s="700"/>
      <c r="AE82" s="700"/>
      <c r="AF82" s="700"/>
      <c r="AG82" s="700"/>
      <c r="AH82" s="700"/>
      <c r="AI82" s="700"/>
      <c r="AJ82" s="700"/>
      <c r="AK82" s="700"/>
      <c r="AL82" s="700"/>
      <c r="AM82" s="700"/>
      <c r="AN82" s="700"/>
      <c r="AO82" s="700"/>
      <c r="AP82" s="700"/>
      <c r="AQ82" s="700"/>
      <c r="AR82" s="700"/>
      <c r="AS82" s="700"/>
      <c r="AT82" s="700"/>
      <c r="AU82" s="700"/>
      <c r="AV82" s="700"/>
      <c r="AW82" s="700"/>
      <c r="AX82" s="780"/>
      <c r="AY82" s="285"/>
      <c r="BA82" s="288"/>
    </row>
    <row r="83" spans="2:53" ht="14.45" customHeight="1">
      <c r="B83" s="1105"/>
      <c r="C83" s="1111" t="s">
        <v>377</v>
      </c>
      <c r="D83" s="1178" t="s">
        <v>173</v>
      </c>
      <c r="E83" s="1209" t="s">
        <v>252</v>
      </c>
      <c r="F83" s="1210" t="s">
        <v>139</v>
      </c>
      <c r="G83" s="1138"/>
      <c r="H83" s="1139"/>
      <c r="I83" s="1140"/>
      <c r="J83" s="1141"/>
      <c r="K83" s="1142">
        <v>5</v>
      </c>
      <c r="L83" s="1142">
        <v>10</v>
      </c>
      <c r="M83" s="1142">
        <v>15</v>
      </c>
      <c r="N83" s="1142"/>
      <c r="O83" s="1142"/>
      <c r="P83" s="1142"/>
      <c r="Q83" s="1142"/>
      <c r="R83" s="1143"/>
      <c r="S83" s="1144"/>
      <c r="T83" s="1145"/>
      <c r="U83" s="1144"/>
      <c r="V83" s="1144"/>
      <c r="W83" s="1123"/>
      <c r="X83" s="1062"/>
      <c r="Y83" s="700"/>
      <c r="Z83" s="700"/>
      <c r="AA83" s="700"/>
      <c r="AB83" s="700"/>
      <c r="AC83" s="700"/>
      <c r="AD83" s="700"/>
      <c r="AE83" s="700"/>
      <c r="AF83" s="700"/>
      <c r="AG83" s="700"/>
      <c r="AH83" s="700"/>
      <c r="AI83" s="700"/>
      <c r="AJ83" s="700"/>
      <c r="AK83" s="700"/>
      <c r="AL83" s="700"/>
      <c r="AM83" s="700"/>
      <c r="AN83" s="700"/>
      <c r="AO83" s="700"/>
      <c r="AP83" s="700"/>
      <c r="AQ83" s="700"/>
      <c r="AR83" s="700"/>
      <c r="AS83" s="700"/>
      <c r="AT83" s="700"/>
      <c r="AU83" s="700"/>
      <c r="AV83" s="700"/>
      <c r="AW83" s="700"/>
      <c r="AX83" s="780"/>
      <c r="AY83" s="285"/>
      <c r="BA83" s="288"/>
    </row>
    <row r="84" spans="2:53" ht="14.45" customHeight="1">
      <c r="B84" s="1105"/>
      <c r="C84" s="1155"/>
      <c r="D84" s="1183"/>
      <c r="E84" s="1219"/>
      <c r="F84" s="1231" t="s">
        <v>171</v>
      </c>
      <c r="G84" s="1185"/>
      <c r="H84" s="1186"/>
      <c r="I84" s="1187"/>
      <c r="J84" s="1188"/>
      <c r="K84" s="1212"/>
      <c r="L84" s="1212"/>
      <c r="M84" s="1212"/>
      <c r="N84" s="1212"/>
      <c r="O84" s="1212"/>
      <c r="P84" s="1212"/>
      <c r="Q84" s="1212"/>
      <c r="R84" s="1213"/>
      <c r="S84" s="1192"/>
      <c r="T84" s="1191"/>
      <c r="U84" s="1192"/>
      <c r="V84" s="1193"/>
      <c r="W84" s="1137"/>
      <c r="X84" s="1062"/>
      <c r="Y84" s="700"/>
      <c r="Z84" s="700"/>
      <c r="AA84" s="700"/>
      <c r="AB84" s="700"/>
      <c r="AC84" s="700"/>
      <c r="AD84" s="700"/>
      <c r="AE84" s="700"/>
      <c r="AF84" s="700"/>
      <c r="AG84" s="700"/>
      <c r="AH84" s="700"/>
      <c r="AI84" s="700"/>
      <c r="AJ84" s="700"/>
      <c r="AK84" s="700"/>
      <c r="AL84" s="700"/>
      <c r="AM84" s="700"/>
      <c r="AN84" s="700"/>
      <c r="AO84" s="700"/>
      <c r="AP84" s="700"/>
      <c r="AQ84" s="700"/>
      <c r="AR84" s="700"/>
      <c r="AS84" s="700"/>
      <c r="AT84" s="700"/>
      <c r="AU84" s="700"/>
      <c r="AV84" s="700"/>
      <c r="AW84" s="700"/>
      <c r="AX84" s="780"/>
      <c r="AY84" s="285"/>
      <c r="BA84" s="288"/>
    </row>
    <row r="85" spans="2:53" ht="14.45" customHeight="1">
      <c r="B85" s="1105"/>
      <c r="C85" s="1111"/>
      <c r="D85" s="1178" t="s">
        <v>407</v>
      </c>
      <c r="E85" s="1178" t="s">
        <v>560</v>
      </c>
      <c r="F85" s="1157" t="s">
        <v>340</v>
      </c>
      <c r="G85" s="1057"/>
      <c r="H85" s="1224"/>
      <c r="I85" s="1225"/>
      <c r="J85" s="1041"/>
      <c r="K85" s="1052"/>
      <c r="L85" s="1052"/>
      <c r="M85" s="1052"/>
      <c r="N85" s="1052"/>
      <c r="O85" s="1052"/>
      <c r="P85" s="1052"/>
      <c r="Q85" s="1052"/>
      <c r="R85" s="1119"/>
      <c r="S85" s="1120"/>
      <c r="T85" s="1121"/>
      <c r="U85" s="1120"/>
      <c r="V85" s="1122"/>
      <c r="W85" s="1232"/>
      <c r="X85" s="1062"/>
      <c r="Y85" s="700"/>
      <c r="Z85" s="700"/>
      <c r="AA85" s="700"/>
      <c r="AB85" s="700"/>
      <c r="AC85" s="700"/>
      <c r="AD85" s="700"/>
      <c r="AE85" s="700"/>
      <c r="AF85" s="700"/>
      <c r="AG85" s="700"/>
      <c r="AH85" s="700"/>
      <c r="AI85" s="700"/>
      <c r="AJ85" s="700"/>
      <c r="AK85" s="700"/>
      <c r="AL85" s="700"/>
      <c r="AM85" s="700"/>
      <c r="AN85" s="700"/>
      <c r="AO85" s="700"/>
      <c r="AP85" s="700"/>
      <c r="AQ85" s="700"/>
      <c r="AR85" s="700"/>
      <c r="AS85" s="700"/>
      <c r="AT85" s="700"/>
      <c r="AU85" s="700"/>
      <c r="AV85" s="700"/>
      <c r="AW85" s="700"/>
      <c r="AX85" s="780"/>
      <c r="AY85" s="285"/>
      <c r="BA85" s="288"/>
    </row>
    <row r="86" spans="2:53" ht="14.45" customHeight="1">
      <c r="B86" s="1105"/>
      <c r="C86" s="1155"/>
      <c r="D86" s="1183"/>
      <c r="E86" s="1211"/>
      <c r="F86" s="1197" t="s">
        <v>504</v>
      </c>
      <c r="G86" s="1128"/>
      <c r="H86" s="1129"/>
      <c r="I86" s="1130"/>
      <c r="J86" s="1131"/>
      <c r="K86" s="1132"/>
      <c r="L86" s="1132"/>
      <c r="M86" s="1132"/>
      <c r="N86" s="1132"/>
      <c r="O86" s="1132"/>
      <c r="P86" s="1132"/>
      <c r="Q86" s="1132"/>
      <c r="R86" s="1133"/>
      <c r="S86" s="1134"/>
      <c r="T86" s="1135"/>
      <c r="U86" s="1134"/>
      <c r="V86" s="1134"/>
      <c r="W86" s="1214"/>
      <c r="X86" s="1062"/>
      <c r="Y86" s="700"/>
      <c r="Z86" s="700"/>
      <c r="AA86" s="700"/>
      <c r="AB86" s="700"/>
      <c r="AC86" s="700"/>
      <c r="AD86" s="700"/>
      <c r="AE86" s="700"/>
      <c r="AF86" s="700"/>
      <c r="AG86" s="700"/>
      <c r="AH86" s="700"/>
      <c r="AI86" s="700"/>
      <c r="AJ86" s="700"/>
      <c r="AK86" s="700"/>
      <c r="AL86" s="700"/>
      <c r="AM86" s="700"/>
      <c r="AN86" s="700"/>
      <c r="AO86" s="700"/>
      <c r="AP86" s="700"/>
      <c r="AQ86" s="700"/>
      <c r="AR86" s="700"/>
      <c r="AS86" s="700"/>
      <c r="AT86" s="700"/>
      <c r="AU86" s="700"/>
      <c r="AV86" s="700"/>
      <c r="AW86" s="700"/>
      <c r="AX86" s="780"/>
      <c r="AY86" s="285"/>
      <c r="BA86" s="288"/>
    </row>
    <row r="87" spans="2:53" ht="14.45" customHeight="1">
      <c r="B87" s="1107" t="s">
        <v>516</v>
      </c>
      <c r="C87" s="318" t="s">
        <v>408</v>
      </c>
      <c r="D87" s="330"/>
      <c r="E87" s="330"/>
      <c r="F87" s="330"/>
      <c r="G87" s="330"/>
      <c r="H87" s="421"/>
      <c r="I87" s="441"/>
      <c r="J87" s="459"/>
      <c r="K87" s="421"/>
      <c r="L87" s="421"/>
      <c r="M87" s="421"/>
      <c r="N87" s="421"/>
      <c r="O87" s="421"/>
      <c r="P87" s="421"/>
      <c r="Q87" s="421"/>
      <c r="R87" s="750"/>
      <c r="S87" s="756"/>
      <c r="T87" s="761"/>
      <c r="U87" s="756"/>
      <c r="V87" s="767"/>
      <c r="W87" s="772"/>
      <c r="X87" s="1062"/>
      <c r="Y87" s="700"/>
      <c r="Z87" s="700"/>
      <c r="AA87" s="700"/>
      <c r="AB87" s="700"/>
      <c r="AC87" s="700"/>
      <c r="AD87" s="700"/>
      <c r="AE87" s="700"/>
      <c r="AF87" s="700"/>
      <c r="AG87" s="700"/>
      <c r="AH87" s="700"/>
      <c r="AI87" s="700"/>
      <c r="AJ87" s="700"/>
      <c r="AK87" s="700"/>
      <c r="AL87" s="700"/>
      <c r="AM87" s="700"/>
      <c r="AN87" s="700"/>
      <c r="AO87" s="700"/>
      <c r="AP87" s="700"/>
      <c r="AQ87" s="700"/>
      <c r="AR87" s="700"/>
      <c r="AS87" s="700"/>
      <c r="AT87" s="700"/>
      <c r="AU87" s="700"/>
      <c r="AV87" s="700"/>
      <c r="AW87" s="700"/>
      <c r="AX87" s="780"/>
      <c r="AY87" s="285"/>
      <c r="BA87" s="288"/>
    </row>
    <row r="88" spans="2:53" ht="14.45" customHeight="1">
      <c r="B88" s="1105" t="s">
        <v>507</v>
      </c>
      <c r="C88" s="1162"/>
      <c r="D88" s="1233" t="s">
        <v>409</v>
      </c>
      <c r="E88" s="1176" t="s">
        <v>531</v>
      </c>
      <c r="F88" s="1165" t="s">
        <v>517</v>
      </c>
      <c r="G88" s="1166"/>
      <c r="H88" s="1167"/>
      <c r="I88" s="1168"/>
      <c r="J88" s="1169"/>
      <c r="K88" s="1206">
        <v>24</v>
      </c>
      <c r="L88" s="1206">
        <v>48</v>
      </c>
      <c r="M88" s="1206"/>
      <c r="N88" s="1206"/>
      <c r="O88" s="1206"/>
      <c r="P88" s="1206"/>
      <c r="Q88" s="1206"/>
      <c r="R88" s="1207"/>
      <c r="S88" s="1173"/>
      <c r="T88" s="1172"/>
      <c r="U88" s="1173"/>
      <c r="V88" s="1215"/>
      <c r="W88" s="1208"/>
      <c r="X88" s="1062"/>
      <c r="Y88" s="700"/>
      <c r="Z88" s="700"/>
      <c r="AA88" s="700"/>
      <c r="AB88" s="700"/>
      <c r="AC88" s="700"/>
      <c r="AD88" s="700"/>
      <c r="AE88" s="700"/>
      <c r="AF88" s="700"/>
      <c r="AG88" s="700"/>
      <c r="AH88" s="700"/>
      <c r="AI88" s="700"/>
      <c r="AJ88" s="700"/>
      <c r="AK88" s="700"/>
      <c r="AL88" s="700"/>
      <c r="AM88" s="700"/>
      <c r="AN88" s="700"/>
      <c r="AO88" s="700"/>
      <c r="AP88" s="700"/>
      <c r="AQ88" s="700"/>
      <c r="AR88" s="700"/>
      <c r="AS88" s="700"/>
      <c r="AT88" s="700"/>
      <c r="AU88" s="700"/>
      <c r="AV88" s="700"/>
      <c r="AW88" s="700"/>
      <c r="AX88" s="780"/>
      <c r="AY88" s="285"/>
      <c r="BA88" s="288"/>
    </row>
    <row r="89" spans="2:53" ht="14.45" customHeight="1">
      <c r="B89" s="1109" t="s">
        <v>205</v>
      </c>
      <c r="C89" s="1162"/>
      <c r="D89" s="1233" t="s">
        <v>237</v>
      </c>
      <c r="E89" s="1176" t="s">
        <v>561</v>
      </c>
      <c r="F89" s="1165" t="s">
        <v>324</v>
      </c>
      <c r="G89" s="1166"/>
      <c r="H89" s="1167"/>
      <c r="I89" s="1168"/>
      <c r="J89" s="1169"/>
      <c r="K89" s="1206">
        <v>24</v>
      </c>
      <c r="L89" s="1206">
        <v>48</v>
      </c>
      <c r="M89" s="1206"/>
      <c r="N89" s="1206"/>
      <c r="O89" s="1206"/>
      <c r="P89" s="1206"/>
      <c r="Q89" s="1206"/>
      <c r="R89" s="1207"/>
      <c r="S89" s="1173"/>
      <c r="T89" s="1172"/>
      <c r="U89" s="1173"/>
      <c r="V89" s="1215"/>
      <c r="W89" s="1208"/>
      <c r="X89" s="1062"/>
      <c r="Y89" s="700"/>
      <c r="Z89" s="700"/>
      <c r="AA89" s="700"/>
      <c r="AB89" s="700"/>
      <c r="AC89" s="700"/>
      <c r="AD89" s="700"/>
      <c r="AE89" s="700"/>
      <c r="AF89" s="700"/>
      <c r="AG89" s="700"/>
      <c r="AH89" s="700"/>
      <c r="AI89" s="700"/>
      <c r="AJ89" s="700"/>
      <c r="AK89" s="700"/>
      <c r="AL89" s="700"/>
      <c r="AM89" s="700"/>
      <c r="AN89" s="700"/>
      <c r="AO89" s="700"/>
      <c r="AP89" s="700"/>
      <c r="AQ89" s="700"/>
      <c r="AR89" s="700"/>
      <c r="AS89" s="700"/>
      <c r="AT89" s="700"/>
      <c r="AU89" s="700"/>
      <c r="AV89" s="700"/>
      <c r="AW89" s="700"/>
      <c r="AX89" s="780"/>
      <c r="AY89" s="285"/>
      <c r="BA89" s="288"/>
    </row>
    <row r="90" spans="2:53" ht="14.45" customHeight="1">
      <c r="B90" s="1108" t="s">
        <v>239</v>
      </c>
      <c r="C90" s="318" t="s">
        <v>22</v>
      </c>
      <c r="D90" s="330"/>
      <c r="E90" s="330"/>
      <c r="F90" s="330"/>
      <c r="G90" s="330"/>
      <c r="H90" s="421"/>
      <c r="I90" s="441"/>
      <c r="J90" s="459"/>
      <c r="K90" s="421"/>
      <c r="L90" s="421"/>
      <c r="M90" s="421"/>
      <c r="N90" s="421"/>
      <c r="O90" s="421"/>
      <c r="P90" s="421"/>
      <c r="Q90" s="421"/>
      <c r="R90" s="750"/>
      <c r="S90" s="756"/>
      <c r="T90" s="761"/>
      <c r="U90" s="756"/>
      <c r="V90" s="767"/>
      <c r="W90" s="772"/>
      <c r="X90" s="1062"/>
      <c r="Y90" s="700"/>
      <c r="Z90" s="700"/>
      <c r="AA90" s="700"/>
      <c r="AB90" s="700"/>
      <c r="AC90" s="700"/>
      <c r="AD90" s="700"/>
      <c r="AE90" s="700"/>
      <c r="AF90" s="700"/>
      <c r="AG90" s="700"/>
      <c r="AH90" s="700"/>
      <c r="AI90" s="700"/>
      <c r="AJ90" s="700"/>
      <c r="AK90" s="700"/>
      <c r="AL90" s="700"/>
      <c r="AM90" s="700"/>
      <c r="AN90" s="700"/>
      <c r="AO90" s="700"/>
      <c r="AP90" s="700"/>
      <c r="AQ90" s="700"/>
      <c r="AR90" s="700"/>
      <c r="AS90" s="700"/>
      <c r="AT90" s="700"/>
      <c r="AU90" s="700"/>
      <c r="AV90" s="700"/>
      <c r="AW90" s="700"/>
      <c r="AX90" s="780"/>
      <c r="AY90" s="285"/>
      <c r="BA90" s="288"/>
    </row>
    <row r="91" spans="2:53" ht="14.45" customHeight="1">
      <c r="B91" s="1105"/>
      <c r="C91" s="1162" t="s">
        <v>377</v>
      </c>
      <c r="D91" s="1233" t="s">
        <v>343</v>
      </c>
      <c r="E91" s="1176" t="s">
        <v>298</v>
      </c>
      <c r="F91" s="1205"/>
      <c r="G91" s="1166"/>
      <c r="H91" s="1167"/>
      <c r="I91" s="1168"/>
      <c r="J91" s="1169"/>
      <c r="K91" s="1206"/>
      <c r="L91" s="1206"/>
      <c r="M91" s="1206"/>
      <c r="N91" s="1206"/>
      <c r="O91" s="1206"/>
      <c r="P91" s="1206"/>
      <c r="Q91" s="1206"/>
      <c r="R91" s="1207"/>
      <c r="S91" s="1173"/>
      <c r="T91" s="1172"/>
      <c r="U91" s="1173"/>
      <c r="V91" s="1215"/>
      <c r="W91" s="1208"/>
      <c r="X91" s="1062"/>
      <c r="Y91" s="700"/>
      <c r="Z91" s="700"/>
      <c r="AA91" s="700"/>
      <c r="AB91" s="700"/>
      <c r="AC91" s="700"/>
      <c r="AD91" s="700"/>
      <c r="AE91" s="700"/>
      <c r="AF91" s="700"/>
      <c r="AG91" s="700"/>
      <c r="AH91" s="700"/>
      <c r="AI91" s="700"/>
      <c r="AJ91" s="700"/>
      <c r="AK91" s="700"/>
      <c r="AL91" s="700"/>
      <c r="AM91" s="700"/>
      <c r="AN91" s="700"/>
      <c r="AO91" s="700"/>
      <c r="AP91" s="700"/>
      <c r="AQ91" s="700"/>
      <c r="AR91" s="700"/>
      <c r="AS91" s="700"/>
      <c r="AT91" s="700"/>
      <c r="AU91" s="700"/>
      <c r="AV91" s="700"/>
      <c r="AW91" s="700"/>
      <c r="AX91" s="780"/>
      <c r="AY91" s="285"/>
      <c r="BA91" s="288"/>
    </row>
    <row r="92" spans="2:53" ht="14.45" customHeight="1">
      <c r="B92" s="1105"/>
      <c r="C92" s="1162"/>
      <c r="D92" s="1233" t="s">
        <v>518</v>
      </c>
      <c r="E92" s="1176" t="s">
        <v>464</v>
      </c>
      <c r="F92" s="1205"/>
      <c r="G92" s="1166"/>
      <c r="H92" s="1167"/>
      <c r="I92" s="1168"/>
      <c r="J92" s="1169"/>
      <c r="K92" s="1206"/>
      <c r="L92" s="1206"/>
      <c r="M92" s="1206"/>
      <c r="N92" s="1206"/>
      <c r="O92" s="1206"/>
      <c r="P92" s="1206"/>
      <c r="Q92" s="1206"/>
      <c r="R92" s="1207"/>
      <c r="S92" s="1173"/>
      <c r="T92" s="1172"/>
      <c r="U92" s="1173"/>
      <c r="V92" s="1215"/>
      <c r="W92" s="1208"/>
      <c r="X92" s="1062"/>
      <c r="Y92" s="700"/>
      <c r="Z92" s="700"/>
      <c r="AA92" s="700"/>
      <c r="AB92" s="700"/>
      <c r="AC92" s="700"/>
      <c r="AD92" s="700"/>
      <c r="AE92" s="700"/>
      <c r="AF92" s="700"/>
      <c r="AG92" s="700"/>
      <c r="AH92" s="700"/>
      <c r="AI92" s="700"/>
      <c r="AJ92" s="700"/>
      <c r="AK92" s="700"/>
      <c r="AL92" s="700"/>
      <c r="AM92" s="700"/>
      <c r="AN92" s="700"/>
      <c r="AO92" s="700"/>
      <c r="AP92" s="700"/>
      <c r="AQ92" s="700"/>
      <c r="AR92" s="700"/>
      <c r="AS92" s="700"/>
      <c r="AT92" s="700"/>
      <c r="AU92" s="700"/>
      <c r="AV92" s="700"/>
      <c r="AW92" s="700"/>
      <c r="AX92" s="780"/>
      <c r="AY92" s="285"/>
      <c r="BA92" s="288"/>
    </row>
    <row r="93" spans="2:53" ht="14.45" customHeight="1">
      <c r="B93" s="1105"/>
      <c r="C93" s="1162"/>
      <c r="D93" s="1233" t="s">
        <v>520</v>
      </c>
      <c r="E93" s="1176" t="s">
        <v>525</v>
      </c>
      <c r="F93" s="1205"/>
      <c r="G93" s="1166"/>
      <c r="H93" s="1167"/>
      <c r="I93" s="1168"/>
      <c r="J93" s="1169"/>
      <c r="K93" s="1206"/>
      <c r="L93" s="1206"/>
      <c r="M93" s="1206"/>
      <c r="N93" s="1206"/>
      <c r="O93" s="1206"/>
      <c r="P93" s="1206"/>
      <c r="Q93" s="1206"/>
      <c r="R93" s="1207"/>
      <c r="S93" s="1173"/>
      <c r="T93" s="1172"/>
      <c r="U93" s="1173"/>
      <c r="V93" s="1215"/>
      <c r="W93" s="1208"/>
      <c r="X93" s="1062"/>
      <c r="Y93" s="700"/>
      <c r="Z93" s="700"/>
      <c r="AA93" s="700"/>
      <c r="AB93" s="700"/>
      <c r="AC93" s="700"/>
      <c r="AD93" s="700"/>
      <c r="AE93" s="700"/>
      <c r="AF93" s="700"/>
      <c r="AG93" s="700"/>
      <c r="AH93" s="700"/>
      <c r="AI93" s="700"/>
      <c r="AJ93" s="700"/>
      <c r="AK93" s="700"/>
      <c r="AL93" s="700"/>
      <c r="AM93" s="700"/>
      <c r="AN93" s="700"/>
      <c r="AO93" s="700"/>
      <c r="AP93" s="700"/>
      <c r="AQ93" s="700"/>
      <c r="AR93" s="700"/>
      <c r="AS93" s="700"/>
      <c r="AT93" s="700"/>
      <c r="AU93" s="700"/>
      <c r="AV93" s="700"/>
      <c r="AW93" s="700"/>
      <c r="AX93" s="780"/>
      <c r="AY93" s="285"/>
      <c r="BA93" s="288"/>
    </row>
    <row r="94" spans="2:53" ht="14.45" customHeight="1">
      <c r="B94" s="1105"/>
      <c r="C94" s="1162"/>
      <c r="D94" s="1233" t="s">
        <v>473</v>
      </c>
      <c r="E94" s="1234" t="s">
        <v>440</v>
      </c>
      <c r="F94" s="1176"/>
      <c r="G94" s="1166"/>
      <c r="H94" s="1167"/>
      <c r="I94" s="1168"/>
      <c r="J94" s="1169"/>
      <c r="K94" s="1206"/>
      <c r="L94" s="1206"/>
      <c r="M94" s="1206"/>
      <c r="N94" s="1206"/>
      <c r="O94" s="1206"/>
      <c r="P94" s="1206"/>
      <c r="Q94" s="1206"/>
      <c r="R94" s="1207"/>
      <c r="S94" s="1173"/>
      <c r="T94" s="1172"/>
      <c r="U94" s="1173"/>
      <c r="V94" s="1215"/>
      <c r="W94" s="1208"/>
      <c r="X94" s="1062"/>
      <c r="Y94" s="700"/>
      <c r="Z94" s="700"/>
      <c r="AA94" s="700"/>
      <c r="AB94" s="700"/>
      <c r="AC94" s="700"/>
      <c r="AD94" s="700"/>
      <c r="AE94" s="700"/>
      <c r="AF94" s="700"/>
      <c r="AG94" s="700"/>
      <c r="AH94" s="700"/>
      <c r="AI94" s="700"/>
      <c r="AJ94" s="700"/>
      <c r="AK94" s="700"/>
      <c r="AL94" s="700"/>
      <c r="AM94" s="700"/>
      <c r="AN94" s="700"/>
      <c r="AO94" s="700"/>
      <c r="AP94" s="700"/>
      <c r="AQ94" s="700"/>
      <c r="AR94" s="700"/>
      <c r="AS94" s="700"/>
      <c r="AT94" s="700"/>
      <c r="AU94" s="700"/>
      <c r="AV94" s="700"/>
      <c r="AW94" s="700"/>
      <c r="AX94" s="780"/>
      <c r="AY94" s="285"/>
      <c r="BA94" s="288"/>
    </row>
    <row r="95" spans="2:53" ht="14.45" customHeight="1">
      <c r="B95" s="1108"/>
      <c r="C95" s="318" t="s">
        <v>296</v>
      </c>
      <c r="D95" s="330"/>
      <c r="E95" s="330"/>
      <c r="F95" s="330"/>
      <c r="G95" s="330"/>
      <c r="H95" s="421"/>
      <c r="I95" s="441"/>
      <c r="J95" s="459"/>
      <c r="K95" s="421"/>
      <c r="L95" s="421"/>
      <c r="M95" s="421"/>
      <c r="N95" s="421"/>
      <c r="O95" s="421"/>
      <c r="P95" s="421"/>
      <c r="Q95" s="421"/>
      <c r="R95" s="750"/>
      <c r="S95" s="756"/>
      <c r="T95" s="761"/>
      <c r="U95" s="756"/>
      <c r="V95" s="767"/>
      <c r="W95" s="772"/>
      <c r="X95" s="1062"/>
      <c r="Y95" s="700"/>
      <c r="Z95" s="700"/>
      <c r="AA95" s="700"/>
      <c r="AB95" s="700"/>
      <c r="AC95" s="700"/>
      <c r="AD95" s="700"/>
      <c r="AE95" s="700"/>
      <c r="AF95" s="700"/>
      <c r="AG95" s="700"/>
      <c r="AH95" s="700"/>
      <c r="AI95" s="700"/>
      <c r="AJ95" s="700"/>
      <c r="AK95" s="700"/>
      <c r="AL95" s="700"/>
      <c r="AM95" s="700"/>
      <c r="AN95" s="700"/>
      <c r="AO95" s="700"/>
      <c r="AP95" s="700"/>
      <c r="AQ95" s="700"/>
      <c r="AR95" s="700"/>
      <c r="AS95" s="700"/>
      <c r="AT95" s="700"/>
      <c r="AU95" s="700"/>
      <c r="AV95" s="700"/>
      <c r="AW95" s="700"/>
      <c r="AX95" s="780"/>
      <c r="AY95" s="285"/>
      <c r="BA95" s="288"/>
    </row>
    <row r="96" spans="2:53" ht="14.45" customHeight="1" thickBot="1">
      <c r="B96" s="1110"/>
      <c r="C96" s="1235" t="s">
        <v>10</v>
      </c>
      <c r="D96" s="1236" t="s">
        <v>522</v>
      </c>
      <c r="E96" s="1237" t="s">
        <v>56</v>
      </c>
      <c r="F96" s="1238"/>
      <c r="G96" s="1239"/>
      <c r="H96" s="1240"/>
      <c r="I96" s="1241"/>
      <c r="J96" s="1242"/>
      <c r="K96" s="1243">
        <v>5</v>
      </c>
      <c r="L96" s="1243">
        <v>10</v>
      </c>
      <c r="M96" s="1243">
        <v>15</v>
      </c>
      <c r="N96" s="1243">
        <v>20</v>
      </c>
      <c r="O96" s="1243">
        <v>25</v>
      </c>
      <c r="P96" s="1243">
        <v>30</v>
      </c>
      <c r="Q96" s="1243"/>
      <c r="R96" s="1244"/>
      <c r="S96" s="1245"/>
      <c r="T96" s="1246"/>
      <c r="U96" s="1245"/>
      <c r="V96" s="1247"/>
      <c r="W96" s="1248"/>
      <c r="X96" s="1062"/>
      <c r="Y96" s="700"/>
      <c r="Z96" s="700"/>
      <c r="AA96" s="700"/>
      <c r="AB96" s="700"/>
      <c r="AC96" s="700"/>
      <c r="AD96" s="700"/>
      <c r="AE96" s="700"/>
      <c r="AF96" s="700"/>
      <c r="AG96" s="700"/>
      <c r="AH96" s="700"/>
      <c r="AI96" s="700"/>
      <c r="AJ96" s="700"/>
      <c r="AK96" s="700"/>
      <c r="AL96" s="700"/>
      <c r="AM96" s="700"/>
      <c r="AN96" s="700"/>
      <c r="AO96" s="700"/>
      <c r="AP96" s="700"/>
      <c r="AQ96" s="700"/>
      <c r="AR96" s="700"/>
      <c r="AS96" s="700"/>
      <c r="AT96" s="700"/>
      <c r="AU96" s="700"/>
      <c r="AV96" s="700"/>
      <c r="AW96" s="700"/>
      <c r="AX96" s="780"/>
      <c r="AY96" s="285"/>
      <c r="BA96" s="288"/>
    </row>
    <row r="97" spans="1:53" s="826" customFormat="1" ht="15" thickTop="1">
      <c r="A97" s="1268"/>
      <c r="B97" s="1587" t="s">
        <v>771</v>
      </c>
      <c r="C97" s="827"/>
      <c r="D97" s="828" t="s">
        <v>772</v>
      </c>
      <c r="E97" s="829"/>
      <c r="F97" s="829"/>
      <c r="G97" s="830"/>
      <c r="H97" s="831"/>
      <c r="I97" s="832"/>
      <c r="J97" s="831"/>
      <c r="K97" s="833"/>
      <c r="L97" s="833"/>
      <c r="M97" s="833"/>
      <c r="N97" s="833"/>
      <c r="O97" s="833"/>
      <c r="P97" s="833"/>
      <c r="Q97" s="833"/>
      <c r="R97" s="834"/>
      <c r="S97" s="835"/>
      <c r="T97" s="835"/>
      <c r="U97" s="835"/>
      <c r="V97" s="835"/>
      <c r="W97" s="836"/>
      <c r="X97" s="1264"/>
      <c r="Y97" s="817"/>
      <c r="Z97" s="817"/>
      <c r="AA97" s="817"/>
      <c r="AB97" s="817"/>
      <c r="AC97" s="818"/>
      <c r="AD97" s="818"/>
      <c r="AE97" s="818"/>
      <c r="AF97" s="818"/>
      <c r="AG97" s="818"/>
      <c r="AH97" s="818"/>
      <c r="AI97" s="818"/>
      <c r="AJ97" s="818"/>
      <c r="AK97" s="818"/>
      <c r="AL97" s="818"/>
      <c r="AM97" s="818"/>
      <c r="AN97" s="818"/>
      <c r="AO97" s="818"/>
      <c r="AP97" s="817"/>
      <c r="AQ97" s="818"/>
      <c r="AR97" s="818"/>
      <c r="AS97" s="818"/>
      <c r="AT97" s="818"/>
      <c r="AU97" s="818"/>
      <c r="AV97" s="818"/>
      <c r="AW97" s="818"/>
      <c r="AX97" s="825"/>
      <c r="AY97" s="823"/>
      <c r="BA97" s="823"/>
    </row>
    <row r="98" spans="1:53" s="849" customFormat="1">
      <c r="A98" s="973"/>
      <c r="B98" s="1588"/>
      <c r="C98" s="837"/>
      <c r="D98" s="838" t="s">
        <v>773</v>
      </c>
      <c r="E98" s="839"/>
      <c r="F98" s="839"/>
      <c r="G98" s="840"/>
      <c r="H98" s="841"/>
      <c r="I98" s="842"/>
      <c r="J98" s="841"/>
      <c r="K98" s="843"/>
      <c r="L98" s="843"/>
      <c r="M98" s="843"/>
      <c r="N98" s="843"/>
      <c r="O98" s="843"/>
      <c r="P98" s="843"/>
      <c r="Q98" s="843"/>
      <c r="R98" s="844"/>
      <c r="S98" s="845"/>
      <c r="T98" s="845"/>
      <c r="U98" s="845"/>
      <c r="V98" s="845"/>
      <c r="W98" s="846"/>
      <c r="X98" s="1265"/>
      <c r="Y98" s="847"/>
      <c r="Z98" s="847"/>
      <c r="AA98" s="847"/>
      <c r="AB98" s="847"/>
      <c r="AC98" s="847"/>
      <c r="AD98" s="847"/>
      <c r="AE98" s="847"/>
      <c r="AF98" s="847"/>
      <c r="AG98" s="847"/>
      <c r="AH98" s="847"/>
      <c r="AI98" s="847"/>
      <c r="AJ98" s="847"/>
      <c r="AK98" s="847"/>
      <c r="AL98" s="847"/>
      <c r="AM98" s="847"/>
      <c r="AN98" s="847"/>
      <c r="AO98" s="847"/>
      <c r="AP98" s="847"/>
      <c r="AQ98" s="847"/>
      <c r="AR98" s="847"/>
      <c r="AS98" s="847"/>
      <c r="AT98" s="847"/>
      <c r="AU98" s="847"/>
      <c r="AV98" s="847"/>
      <c r="AW98" s="847"/>
      <c r="AX98" s="848"/>
    </row>
    <row r="99" spans="1:53" s="826" customFormat="1">
      <c r="A99" s="1268"/>
      <c r="B99" s="1588"/>
      <c r="C99" s="850"/>
      <c r="D99" s="838" t="s">
        <v>774</v>
      </c>
      <c r="E99" s="851"/>
      <c r="F99" s="851"/>
      <c r="G99" s="852"/>
      <c r="H99" s="853"/>
      <c r="I99" s="854"/>
      <c r="J99" s="853"/>
      <c r="K99" s="855"/>
      <c r="L99" s="855"/>
      <c r="M99" s="855"/>
      <c r="N99" s="855"/>
      <c r="O99" s="855"/>
      <c r="P99" s="855"/>
      <c r="Q99" s="855"/>
      <c r="R99" s="856"/>
      <c r="S99" s="857"/>
      <c r="T99" s="857"/>
      <c r="U99" s="857"/>
      <c r="V99" s="857"/>
      <c r="W99" s="858"/>
      <c r="X99" s="1266"/>
      <c r="Y99" s="820"/>
      <c r="Z99" s="820"/>
      <c r="AA99" s="820"/>
      <c r="AB99" s="820"/>
      <c r="AC99" s="820"/>
      <c r="AD99" s="820"/>
      <c r="AE99" s="820"/>
      <c r="AF99" s="820"/>
      <c r="AG99" s="820"/>
      <c r="AH99" s="820"/>
      <c r="AI99" s="820"/>
      <c r="AJ99" s="820"/>
      <c r="AK99" s="820"/>
      <c r="AL99" s="820"/>
      <c r="AM99" s="820"/>
      <c r="AN99" s="820"/>
      <c r="AO99" s="820"/>
      <c r="AP99" s="820"/>
      <c r="AQ99" s="820"/>
      <c r="AR99" s="820"/>
      <c r="AS99" s="820"/>
      <c r="AT99" s="820"/>
      <c r="AU99" s="820"/>
      <c r="AV99" s="820"/>
      <c r="AW99" s="823"/>
      <c r="AX99" s="825"/>
      <c r="AY99" s="823"/>
      <c r="BA99" s="823"/>
    </row>
    <row r="100" spans="1:53" s="826" customFormat="1" ht="16.5" thickBot="1">
      <c r="A100" s="1268"/>
      <c r="B100" s="1589"/>
      <c r="C100" s="859"/>
      <c r="D100" s="860" t="s">
        <v>775</v>
      </c>
      <c r="E100" s="861"/>
      <c r="F100" s="861"/>
      <c r="G100" s="862"/>
      <c r="H100" s="863"/>
      <c r="I100" s="864"/>
      <c r="J100" s="863"/>
      <c r="K100" s="865"/>
      <c r="L100" s="865"/>
      <c r="M100" s="865"/>
      <c r="N100" s="865"/>
      <c r="O100" s="865"/>
      <c r="P100" s="865"/>
      <c r="Q100" s="865"/>
      <c r="R100" s="866"/>
      <c r="S100" s="867"/>
      <c r="T100" s="867"/>
      <c r="U100" s="867"/>
      <c r="V100" s="867"/>
      <c r="W100" s="868"/>
      <c r="X100" s="1266"/>
      <c r="Y100" s="820"/>
      <c r="Z100" s="820"/>
      <c r="AA100" s="820"/>
      <c r="AB100" s="820"/>
      <c r="AC100" s="820"/>
      <c r="AD100" s="820"/>
      <c r="AE100" s="820"/>
      <c r="AF100" s="820"/>
      <c r="AG100" s="820"/>
      <c r="AH100" s="820"/>
      <c r="AI100" s="820"/>
      <c r="AJ100" s="820"/>
      <c r="AK100" s="820"/>
      <c r="AL100" s="820"/>
      <c r="AM100" s="820"/>
      <c r="AN100" s="820"/>
      <c r="AO100" s="820"/>
      <c r="AP100" s="820"/>
      <c r="AQ100" s="820"/>
      <c r="AR100" s="820"/>
      <c r="AS100" s="820"/>
      <c r="AT100" s="820"/>
      <c r="AU100" s="820"/>
      <c r="AV100" s="820"/>
      <c r="AW100" s="823"/>
      <c r="AX100" s="825"/>
      <c r="AY100" s="823"/>
      <c r="BA100" s="823"/>
    </row>
    <row r="101" spans="1:53" s="826" customFormat="1" ht="27" customHeight="1">
      <c r="A101" s="1268"/>
      <c r="B101" s="1586" t="s">
        <v>799</v>
      </c>
      <c r="C101" s="1586"/>
      <c r="D101" s="1586"/>
      <c r="E101" s="1586"/>
      <c r="F101" s="1586"/>
      <c r="G101" s="1586"/>
      <c r="H101" s="1586"/>
      <c r="I101" s="1586"/>
      <c r="J101" s="1586"/>
      <c r="K101" s="1586"/>
      <c r="L101" s="1586"/>
      <c r="M101" s="1586"/>
      <c r="N101" s="1586"/>
      <c r="O101" s="1586"/>
      <c r="P101" s="1586"/>
      <c r="Q101" s="1586"/>
      <c r="R101" s="1586"/>
      <c r="S101" s="1586"/>
      <c r="T101" s="1586"/>
      <c r="U101" s="1586"/>
      <c r="V101" s="1586"/>
      <c r="W101" s="1586"/>
      <c r="X101" s="1264"/>
      <c r="Y101" s="817"/>
      <c r="Z101" s="817"/>
      <c r="AA101" s="817"/>
      <c r="AB101" s="817"/>
      <c r="AC101" s="818"/>
      <c r="AD101" s="818"/>
      <c r="AE101" s="818"/>
      <c r="AF101" s="819"/>
      <c r="AG101" s="818"/>
      <c r="AH101" s="818"/>
      <c r="AI101" s="818"/>
      <c r="AJ101" s="818"/>
      <c r="AK101" s="818"/>
      <c r="AL101" s="818"/>
      <c r="AM101" s="820"/>
      <c r="AN101" s="821"/>
      <c r="AO101" s="822"/>
      <c r="AP101" s="823"/>
      <c r="AQ101" s="824"/>
      <c r="AR101" s="823"/>
      <c r="AS101" s="823"/>
      <c r="AT101" s="823"/>
      <c r="AU101" s="823"/>
      <c r="AV101" s="823"/>
      <c r="AW101" s="823"/>
      <c r="AX101" s="825"/>
      <c r="AY101" s="823"/>
      <c r="BA101" s="823"/>
    </row>
    <row r="102" spans="1:53" s="22" customFormat="1">
      <c r="A102" s="973"/>
      <c r="B102" s="1249"/>
      <c r="C102" s="1250"/>
      <c r="D102" s="1251"/>
      <c r="E102" s="1251"/>
      <c r="F102" s="1251"/>
      <c r="G102" s="1252"/>
      <c r="H102" s="1253"/>
      <c r="I102" s="1254"/>
      <c r="J102" s="1253"/>
      <c r="K102" s="1255"/>
      <c r="L102" s="1255"/>
      <c r="M102" s="1255"/>
      <c r="N102" s="1255"/>
      <c r="O102" s="1255"/>
      <c r="P102" s="1255"/>
      <c r="Q102" s="1255"/>
      <c r="R102" s="1256"/>
      <c r="S102" s="1257"/>
      <c r="T102" s="1258"/>
      <c r="U102" s="1257"/>
      <c r="V102" s="1257"/>
      <c r="W102" s="1257"/>
      <c r="X102" s="1257"/>
      <c r="Y102" s="526"/>
      <c r="Z102" s="526"/>
      <c r="AA102" s="526"/>
      <c r="AB102" s="526"/>
      <c r="AC102" s="526"/>
      <c r="AD102" s="526"/>
      <c r="AE102" s="526"/>
      <c r="AF102" s="526"/>
      <c r="AG102" s="526"/>
      <c r="AH102" s="526"/>
      <c r="AI102" s="526"/>
      <c r="AJ102" s="526"/>
      <c r="AK102" s="526"/>
      <c r="AL102" s="526"/>
      <c r="AM102" s="526"/>
      <c r="AN102" s="526"/>
      <c r="AO102" s="526"/>
      <c r="AP102" s="526"/>
      <c r="AQ102" s="526"/>
      <c r="AR102" s="526"/>
      <c r="AS102" s="526"/>
      <c r="AT102" s="526"/>
      <c r="AU102" s="526"/>
      <c r="AV102" s="526"/>
      <c r="AW102" s="526"/>
      <c r="AX102" s="782"/>
    </row>
    <row r="103" spans="1:53">
      <c r="B103" s="1055"/>
      <c r="C103" s="1047"/>
      <c r="D103" s="1048"/>
      <c r="E103" s="1048"/>
      <c r="F103" s="1048"/>
      <c r="G103" s="1049"/>
      <c r="H103" s="1050"/>
      <c r="I103" s="1051"/>
      <c r="J103" s="1050"/>
      <c r="K103" s="1052"/>
      <c r="L103" s="1052"/>
      <c r="M103" s="1052"/>
      <c r="N103" s="1052"/>
      <c r="O103" s="1052"/>
      <c r="P103" s="1052"/>
      <c r="Q103" s="1052"/>
      <c r="R103" s="1259"/>
      <c r="S103" s="1260"/>
      <c r="T103" s="1261"/>
      <c r="U103" s="1260"/>
      <c r="V103" s="1260"/>
      <c r="W103" s="1260"/>
      <c r="X103" s="1260"/>
      <c r="Y103" s="527"/>
      <c r="Z103" s="527"/>
      <c r="AA103" s="527"/>
      <c r="AB103" s="527"/>
      <c r="AC103" s="527"/>
      <c r="AD103" s="527"/>
      <c r="AE103" s="527"/>
      <c r="AF103" s="527"/>
      <c r="AG103" s="527"/>
      <c r="AH103" s="527"/>
      <c r="AI103" s="527"/>
      <c r="AJ103" s="527"/>
      <c r="AK103" s="527"/>
      <c r="AL103" s="527"/>
      <c r="AM103" s="527"/>
      <c r="AN103" s="527"/>
      <c r="AO103" s="527"/>
      <c r="AP103" s="527"/>
      <c r="AQ103" s="527"/>
      <c r="AR103" s="527"/>
      <c r="AS103" s="527"/>
      <c r="AT103" s="527"/>
      <c r="AU103" s="527"/>
      <c r="AV103" s="527"/>
      <c r="AW103" s="87"/>
      <c r="AX103" s="781"/>
      <c r="AY103" s="87"/>
      <c r="BA103" s="87"/>
    </row>
    <row r="104" spans="1:53">
      <c r="B104" s="1055"/>
      <c r="C104" s="1047"/>
      <c r="D104" s="1048"/>
      <c r="E104" s="1048"/>
      <c r="F104" s="1048"/>
      <c r="G104" s="1049"/>
      <c r="H104" s="1050"/>
      <c r="I104" s="1051"/>
      <c r="J104" s="1050"/>
      <c r="K104" s="1052"/>
      <c r="L104" s="1052"/>
      <c r="M104" s="1052"/>
      <c r="N104" s="1052"/>
      <c r="O104" s="1052"/>
      <c r="P104" s="1052"/>
      <c r="Q104" s="1052"/>
      <c r="R104" s="1101"/>
      <c r="S104" s="1260"/>
      <c r="T104" s="1261"/>
      <c r="U104" s="1260"/>
      <c r="V104" s="1260"/>
      <c r="W104" s="1260"/>
      <c r="X104" s="1260"/>
      <c r="Y104" s="527"/>
      <c r="Z104" s="527"/>
      <c r="AA104" s="527"/>
      <c r="AB104" s="527"/>
      <c r="AC104" s="527"/>
      <c r="AD104" s="527"/>
      <c r="AE104" s="527"/>
      <c r="AF104" s="527"/>
      <c r="AG104" s="527"/>
      <c r="AH104" s="527"/>
      <c r="AI104" s="527"/>
      <c r="AJ104" s="527"/>
      <c r="AK104" s="527"/>
      <c r="AL104" s="527"/>
      <c r="AM104" s="527"/>
      <c r="AN104" s="527"/>
      <c r="AO104" s="527"/>
      <c r="AP104" s="527"/>
      <c r="AQ104" s="527"/>
      <c r="AR104" s="527"/>
      <c r="AS104" s="527"/>
      <c r="AT104" s="527"/>
      <c r="AU104" s="527"/>
      <c r="AV104" s="527"/>
      <c r="AW104" s="87"/>
      <c r="AX104" s="781"/>
      <c r="AY104" s="87"/>
      <c r="BA104" s="87"/>
    </row>
    <row r="105" spans="1:53">
      <c r="S105" s="33"/>
      <c r="T105" s="764"/>
      <c r="U105" s="33"/>
      <c r="V105" s="33"/>
      <c r="W105" s="33"/>
      <c r="X105" s="33"/>
      <c r="Y105" s="33"/>
      <c r="Z105" s="33"/>
      <c r="AA105" s="33"/>
      <c r="AB105" s="33"/>
      <c r="AF105" s="549"/>
      <c r="AM105" s="527"/>
      <c r="AN105" s="284"/>
      <c r="AO105" s="287"/>
      <c r="AP105" s="87"/>
      <c r="AQ105" s="289"/>
      <c r="AR105" s="87"/>
      <c r="AS105" s="87"/>
      <c r="AT105" s="87"/>
      <c r="AU105" s="87"/>
      <c r="AV105" s="87"/>
      <c r="AW105" s="87"/>
      <c r="AX105" s="781"/>
      <c r="AY105" s="87"/>
      <c r="BA105" s="87"/>
    </row>
    <row r="106" spans="1:53">
      <c r="S106" s="33"/>
      <c r="T106" s="764"/>
      <c r="U106" s="33"/>
      <c r="V106" s="33"/>
      <c r="W106" s="33"/>
      <c r="X106" s="33"/>
      <c r="Y106" s="33"/>
      <c r="Z106" s="33"/>
      <c r="AA106" s="33"/>
      <c r="AB106" s="33"/>
      <c r="AF106" s="549"/>
      <c r="AN106" s="284"/>
      <c r="AO106" s="287"/>
      <c r="AP106" s="87"/>
      <c r="AQ106" s="289"/>
      <c r="AR106" s="87"/>
      <c r="AS106" s="87"/>
      <c r="AT106" s="87"/>
      <c r="AU106" s="87"/>
      <c r="AV106" s="87"/>
      <c r="AW106" s="87"/>
      <c r="AX106" s="781"/>
      <c r="AY106" s="87"/>
      <c r="BA106" s="87"/>
    </row>
    <row r="107" spans="1:53">
      <c r="S107" s="33"/>
      <c r="T107" s="764"/>
      <c r="U107" s="33"/>
      <c r="V107" s="33"/>
      <c r="W107" s="33"/>
      <c r="X107" s="33"/>
      <c r="Y107" s="33"/>
      <c r="Z107" s="33"/>
      <c r="AA107" s="33"/>
      <c r="AB107" s="33"/>
      <c r="AF107" s="549"/>
      <c r="AN107" s="284"/>
      <c r="AO107" s="287"/>
      <c r="AP107" s="87"/>
      <c r="AQ107" s="289"/>
      <c r="AR107" s="87"/>
      <c r="AS107" s="87"/>
      <c r="AT107" s="87"/>
      <c r="AU107" s="87"/>
      <c r="AV107" s="87"/>
      <c r="AW107" s="87"/>
      <c r="AX107" s="781"/>
      <c r="AY107" s="87"/>
      <c r="BA107" s="87"/>
    </row>
    <row r="108" spans="1:53">
      <c r="S108" s="33"/>
      <c r="T108" s="764"/>
      <c r="U108" s="33"/>
      <c r="V108" s="33"/>
      <c r="W108" s="33"/>
      <c r="X108" s="33"/>
      <c r="Y108" s="33"/>
      <c r="Z108" s="33"/>
      <c r="AA108" s="33"/>
      <c r="AB108" s="33"/>
      <c r="AF108" s="549"/>
      <c r="AN108" s="284"/>
      <c r="AO108" s="287"/>
      <c r="AP108" s="87"/>
      <c r="AQ108" s="289"/>
      <c r="AR108" s="87"/>
      <c r="AS108" s="87"/>
      <c r="AT108" s="87"/>
      <c r="AU108" s="87"/>
      <c r="AV108" s="87"/>
      <c r="AW108" s="87"/>
      <c r="AX108" s="781"/>
      <c r="AY108" s="87"/>
      <c r="BA108" s="87"/>
    </row>
    <row r="109" spans="1:53">
      <c r="S109" s="33"/>
      <c r="T109" s="764"/>
      <c r="U109" s="33"/>
      <c r="V109" s="33"/>
      <c r="W109" s="33"/>
      <c r="X109" s="33"/>
      <c r="Y109" s="33"/>
      <c r="Z109" s="33"/>
      <c r="AA109" s="33"/>
      <c r="AB109" s="33"/>
      <c r="AF109" s="549"/>
      <c r="AN109" s="284"/>
      <c r="AO109" s="287"/>
      <c r="AP109" s="87"/>
      <c r="AQ109" s="289"/>
      <c r="AR109" s="87"/>
      <c r="AS109" s="87"/>
      <c r="AT109" s="87"/>
      <c r="AU109" s="87"/>
      <c r="AV109" s="87"/>
      <c r="AW109" s="87"/>
      <c r="AX109" s="781"/>
      <c r="AY109" s="87"/>
      <c r="BA109" s="87"/>
    </row>
    <row r="110" spans="1:53">
      <c r="S110" s="33"/>
      <c r="T110" s="764"/>
      <c r="U110" s="33"/>
      <c r="V110" s="33"/>
      <c r="W110" s="33"/>
      <c r="X110" s="33"/>
      <c r="Y110" s="33"/>
      <c r="Z110" s="33"/>
      <c r="AA110" s="33"/>
      <c r="AB110" s="33"/>
      <c r="AF110" s="549"/>
      <c r="AN110" s="284"/>
      <c r="AO110" s="287"/>
      <c r="AP110" s="87"/>
      <c r="AQ110" s="289"/>
      <c r="AR110" s="87"/>
      <c r="AS110" s="87"/>
      <c r="AT110" s="87"/>
      <c r="AU110" s="87"/>
      <c r="AV110" s="87"/>
      <c r="AW110" s="87"/>
      <c r="AX110" s="781"/>
      <c r="AY110" s="87"/>
      <c r="BA110" s="87"/>
    </row>
    <row r="111" spans="1:53">
      <c r="S111" s="33"/>
      <c r="T111" s="764"/>
      <c r="U111" s="33"/>
      <c r="V111" s="33"/>
      <c r="W111" s="33"/>
      <c r="X111" s="33"/>
      <c r="Y111" s="33"/>
      <c r="Z111" s="33"/>
      <c r="AA111" s="33"/>
      <c r="AB111" s="33"/>
      <c r="AF111" s="549"/>
      <c r="AN111" s="284"/>
      <c r="AO111" s="287"/>
      <c r="AP111" s="87"/>
      <c r="AQ111" s="289"/>
      <c r="AR111" s="87"/>
      <c r="AS111" s="87"/>
      <c r="AT111" s="87"/>
      <c r="AU111" s="87"/>
      <c r="AV111" s="87"/>
      <c r="AW111" s="87"/>
      <c r="AX111" s="781"/>
      <c r="AY111" s="87"/>
      <c r="BA111" s="87"/>
    </row>
    <row r="112" spans="1:53">
      <c r="S112" s="33"/>
      <c r="T112" s="764"/>
      <c r="U112" s="33"/>
      <c r="V112" s="33"/>
      <c r="W112" s="33"/>
      <c r="X112" s="33"/>
      <c r="Y112" s="33"/>
      <c r="Z112" s="33"/>
      <c r="AA112" s="33"/>
      <c r="AB112" s="33"/>
      <c r="AF112" s="549"/>
      <c r="AN112" s="284"/>
      <c r="AO112" s="287"/>
      <c r="AP112" s="87"/>
      <c r="AQ112" s="289"/>
      <c r="AR112" s="87"/>
      <c r="AS112" s="87"/>
      <c r="AT112" s="87"/>
      <c r="AU112" s="87"/>
      <c r="AV112" s="87"/>
      <c r="AW112" s="87"/>
      <c r="AX112" s="781"/>
      <c r="AY112" s="87"/>
      <c r="BA112" s="87"/>
    </row>
    <row r="113" spans="19:53">
      <c r="S113" s="33"/>
      <c r="T113" s="764"/>
      <c r="U113" s="33"/>
      <c r="V113" s="33"/>
      <c r="W113" s="33"/>
      <c r="X113" s="33"/>
      <c r="Y113" s="33"/>
      <c r="Z113" s="33"/>
      <c r="AA113" s="33"/>
      <c r="AB113" s="33"/>
      <c r="AF113" s="549"/>
      <c r="AN113" s="284"/>
      <c r="AO113" s="287"/>
      <c r="AP113" s="87"/>
      <c r="AQ113" s="289"/>
      <c r="AR113" s="87"/>
      <c r="AS113" s="87"/>
      <c r="AT113" s="87"/>
      <c r="AU113" s="87"/>
      <c r="AV113" s="87"/>
      <c r="AW113" s="87"/>
      <c r="AX113" s="781"/>
      <c r="AY113" s="87"/>
      <c r="BA113" s="87"/>
    </row>
    <row r="114" spans="19:53">
      <c r="S114" s="33"/>
      <c r="T114" s="764"/>
      <c r="U114" s="33"/>
      <c r="V114" s="33"/>
      <c r="W114" s="33"/>
      <c r="X114" s="33"/>
      <c r="Y114" s="33"/>
      <c r="Z114" s="33"/>
      <c r="AA114" s="33"/>
      <c r="AB114" s="33"/>
      <c r="AF114" s="549"/>
      <c r="AN114" s="284"/>
      <c r="AO114" s="287"/>
      <c r="AP114" s="87"/>
      <c r="AQ114" s="289"/>
      <c r="AR114" s="87"/>
      <c r="AS114" s="87"/>
      <c r="AT114" s="87"/>
      <c r="AU114" s="87"/>
      <c r="AV114" s="87"/>
      <c r="AW114" s="87"/>
      <c r="AX114" s="781"/>
      <c r="AY114" s="87"/>
      <c r="BA114" s="87"/>
    </row>
    <row r="115" spans="19:53">
      <c r="S115" s="33"/>
      <c r="T115" s="764"/>
      <c r="U115" s="33"/>
      <c r="V115" s="33"/>
      <c r="W115" s="33"/>
      <c r="X115" s="33"/>
      <c r="Y115" s="33"/>
      <c r="Z115" s="33"/>
      <c r="AA115" s="33"/>
      <c r="AB115" s="33"/>
      <c r="AF115" s="549"/>
      <c r="AN115" s="284"/>
      <c r="AO115" s="287"/>
      <c r="AP115" s="87"/>
      <c r="AQ115" s="289"/>
      <c r="AR115" s="87"/>
      <c r="AS115" s="87"/>
      <c r="AT115" s="87"/>
      <c r="AU115" s="87"/>
      <c r="AV115" s="87"/>
      <c r="AW115" s="87"/>
      <c r="AX115" s="781"/>
      <c r="AY115" s="87"/>
      <c r="BA115" s="87"/>
    </row>
    <row r="116" spans="19:53">
      <c r="S116" s="33"/>
      <c r="T116" s="764"/>
      <c r="U116" s="33"/>
      <c r="V116" s="33"/>
      <c r="W116" s="33"/>
      <c r="X116" s="33"/>
      <c r="Y116" s="33"/>
      <c r="Z116" s="33"/>
      <c r="AA116" s="33"/>
      <c r="AB116" s="33"/>
      <c r="AF116" s="549"/>
      <c r="AN116" s="284"/>
      <c r="AO116" s="287"/>
      <c r="AP116" s="87"/>
      <c r="AQ116" s="289"/>
      <c r="AR116" s="87"/>
      <c r="AS116" s="87"/>
      <c r="AT116" s="87"/>
      <c r="AU116" s="87"/>
      <c r="AV116" s="87"/>
      <c r="AW116" s="87"/>
      <c r="AX116" s="781"/>
      <c r="AY116" s="87"/>
      <c r="BA116" s="87"/>
    </row>
    <row r="117" spans="19:53">
      <c r="S117" s="33"/>
      <c r="T117" s="764"/>
      <c r="U117" s="33"/>
      <c r="V117" s="33"/>
      <c r="W117" s="33"/>
      <c r="X117" s="33"/>
      <c r="Y117" s="33"/>
      <c r="Z117" s="33"/>
      <c r="AA117" s="33"/>
      <c r="AB117" s="33"/>
      <c r="AF117" s="549"/>
      <c r="AN117" s="284"/>
      <c r="AO117" s="287"/>
      <c r="AP117" s="87"/>
      <c r="AQ117" s="289"/>
      <c r="AR117" s="87"/>
      <c r="AS117" s="87"/>
      <c r="AT117" s="87"/>
      <c r="AU117" s="87"/>
      <c r="AV117" s="87"/>
      <c r="AW117" s="87"/>
      <c r="AX117" s="781"/>
      <c r="AY117" s="87"/>
      <c r="BA117" s="87"/>
    </row>
    <row r="118" spans="19:53">
      <c r="S118" s="33"/>
      <c r="T118" s="764"/>
      <c r="U118" s="33"/>
      <c r="V118" s="33"/>
      <c r="W118" s="33"/>
      <c r="X118" s="33"/>
      <c r="Y118" s="33"/>
      <c r="Z118" s="33"/>
      <c r="AA118" s="33"/>
      <c r="AB118" s="33"/>
      <c r="AF118" s="549"/>
      <c r="AN118" s="284"/>
      <c r="AO118" s="287"/>
      <c r="AP118" s="87"/>
      <c r="AQ118" s="289"/>
      <c r="AR118" s="87"/>
      <c r="AS118" s="87"/>
      <c r="AT118" s="87"/>
      <c r="AU118" s="87"/>
      <c r="AV118" s="87"/>
      <c r="AW118" s="87"/>
      <c r="AX118" s="87"/>
      <c r="AY118" s="87"/>
      <c r="BA118" s="87"/>
    </row>
    <row r="119" spans="19:53">
      <c r="S119" s="33"/>
      <c r="T119" s="764"/>
      <c r="U119" s="33"/>
      <c r="V119" s="33"/>
      <c r="W119" s="33"/>
      <c r="X119" s="33"/>
      <c r="Y119" s="33"/>
      <c r="Z119" s="33"/>
      <c r="AA119" s="33"/>
      <c r="AB119" s="33"/>
      <c r="AF119" s="549"/>
      <c r="AN119" s="284"/>
      <c r="AO119" s="287"/>
      <c r="AP119" s="87"/>
      <c r="AQ119" s="289"/>
      <c r="AR119" s="87"/>
      <c r="AS119" s="87"/>
      <c r="AT119" s="87"/>
      <c r="AU119" s="87"/>
      <c r="AV119" s="87"/>
      <c r="AW119" s="87"/>
      <c r="AX119" s="87"/>
      <c r="AY119" s="87"/>
      <c r="BA119" s="87"/>
    </row>
    <row r="120" spans="19:53">
      <c r="S120" s="33"/>
      <c r="T120" s="764"/>
      <c r="U120" s="33"/>
      <c r="V120" s="33"/>
      <c r="W120" s="33"/>
      <c r="X120" s="33"/>
      <c r="Y120" s="33"/>
      <c r="Z120" s="33"/>
      <c r="AA120" s="33"/>
      <c r="AB120" s="33"/>
      <c r="AF120" s="549"/>
      <c r="AN120" s="284"/>
      <c r="AO120" s="287"/>
      <c r="AP120" s="87"/>
      <c r="AQ120" s="289"/>
      <c r="AR120" s="87"/>
      <c r="AS120" s="87"/>
      <c r="AT120" s="87"/>
      <c r="AU120" s="87"/>
      <c r="AV120" s="87"/>
      <c r="AW120" s="87"/>
      <c r="AX120" s="87"/>
      <c r="AY120" s="87"/>
      <c r="BA120" s="87"/>
    </row>
    <row r="121" spans="19:53">
      <c r="S121" s="33"/>
      <c r="T121" s="764"/>
      <c r="U121" s="33"/>
      <c r="V121" s="33"/>
      <c r="W121" s="33"/>
      <c r="X121" s="33"/>
      <c r="Y121" s="33"/>
      <c r="Z121" s="33"/>
      <c r="AA121" s="33"/>
      <c r="AB121" s="33"/>
      <c r="AF121" s="549"/>
      <c r="AN121" s="284"/>
      <c r="AO121" s="287"/>
      <c r="AP121" s="87"/>
      <c r="AQ121" s="289"/>
      <c r="AR121" s="87"/>
      <c r="AS121" s="87"/>
      <c r="AT121" s="87"/>
      <c r="AU121" s="87"/>
      <c r="AV121" s="87"/>
      <c r="AW121" s="87"/>
      <c r="AX121" s="87"/>
      <c r="AY121" s="87"/>
      <c r="BA121" s="87"/>
    </row>
    <row r="122" spans="19:53">
      <c r="S122" s="33"/>
      <c r="T122" s="764"/>
      <c r="U122" s="33"/>
      <c r="V122" s="33"/>
      <c r="W122" s="33"/>
      <c r="X122" s="33"/>
      <c r="Y122" s="33"/>
      <c r="Z122" s="33"/>
      <c r="AA122" s="33"/>
      <c r="AB122" s="33"/>
      <c r="AF122" s="549"/>
      <c r="AN122" s="284"/>
      <c r="AO122" s="287"/>
      <c r="AP122" s="87"/>
      <c r="AQ122" s="289"/>
      <c r="AR122" s="87"/>
      <c r="AS122" s="87"/>
      <c r="AT122" s="87"/>
      <c r="AU122" s="87"/>
      <c r="AV122" s="87"/>
      <c r="AW122" s="87"/>
      <c r="AX122" s="87"/>
      <c r="AY122" s="87"/>
      <c r="BA122" s="87"/>
    </row>
    <row r="123" spans="19:53">
      <c r="S123" s="33"/>
      <c r="T123" s="764"/>
      <c r="U123" s="33"/>
      <c r="V123" s="33"/>
      <c r="W123" s="33"/>
      <c r="X123" s="33"/>
      <c r="Y123" s="33"/>
      <c r="Z123" s="33"/>
      <c r="AA123" s="33"/>
      <c r="AB123" s="33"/>
      <c r="AF123" s="549"/>
      <c r="AN123" s="284"/>
      <c r="AO123" s="287"/>
      <c r="AP123" s="87"/>
      <c r="AQ123" s="289"/>
      <c r="AR123" s="87"/>
      <c r="AS123" s="87"/>
      <c r="AT123" s="87"/>
      <c r="AU123" s="87"/>
      <c r="AV123" s="87"/>
      <c r="AW123" s="87"/>
      <c r="AX123" s="87"/>
      <c r="AY123" s="87"/>
      <c r="BA123" s="87"/>
    </row>
    <row r="124" spans="19:53">
      <c r="S124" s="33"/>
      <c r="T124" s="764"/>
      <c r="U124" s="33"/>
      <c r="V124" s="33"/>
      <c r="W124" s="33"/>
      <c r="X124" s="33"/>
      <c r="Y124" s="33"/>
      <c r="Z124" s="33"/>
      <c r="AA124" s="33"/>
      <c r="AB124" s="33"/>
      <c r="AF124" s="549"/>
      <c r="AN124" s="284"/>
      <c r="AO124" s="287"/>
      <c r="AP124" s="87"/>
      <c r="AQ124" s="289"/>
      <c r="AR124" s="87"/>
      <c r="AS124" s="87"/>
      <c r="AT124" s="87"/>
      <c r="AU124" s="87"/>
      <c r="AV124" s="87"/>
      <c r="AW124" s="87"/>
      <c r="AX124" s="87"/>
      <c r="AY124" s="87"/>
      <c r="BA124" s="87"/>
    </row>
    <row r="125" spans="19:53">
      <c r="S125" s="33"/>
      <c r="T125" s="764"/>
      <c r="U125" s="33"/>
      <c r="V125" s="33"/>
      <c r="W125" s="33"/>
      <c r="X125" s="33"/>
      <c r="Y125" s="33"/>
      <c r="Z125" s="33"/>
      <c r="AA125" s="33"/>
      <c r="AB125" s="33"/>
      <c r="AF125" s="549"/>
      <c r="AN125" s="284"/>
      <c r="AO125" s="287"/>
      <c r="AP125" s="87"/>
      <c r="AQ125" s="289"/>
      <c r="AR125" s="87"/>
      <c r="AS125" s="87"/>
      <c r="AT125" s="87"/>
      <c r="AU125" s="87"/>
      <c r="AV125" s="87"/>
      <c r="AW125" s="87"/>
      <c r="AX125" s="87"/>
      <c r="AY125" s="87"/>
      <c r="BA125" s="87"/>
    </row>
    <row r="126" spans="19:53">
      <c r="S126" s="33"/>
      <c r="T126" s="764"/>
      <c r="U126" s="33"/>
      <c r="V126" s="33"/>
      <c r="W126" s="33"/>
      <c r="X126" s="33"/>
      <c r="Y126" s="33"/>
      <c r="Z126" s="33"/>
      <c r="AA126" s="33"/>
      <c r="AB126" s="33"/>
      <c r="AF126" s="549"/>
      <c r="AN126" s="284"/>
      <c r="AO126" s="287"/>
      <c r="AP126" s="87"/>
      <c r="AQ126" s="289"/>
      <c r="AR126" s="87"/>
      <c r="AS126" s="87"/>
      <c r="AT126" s="87"/>
      <c r="AU126" s="87"/>
      <c r="AV126" s="87"/>
      <c r="AW126" s="87"/>
      <c r="AX126" s="87"/>
      <c r="AY126" s="87"/>
      <c r="BA126" s="87"/>
    </row>
    <row r="127" spans="19:53">
      <c r="S127" s="33"/>
      <c r="T127" s="764"/>
      <c r="U127" s="33"/>
      <c r="V127" s="33"/>
      <c r="W127" s="33"/>
      <c r="X127" s="33"/>
      <c r="Y127" s="33"/>
      <c r="Z127" s="33"/>
      <c r="AA127" s="33"/>
      <c r="AB127" s="33"/>
      <c r="AF127" s="549"/>
      <c r="AN127" s="284"/>
      <c r="AO127" s="287"/>
      <c r="AP127" s="87"/>
      <c r="AQ127" s="289"/>
      <c r="AR127" s="87"/>
      <c r="AS127" s="87"/>
      <c r="AT127" s="87"/>
      <c r="AU127" s="87"/>
      <c r="AV127" s="87"/>
      <c r="AW127" s="87"/>
      <c r="AX127" s="87"/>
      <c r="AY127" s="87"/>
      <c r="BA127" s="87"/>
    </row>
    <row r="128" spans="19:53">
      <c r="S128" s="33"/>
      <c r="T128" s="764"/>
      <c r="U128" s="33"/>
      <c r="V128" s="33"/>
      <c r="W128" s="33"/>
      <c r="X128" s="33"/>
      <c r="Y128" s="33"/>
      <c r="Z128" s="33"/>
      <c r="AA128" s="33"/>
      <c r="AB128" s="33"/>
      <c r="AF128" s="549"/>
      <c r="AN128" s="284"/>
      <c r="AO128" s="287"/>
      <c r="AP128" s="87"/>
      <c r="AQ128" s="289"/>
      <c r="AR128" s="87"/>
      <c r="AS128" s="87"/>
      <c r="AT128" s="87"/>
      <c r="AU128" s="87"/>
      <c r="AV128" s="87"/>
      <c r="AW128" s="87"/>
      <c r="AX128" s="87"/>
      <c r="AY128" s="87"/>
      <c r="BA128" s="87"/>
    </row>
    <row r="129" spans="19:53">
      <c r="S129" s="33"/>
      <c r="T129" s="764"/>
      <c r="U129" s="33"/>
      <c r="V129" s="33"/>
      <c r="W129" s="33"/>
      <c r="X129" s="33"/>
      <c r="Y129" s="33"/>
      <c r="Z129" s="33"/>
      <c r="AA129" s="33"/>
      <c r="AB129" s="33"/>
      <c r="AF129" s="549"/>
      <c r="AN129" s="284"/>
      <c r="AO129" s="287"/>
      <c r="AP129" s="87"/>
      <c r="AQ129" s="289"/>
      <c r="AR129" s="87"/>
      <c r="AS129" s="87"/>
      <c r="AT129" s="87"/>
      <c r="AU129" s="87"/>
      <c r="AV129" s="87"/>
      <c r="AW129" s="87"/>
      <c r="AX129" s="87"/>
      <c r="AY129" s="87"/>
      <c r="BA129" s="87"/>
    </row>
    <row r="130" spans="19:53">
      <c r="S130" s="33"/>
      <c r="T130" s="764"/>
      <c r="U130" s="33"/>
      <c r="V130" s="33"/>
      <c r="W130" s="33"/>
      <c r="X130" s="33"/>
      <c r="Y130" s="33"/>
      <c r="Z130" s="33"/>
      <c r="AA130" s="33"/>
      <c r="AB130" s="33"/>
      <c r="AF130" s="549"/>
      <c r="AN130" s="284"/>
      <c r="AO130" s="287"/>
      <c r="AP130" s="87"/>
      <c r="AQ130" s="289"/>
      <c r="AR130" s="87"/>
      <c r="AS130" s="87"/>
      <c r="AT130" s="87"/>
      <c r="AU130" s="87"/>
      <c r="AV130" s="87"/>
      <c r="AW130" s="87"/>
      <c r="AX130" s="87"/>
      <c r="AY130" s="87"/>
      <c r="BA130" s="87"/>
    </row>
    <row r="131" spans="19:53">
      <c r="S131" s="33"/>
      <c r="T131" s="764"/>
      <c r="U131" s="33"/>
      <c r="V131" s="33"/>
      <c r="W131" s="33"/>
      <c r="X131" s="33"/>
      <c r="Y131" s="33"/>
      <c r="Z131" s="33"/>
      <c r="AA131" s="33"/>
      <c r="AB131" s="33"/>
      <c r="AF131" s="549"/>
      <c r="AN131" s="284"/>
      <c r="AO131" s="287"/>
      <c r="AP131" s="87"/>
      <c r="AQ131" s="289"/>
      <c r="AR131" s="87"/>
      <c r="AS131" s="87"/>
      <c r="AT131" s="87"/>
      <c r="AU131" s="87"/>
      <c r="AV131" s="87"/>
      <c r="AW131" s="87"/>
      <c r="AX131" s="87"/>
      <c r="AY131" s="87"/>
      <c r="BA131" s="87"/>
    </row>
    <row r="132" spans="19:53">
      <c r="S132" s="33"/>
      <c r="T132" s="764"/>
      <c r="U132" s="33"/>
      <c r="V132" s="33"/>
      <c r="W132" s="33"/>
      <c r="X132" s="33"/>
      <c r="Y132" s="33"/>
      <c r="Z132" s="33"/>
      <c r="AA132" s="33"/>
      <c r="AB132" s="33"/>
      <c r="AF132" s="549"/>
      <c r="AN132" s="284"/>
      <c r="AO132" s="287"/>
      <c r="AP132" s="87"/>
      <c r="AQ132" s="289"/>
      <c r="AR132" s="87"/>
      <c r="AS132" s="87"/>
      <c r="AT132" s="87"/>
      <c r="AU132" s="87"/>
      <c r="AV132" s="87"/>
      <c r="AW132" s="87"/>
      <c r="AX132" s="87"/>
      <c r="AY132" s="87"/>
      <c r="BA132" s="87"/>
    </row>
    <row r="133" spans="19:53">
      <c r="S133" s="33"/>
      <c r="T133" s="764"/>
      <c r="U133" s="33"/>
      <c r="V133" s="33"/>
      <c r="W133" s="33"/>
      <c r="X133" s="33"/>
      <c r="Y133" s="33"/>
      <c r="Z133" s="33"/>
      <c r="AA133" s="33"/>
      <c r="AB133" s="33"/>
      <c r="AF133" s="549"/>
      <c r="AN133" s="284"/>
      <c r="AO133" s="287"/>
      <c r="AP133" s="87"/>
      <c r="AQ133" s="289"/>
      <c r="AR133" s="87"/>
      <c r="AS133" s="87"/>
      <c r="AT133" s="87"/>
      <c r="AU133" s="87"/>
      <c r="AV133" s="87"/>
      <c r="AW133" s="87"/>
      <c r="AX133" s="87"/>
      <c r="AY133" s="87"/>
      <c r="BA133" s="87"/>
    </row>
    <row r="134" spans="19:53">
      <c r="S134" s="33"/>
      <c r="T134" s="764"/>
      <c r="U134" s="33"/>
      <c r="V134" s="549"/>
      <c r="W134" s="33"/>
      <c r="X134" s="33"/>
      <c r="Y134" s="33"/>
      <c r="Z134" s="33"/>
      <c r="AA134" s="33"/>
      <c r="AB134" s="33"/>
      <c r="AN134" s="284"/>
      <c r="AO134" s="287"/>
      <c r="AP134" s="87"/>
      <c r="AQ134" s="289"/>
      <c r="AR134" s="87"/>
      <c r="AS134" s="87"/>
      <c r="AT134" s="87"/>
      <c r="AU134" s="87"/>
      <c r="AV134" s="87"/>
      <c r="AW134" s="87"/>
      <c r="AX134" s="87"/>
      <c r="AY134" s="87"/>
      <c r="BA134" s="87"/>
    </row>
    <row r="135" spans="19:53">
      <c r="S135" s="33"/>
      <c r="T135" s="764"/>
      <c r="U135" s="33"/>
      <c r="V135" s="549"/>
      <c r="W135" s="33"/>
      <c r="X135" s="33"/>
      <c r="Y135" s="33"/>
      <c r="Z135" s="33"/>
      <c r="AA135" s="33"/>
      <c r="AB135" s="33"/>
      <c r="AN135" s="284"/>
      <c r="AO135" s="287"/>
      <c r="AP135" s="87"/>
      <c r="AQ135" s="289"/>
      <c r="AR135" s="87"/>
      <c r="AS135" s="87"/>
      <c r="AT135" s="87"/>
      <c r="AU135" s="87"/>
      <c r="AV135" s="87"/>
      <c r="AW135" s="87"/>
      <c r="AX135" s="87"/>
      <c r="AY135" s="87"/>
      <c r="BA135" s="87"/>
    </row>
    <row r="136" spans="19:53">
      <c r="S136" s="33"/>
      <c r="T136" s="764"/>
      <c r="U136" s="33"/>
      <c r="V136" s="549"/>
      <c r="W136" s="33"/>
      <c r="X136" s="33"/>
      <c r="Y136" s="33"/>
      <c r="Z136" s="33"/>
      <c r="AA136" s="33"/>
      <c r="AB136" s="33"/>
      <c r="AN136" s="284"/>
      <c r="AO136" s="287"/>
      <c r="AP136" s="87"/>
      <c r="AQ136" s="289"/>
      <c r="AR136" s="87"/>
      <c r="AS136" s="87"/>
      <c r="AT136" s="87"/>
      <c r="AU136" s="87"/>
      <c r="AV136" s="87"/>
      <c r="AW136" s="87"/>
      <c r="AX136" s="87"/>
      <c r="AY136" s="87"/>
      <c r="BA136" s="87"/>
    </row>
    <row r="137" spans="19:53">
      <c r="S137" s="33"/>
      <c r="T137" s="764"/>
      <c r="U137" s="33"/>
      <c r="V137" s="549"/>
      <c r="W137" s="33"/>
      <c r="X137" s="33"/>
      <c r="Y137" s="33"/>
      <c r="Z137" s="33"/>
      <c r="AA137" s="33"/>
      <c r="AB137" s="33"/>
      <c r="AN137" s="284"/>
      <c r="AO137" s="287"/>
      <c r="AP137" s="87"/>
      <c r="AQ137" s="289"/>
      <c r="AR137" s="87"/>
      <c r="AS137" s="87"/>
      <c r="AT137" s="87"/>
      <c r="AU137" s="87"/>
      <c r="AV137" s="87"/>
      <c r="AW137" s="87"/>
      <c r="AX137" s="87"/>
      <c r="AY137" s="87"/>
      <c r="BA137" s="87"/>
    </row>
    <row r="138" spans="19:53">
      <c r="S138" s="33"/>
      <c r="T138" s="764"/>
      <c r="U138" s="33"/>
      <c r="V138" s="549"/>
      <c r="W138" s="33"/>
      <c r="X138" s="33"/>
      <c r="Y138" s="33"/>
      <c r="Z138" s="33"/>
      <c r="AA138" s="33"/>
      <c r="AB138" s="33"/>
      <c r="AN138" s="284"/>
      <c r="AO138" s="287"/>
      <c r="AP138" s="87"/>
      <c r="AQ138" s="289"/>
      <c r="AR138" s="87"/>
      <c r="AS138" s="87"/>
      <c r="AT138" s="87"/>
      <c r="AU138" s="87"/>
      <c r="AV138" s="87"/>
      <c r="AW138" s="87"/>
      <c r="AX138" s="87"/>
      <c r="AY138" s="87"/>
      <c r="BA138" s="87"/>
    </row>
    <row r="139" spans="19:53">
      <c r="S139" s="33"/>
      <c r="T139" s="764"/>
      <c r="U139" s="33"/>
      <c r="V139" s="549"/>
      <c r="W139" s="33"/>
      <c r="X139" s="33"/>
      <c r="Y139" s="33"/>
      <c r="Z139" s="33"/>
      <c r="AA139" s="33"/>
      <c r="AB139" s="33"/>
      <c r="AN139" s="284"/>
      <c r="AO139" s="287"/>
      <c r="AP139" s="87"/>
      <c r="AQ139" s="289"/>
      <c r="AR139" s="87"/>
      <c r="AS139" s="87"/>
      <c r="AT139" s="87"/>
      <c r="AU139" s="87"/>
      <c r="AV139" s="87"/>
      <c r="AW139" s="87"/>
      <c r="AX139" s="87"/>
      <c r="AY139" s="87"/>
      <c r="BA139" s="87"/>
    </row>
    <row r="140" spans="19:53">
      <c r="S140" s="33"/>
      <c r="T140" s="764"/>
      <c r="U140" s="33"/>
      <c r="V140" s="549"/>
      <c r="W140" s="33"/>
      <c r="X140" s="33"/>
      <c r="Y140" s="33"/>
      <c r="Z140" s="33"/>
      <c r="AA140" s="33"/>
      <c r="AB140" s="33"/>
      <c r="AM140" s="527"/>
      <c r="AN140" s="284"/>
      <c r="AO140" s="287"/>
      <c r="AP140" s="87"/>
      <c r="AQ140" s="289"/>
      <c r="AR140" s="87"/>
      <c r="AS140" s="87"/>
      <c r="AT140" s="87"/>
      <c r="AU140" s="87"/>
      <c r="AV140" s="87"/>
      <c r="AW140" s="87"/>
      <c r="AX140" s="87"/>
      <c r="AY140" s="87"/>
      <c r="BA140" s="87"/>
    </row>
    <row r="141" spans="19:53">
      <c r="S141" s="33"/>
      <c r="T141" s="764"/>
      <c r="U141" s="33"/>
      <c r="V141" s="549"/>
      <c r="W141" s="33"/>
      <c r="X141" s="33"/>
      <c r="Y141" s="33"/>
      <c r="Z141" s="33"/>
      <c r="AA141" s="33"/>
      <c r="AB141" s="33"/>
      <c r="AN141" s="284"/>
      <c r="AO141" s="287"/>
      <c r="AP141" s="87"/>
      <c r="AQ141" s="289"/>
      <c r="AR141" s="87"/>
      <c r="AS141" s="87"/>
      <c r="AT141" s="87"/>
      <c r="AU141" s="87"/>
      <c r="AV141" s="87"/>
      <c r="AW141" s="87"/>
      <c r="AX141" s="87"/>
      <c r="AY141" s="87"/>
      <c r="BA141" s="87"/>
    </row>
    <row r="148" spans="49:49">
      <c r="AW148" s="527"/>
    </row>
  </sheetData>
  <mergeCells count="12">
    <mergeCell ref="AW6:AW7"/>
    <mergeCell ref="C8:D8"/>
    <mergeCell ref="B6:D7"/>
    <mergeCell ref="E6:E7"/>
    <mergeCell ref="F6:F7"/>
    <mergeCell ref="R6:R7"/>
    <mergeCell ref="B101:W101"/>
    <mergeCell ref="B97:B100"/>
    <mergeCell ref="S6:S7"/>
    <mergeCell ref="T6:T7"/>
    <mergeCell ref="U6:U7"/>
    <mergeCell ref="V6:V7"/>
  </mergeCells>
  <phoneticPr fontId="20"/>
  <printOptions horizontalCentered="1"/>
  <pageMargins left="0.82677165354330717" right="0.55118110236220474" top="0.51181102362204722" bottom="0.55118110236220474" header="0.51181102362204722" footer="0.31496062992125984"/>
  <pageSetup paperSize="9" scale="56" firstPageNumber="19" fitToHeight="9" orientation="portrait" useFirstPageNumber="1" horizontalDpi="300" verticalDpi="300" r:id="rId1"/>
  <headerFooter alignWithMargins="0"/>
  <colBreaks count="1" manualBreakCount="1">
    <brk id="23" min="1" max="121" man="1"/>
  </colBreaks>
  <ignoredErrors>
    <ignoredError sqref="V2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35"/>
  <sheetViews>
    <sheetView topLeftCell="A7" zoomScale="75" zoomScaleNormal="75" zoomScaleSheetLayoutView="70" workbookViewId="0">
      <selection activeCell="Q22" sqref="Q22"/>
    </sheetView>
  </sheetViews>
  <sheetFormatPr defaultColWidth="9" defaultRowHeight="15.75"/>
  <cols>
    <col min="1" max="1" width="0.875" style="869" customWidth="1"/>
    <col min="2" max="2" width="3.25" style="1" customWidth="1"/>
    <col min="3" max="3" width="15.875" style="1" customWidth="1"/>
    <col min="4" max="4" width="15.5" style="1" customWidth="1"/>
    <col min="5" max="5" width="21.25" style="1" customWidth="1"/>
    <col min="6" max="6" width="1.625" style="1" customWidth="1"/>
    <col min="7" max="7" width="3.25" style="1" customWidth="1"/>
    <col min="8" max="8" width="15.875" style="1" customWidth="1"/>
    <col min="9" max="9" width="14.75" style="1" customWidth="1"/>
    <col min="10" max="10" width="21.25" style="1" customWidth="1"/>
    <col min="11" max="11" width="1.625" style="1" customWidth="1"/>
    <col min="12" max="12" width="3.25" style="1" customWidth="1"/>
    <col min="13" max="13" width="15.875" style="1" customWidth="1"/>
    <col min="14" max="14" width="14.75" style="1" customWidth="1"/>
    <col min="15" max="15" width="21.25" style="1" customWidth="1"/>
    <col min="16" max="16" width="1.625" style="1" customWidth="1"/>
    <col min="17" max="17" width="3.25" style="1" customWidth="1"/>
    <col min="18" max="18" width="15.875" style="1" customWidth="1"/>
    <col min="19" max="19" width="14.75" style="1" customWidth="1"/>
    <col min="20" max="20" width="21.25" style="1" customWidth="1"/>
    <col min="21" max="21" width="1.625" style="1" customWidth="1"/>
    <col min="22" max="22" width="3.25" style="1" customWidth="1"/>
    <col min="23" max="24" width="17.75" style="1" customWidth="1"/>
    <col min="25" max="25" width="21.25" style="1" customWidth="1"/>
    <col min="26" max="27" width="5" style="1" customWidth="1"/>
    <col min="28" max="28" width="15.875" style="1" customWidth="1"/>
    <col min="29" max="29" width="12.25" style="1" customWidth="1"/>
    <col min="30" max="30" width="16.375" style="1" customWidth="1"/>
    <col min="31" max="31" width="14" style="1" customWidth="1"/>
    <col min="32" max="32" width="4.125" style="1" customWidth="1"/>
    <col min="33" max="33" width="3.375" style="1" customWidth="1"/>
    <col min="34" max="34" width="15.875" style="1" customWidth="1"/>
    <col min="35" max="35" width="12.25" style="1" customWidth="1"/>
    <col min="36" max="36" width="29.5" style="1" customWidth="1"/>
    <col min="37" max="16384" width="9" style="1"/>
  </cols>
  <sheetData>
    <row r="1" spans="2:36" ht="6.75" customHeight="1">
      <c r="B1" s="869"/>
      <c r="C1" s="869"/>
      <c r="D1" s="869"/>
      <c r="E1" s="869"/>
      <c r="F1" s="869"/>
      <c r="G1" s="869"/>
      <c r="H1" s="869"/>
      <c r="I1" s="869"/>
      <c r="J1" s="869"/>
      <c r="K1" s="869"/>
      <c r="L1" s="869"/>
      <c r="M1" s="869"/>
      <c r="N1" s="869"/>
      <c r="O1" s="869"/>
      <c r="P1" s="869"/>
      <c r="Q1" s="869"/>
      <c r="R1" s="869"/>
      <c r="S1" s="869"/>
      <c r="T1" s="869"/>
      <c r="U1" s="869"/>
      <c r="V1" s="869"/>
      <c r="W1" s="869"/>
      <c r="X1" s="869"/>
      <c r="Y1" s="869"/>
      <c r="Z1" s="869"/>
      <c r="AA1" s="869"/>
    </row>
    <row r="2" spans="2:36" ht="22.9" customHeight="1">
      <c r="B2" s="1065" t="s">
        <v>743</v>
      </c>
      <c r="C2" s="869"/>
      <c r="D2" s="869"/>
      <c r="E2" s="869"/>
      <c r="F2" s="869"/>
      <c r="G2" s="869"/>
      <c r="H2" s="869"/>
      <c r="I2" s="869"/>
      <c r="J2" s="869"/>
      <c r="K2" s="869"/>
      <c r="L2" s="869"/>
      <c r="M2" s="869"/>
      <c r="N2" s="869"/>
      <c r="O2" s="869"/>
      <c r="P2" s="869"/>
      <c r="Q2" s="869"/>
      <c r="R2" s="869"/>
      <c r="S2" s="869"/>
      <c r="T2" s="869"/>
      <c r="U2" s="869"/>
      <c r="V2" s="869"/>
      <c r="W2" s="869"/>
      <c r="X2" s="870" t="s">
        <v>741</v>
      </c>
      <c r="Y2" s="1099" t="str">
        <f>+'様式第4-1号 長期修繕計画総括表'!AX2</f>
        <v>2021年○月○○日</v>
      </c>
      <c r="Z2" s="1018"/>
      <c r="AA2" s="869"/>
    </row>
    <row r="3" spans="2:36" ht="22.9" customHeight="1">
      <c r="B3" s="945"/>
      <c r="C3" s="869"/>
      <c r="D3" s="869"/>
      <c r="E3" s="869"/>
      <c r="F3" s="869"/>
      <c r="G3" s="869"/>
      <c r="H3" s="869"/>
      <c r="I3" s="869"/>
      <c r="J3" s="869"/>
      <c r="K3" s="869"/>
      <c r="L3" s="869"/>
      <c r="M3" s="869"/>
      <c r="N3" s="869"/>
      <c r="O3" s="869"/>
      <c r="P3" s="869"/>
      <c r="Q3" s="869"/>
      <c r="R3" s="869"/>
      <c r="S3" s="869"/>
      <c r="T3" s="869"/>
      <c r="U3" s="869"/>
      <c r="V3" s="869"/>
      <c r="W3" s="869"/>
      <c r="X3" s="870" t="s">
        <v>742</v>
      </c>
      <c r="Y3" s="1099" t="str">
        <f>+'様式第4-1号 長期修繕計画総括表'!AX3</f>
        <v>2021年○月○○日</v>
      </c>
      <c r="Z3" s="1018"/>
      <c r="AA3" s="869"/>
    </row>
    <row r="4" spans="2:36" ht="30" customHeight="1">
      <c r="B4" s="1333" t="s">
        <v>431</v>
      </c>
      <c r="C4" s="1333"/>
      <c r="D4" s="1333"/>
      <c r="E4" s="1333"/>
      <c r="F4" s="1066"/>
      <c r="G4" s="1066"/>
      <c r="H4" s="1066"/>
      <c r="I4" s="1066"/>
      <c r="J4" s="1066"/>
      <c r="K4" s="1066"/>
      <c r="L4" s="1066"/>
      <c r="M4" s="1066"/>
      <c r="N4" s="1066"/>
      <c r="O4" s="1066"/>
      <c r="P4" s="1066"/>
      <c r="Q4" s="1066"/>
      <c r="R4" s="1066"/>
      <c r="S4" s="1066"/>
      <c r="T4" s="1066"/>
      <c r="U4" s="1066"/>
      <c r="V4" s="1066"/>
      <c r="W4" s="1066"/>
      <c r="X4" s="1066"/>
      <c r="Y4" s="1066"/>
      <c r="Z4" s="869"/>
      <c r="AA4" s="1009"/>
      <c r="AB4" s="24"/>
      <c r="AC4" s="24"/>
      <c r="AD4" s="24"/>
      <c r="AE4" s="24"/>
      <c r="AG4" s="1649"/>
      <c r="AH4" s="1649"/>
      <c r="AI4" s="1649"/>
      <c r="AJ4" s="1649"/>
    </row>
    <row r="5" spans="2:36" ht="18" customHeight="1">
      <c r="B5" s="1667" t="s">
        <v>413</v>
      </c>
      <c r="C5" s="1316"/>
      <c r="D5" s="1310"/>
      <c r="E5" s="929" t="s">
        <v>621</v>
      </c>
      <c r="F5" s="1067"/>
      <c r="G5" s="1067"/>
      <c r="H5" s="1067"/>
      <c r="I5" s="1067"/>
      <c r="J5" s="1067"/>
      <c r="K5" s="1067"/>
      <c r="L5" s="1067"/>
      <c r="M5" s="1067"/>
      <c r="N5" s="1067"/>
      <c r="O5" s="1067"/>
      <c r="P5" s="1067"/>
      <c r="Q5" s="1067"/>
      <c r="R5" s="1067"/>
      <c r="S5" s="1067"/>
      <c r="T5" s="1067"/>
      <c r="U5" s="1067"/>
      <c r="V5" s="1067"/>
      <c r="W5" s="1067"/>
      <c r="X5" s="1067"/>
      <c r="Y5" s="1067"/>
      <c r="Z5" s="869"/>
      <c r="AA5" s="1009"/>
      <c r="AB5" s="24"/>
      <c r="AC5" s="24"/>
      <c r="AD5" s="24"/>
      <c r="AE5" s="24"/>
      <c r="AG5" s="1611"/>
      <c r="AH5" s="1611"/>
      <c r="AI5" s="1611"/>
      <c r="AJ5" s="783"/>
    </row>
    <row r="6" spans="2:36" ht="30" customHeight="1">
      <c r="B6" s="1068" t="s">
        <v>287</v>
      </c>
      <c r="C6" s="1647" t="s">
        <v>744</v>
      </c>
      <c r="D6" s="1647"/>
      <c r="E6" s="1069">
        <f>+'様式第4-1号 長期修繕計画総括表'!AV32*1000</f>
        <v>758019637.10000014</v>
      </c>
      <c r="F6" s="869"/>
      <c r="G6" s="869"/>
      <c r="H6" s="869"/>
      <c r="I6" s="869"/>
      <c r="J6" s="869"/>
      <c r="K6" s="869"/>
      <c r="L6" s="869"/>
      <c r="M6" s="869"/>
      <c r="N6" s="869"/>
      <c r="O6" s="869"/>
      <c r="P6" s="869"/>
      <c r="Q6" s="869"/>
      <c r="R6" s="869"/>
      <c r="S6" s="869"/>
      <c r="T6" s="869"/>
      <c r="U6" s="869"/>
      <c r="V6" s="869"/>
      <c r="W6" s="869"/>
      <c r="X6" s="869"/>
      <c r="Y6" s="869"/>
      <c r="Z6" s="869"/>
      <c r="AA6" s="1067"/>
      <c r="AB6" s="1637"/>
      <c r="AC6" s="1637"/>
      <c r="AD6" s="1638"/>
      <c r="AE6" s="1638"/>
      <c r="AG6" s="783"/>
      <c r="AH6" s="1637"/>
      <c r="AI6" s="1637"/>
    </row>
    <row r="7" spans="2:36" ht="30" customHeight="1">
      <c r="B7" s="941" t="s">
        <v>602</v>
      </c>
      <c r="C7" s="1668" t="s">
        <v>745</v>
      </c>
      <c r="D7" s="1668"/>
      <c r="E7" s="1070">
        <v>0</v>
      </c>
      <c r="F7" s="869"/>
      <c r="G7" s="869"/>
      <c r="H7" s="869"/>
      <c r="I7" s="869"/>
      <c r="J7" s="869"/>
      <c r="K7" s="869"/>
      <c r="L7" s="869"/>
      <c r="M7" s="869"/>
      <c r="N7" s="869"/>
      <c r="O7" s="869"/>
      <c r="P7" s="869"/>
      <c r="Q7" s="869"/>
      <c r="R7" s="869"/>
      <c r="S7" s="869"/>
      <c r="T7" s="869"/>
      <c r="U7" s="869"/>
      <c r="V7" s="869"/>
      <c r="W7" s="869"/>
      <c r="X7" s="869"/>
      <c r="Y7" s="869"/>
      <c r="Z7" s="869"/>
      <c r="AA7" s="1067"/>
      <c r="AB7" s="1637"/>
      <c r="AC7" s="1637"/>
      <c r="AD7" s="1638"/>
      <c r="AE7" s="1638"/>
      <c r="AG7" s="783"/>
      <c r="AH7" s="1637"/>
      <c r="AI7" s="1637"/>
    </row>
    <row r="8" spans="2:36" ht="30" customHeight="1">
      <c r="B8" s="929" t="s">
        <v>249</v>
      </c>
      <c r="C8" s="1664" t="s">
        <v>777</v>
      </c>
      <c r="D8" s="1665"/>
      <c r="E8" s="1071">
        <f>SUM(E6:E7)</f>
        <v>758019637.10000014</v>
      </c>
      <c r="F8" s="869"/>
      <c r="G8" s="869"/>
      <c r="H8" s="869"/>
      <c r="I8" s="869"/>
      <c r="J8" s="869"/>
      <c r="K8" s="869"/>
      <c r="L8" s="869"/>
      <c r="M8" s="869"/>
      <c r="N8" s="869"/>
      <c r="O8" s="869"/>
      <c r="P8" s="869"/>
      <c r="Q8" s="869"/>
      <c r="R8" s="869"/>
      <c r="S8" s="869"/>
      <c r="T8" s="869"/>
      <c r="U8" s="869"/>
      <c r="V8" s="869"/>
      <c r="W8" s="869"/>
      <c r="X8" s="869"/>
      <c r="Y8" s="869"/>
      <c r="Z8" s="869"/>
      <c r="AA8" s="1067"/>
      <c r="AB8" s="1638"/>
      <c r="AC8" s="1638"/>
      <c r="AD8" s="1638"/>
      <c r="AE8" s="1638"/>
      <c r="AG8" s="783"/>
      <c r="AH8" s="1638"/>
      <c r="AI8" s="1638"/>
    </row>
    <row r="9" spans="2:36" ht="30" customHeight="1">
      <c r="B9" s="1072" t="s">
        <v>747</v>
      </c>
      <c r="C9" s="1666" t="s">
        <v>536</v>
      </c>
      <c r="D9" s="1666"/>
      <c r="E9" s="1073">
        <f>+'様式第4-1号 長期修繕計画総括表'!R34*1000</f>
        <v>200000000</v>
      </c>
      <c r="F9" s="869"/>
      <c r="G9" s="869"/>
      <c r="H9" s="869"/>
      <c r="I9" s="869"/>
      <c r="J9" s="869"/>
      <c r="K9" s="869"/>
      <c r="L9" s="869"/>
      <c r="M9" s="869"/>
      <c r="N9" s="869"/>
      <c r="O9" s="869"/>
      <c r="P9" s="869"/>
      <c r="Q9" s="869"/>
      <c r="R9" s="869"/>
      <c r="S9" s="869"/>
      <c r="T9" s="869"/>
      <c r="U9" s="869"/>
      <c r="V9" s="786" t="s">
        <v>780</v>
      </c>
      <c r="W9" s="1662" t="s">
        <v>748</v>
      </c>
      <c r="X9" s="1663"/>
      <c r="Y9" s="795">
        <f>+E9/12/Y16/Y22</f>
        <v>101.010101010101</v>
      </c>
      <c r="Z9" s="1100"/>
      <c r="AA9" s="1067"/>
      <c r="AB9" s="1637"/>
      <c r="AC9" s="1637"/>
      <c r="AD9" s="1638"/>
      <c r="AE9" s="1638"/>
      <c r="AG9" s="783"/>
      <c r="AH9" s="1637"/>
      <c r="AI9" s="1637"/>
    </row>
    <row r="10" spans="2:36" ht="57" customHeight="1">
      <c r="B10" s="1074" t="s">
        <v>289</v>
      </c>
      <c r="C10" s="1661" t="s">
        <v>749</v>
      </c>
      <c r="D10" s="1661"/>
      <c r="E10" s="1075">
        <f>'様式第4-1号 長期修繕計画総括表'!AV36*1000</f>
        <v>29130000</v>
      </c>
      <c r="F10" s="869" t="s">
        <v>699</v>
      </c>
      <c r="G10" s="869"/>
      <c r="H10" s="869"/>
      <c r="I10" s="869"/>
      <c r="J10" s="869"/>
      <c r="K10" s="869"/>
      <c r="L10" s="869"/>
      <c r="M10" s="869"/>
      <c r="N10" s="869"/>
      <c r="O10" s="869"/>
      <c r="P10" s="869"/>
      <c r="Q10" s="869"/>
      <c r="R10" s="869"/>
      <c r="S10" s="869"/>
      <c r="T10" s="869"/>
      <c r="U10" s="869"/>
      <c r="V10" s="786" t="s">
        <v>781</v>
      </c>
      <c r="W10" s="1662" t="s">
        <v>399</v>
      </c>
      <c r="X10" s="1663"/>
      <c r="Y10" s="795">
        <f>+E10/12/Y16/Y22</f>
        <v>14.712121212121213</v>
      </c>
      <c r="Z10" s="1100"/>
      <c r="AA10" s="1067"/>
      <c r="AB10" s="1637"/>
      <c r="AC10" s="1637"/>
      <c r="AD10" s="1638"/>
      <c r="AE10" s="1638"/>
      <c r="AG10" s="783"/>
      <c r="AH10" s="1637"/>
      <c r="AI10" s="1637"/>
    </row>
    <row r="11" spans="2:36" ht="30" customHeight="1">
      <c r="B11" s="1074" t="s">
        <v>376</v>
      </c>
      <c r="C11" s="1661" t="s">
        <v>750</v>
      </c>
      <c r="D11" s="1661"/>
      <c r="E11" s="1075">
        <f>'様式第4-1号 長期修繕計画総括表'!$AV$37</f>
        <v>0</v>
      </c>
      <c r="F11" s="869"/>
      <c r="G11" s="869"/>
      <c r="H11" s="869"/>
      <c r="I11" s="869"/>
      <c r="J11" s="869"/>
      <c r="K11" s="869"/>
      <c r="L11" s="869"/>
      <c r="M11" s="869"/>
      <c r="N11" s="869"/>
      <c r="O11" s="869"/>
      <c r="P11" s="869"/>
      <c r="Q11" s="869"/>
      <c r="R11" s="869"/>
      <c r="S11" s="869"/>
      <c r="T11" s="869"/>
      <c r="U11" s="869"/>
      <c r="V11" s="869"/>
      <c r="W11" s="869"/>
      <c r="X11" s="869"/>
      <c r="Y11" s="869"/>
      <c r="Z11" s="869"/>
      <c r="AA11" s="1067"/>
      <c r="AB11" s="1637"/>
      <c r="AC11" s="1637"/>
      <c r="AD11" s="1638"/>
      <c r="AE11" s="1638"/>
      <c r="AG11" s="783"/>
      <c r="AH11" s="1637"/>
      <c r="AI11" s="1637"/>
    </row>
    <row r="12" spans="2:36" ht="30" customHeight="1">
      <c r="B12" s="1076" t="s">
        <v>751</v>
      </c>
      <c r="C12" s="1641" t="s">
        <v>728</v>
      </c>
      <c r="D12" s="1641"/>
      <c r="E12" s="1070">
        <v>0</v>
      </c>
      <c r="F12" s="869"/>
      <c r="G12" s="869"/>
      <c r="H12" s="869"/>
      <c r="I12" s="869"/>
      <c r="J12" s="869"/>
      <c r="K12" s="869"/>
      <c r="L12" s="869"/>
      <c r="M12" s="869"/>
      <c r="N12" s="869"/>
      <c r="O12" s="869"/>
      <c r="P12" s="869"/>
      <c r="Q12" s="869"/>
      <c r="R12" s="869"/>
      <c r="S12" s="869"/>
      <c r="T12" s="869"/>
      <c r="U12" s="869"/>
      <c r="V12" s="869"/>
      <c r="W12" s="869"/>
      <c r="X12" s="869"/>
      <c r="Y12" s="869"/>
      <c r="Z12" s="869"/>
      <c r="AA12" s="1067"/>
      <c r="AB12" s="1637"/>
      <c r="AC12" s="1637"/>
      <c r="AD12" s="1638"/>
      <c r="AE12" s="1638"/>
      <c r="AG12" s="783"/>
      <c r="AH12" s="1637"/>
      <c r="AI12" s="1637"/>
    </row>
    <row r="13" spans="2:36" ht="30" customHeight="1">
      <c r="B13" s="1077" t="s">
        <v>752</v>
      </c>
      <c r="C13" s="1657" t="s">
        <v>779</v>
      </c>
      <c r="D13" s="1658"/>
      <c r="E13" s="1071">
        <f>SUM(E9:E12)</f>
        <v>229130000</v>
      </c>
      <c r="F13" s="869"/>
      <c r="G13" s="869"/>
      <c r="H13" s="869"/>
      <c r="I13" s="869"/>
      <c r="J13" s="869"/>
      <c r="K13" s="869"/>
      <c r="L13" s="869"/>
      <c r="M13" s="869"/>
      <c r="N13" s="869"/>
      <c r="O13" s="869"/>
      <c r="P13" s="869"/>
      <c r="Q13" s="869"/>
      <c r="R13" s="869"/>
      <c r="S13" s="869"/>
      <c r="T13" s="869"/>
      <c r="U13" s="869"/>
      <c r="V13" s="869"/>
      <c r="W13" s="869"/>
      <c r="X13" s="869"/>
      <c r="Y13" s="869"/>
      <c r="Z13" s="869"/>
      <c r="AA13" s="1067"/>
      <c r="AB13" s="1638"/>
      <c r="AC13" s="1611"/>
      <c r="AD13" s="1638"/>
      <c r="AE13" s="1638"/>
      <c r="AG13" s="783"/>
      <c r="AH13" s="1638"/>
      <c r="AI13" s="1611"/>
    </row>
    <row r="14" spans="2:36" ht="30" customHeight="1">
      <c r="B14" s="1078" t="s">
        <v>32</v>
      </c>
      <c r="C14" s="1659" t="s">
        <v>778</v>
      </c>
      <c r="D14" s="1660"/>
      <c r="E14" s="1079">
        <f>+E8-E13</f>
        <v>528889637.10000014</v>
      </c>
      <c r="F14" s="869"/>
      <c r="G14" s="869"/>
      <c r="H14" s="869"/>
      <c r="I14" s="869"/>
      <c r="J14" s="869"/>
      <c r="K14" s="869"/>
      <c r="L14" s="869"/>
      <c r="M14" s="869"/>
      <c r="N14" s="869"/>
      <c r="O14" s="869"/>
      <c r="P14" s="869"/>
      <c r="Q14" s="869"/>
      <c r="R14" s="869"/>
      <c r="S14" s="869"/>
      <c r="T14" s="869"/>
      <c r="U14" s="869"/>
      <c r="V14" s="1612" t="s">
        <v>117</v>
      </c>
      <c r="W14" s="1613"/>
      <c r="X14" s="1613"/>
      <c r="Y14" s="1614"/>
      <c r="Z14" s="869"/>
      <c r="AA14" s="1067"/>
      <c r="AB14" s="1638"/>
      <c r="AC14" s="1638"/>
      <c r="AD14" s="1638"/>
      <c r="AE14" s="1638"/>
      <c r="AG14" s="783"/>
      <c r="AH14" s="1638"/>
      <c r="AI14" s="1638"/>
    </row>
    <row r="15" spans="2:36" ht="10.5" customHeight="1">
      <c r="B15" s="1352"/>
      <c r="C15" s="1352"/>
      <c r="D15" s="1352"/>
      <c r="E15" s="1352"/>
      <c r="F15" s="1066"/>
      <c r="G15" s="1066"/>
      <c r="H15" s="1066"/>
      <c r="I15" s="1066"/>
      <c r="J15" s="1066"/>
      <c r="K15" s="1066"/>
      <c r="L15" s="1066"/>
      <c r="M15" s="1066"/>
      <c r="N15" s="1066"/>
      <c r="O15" s="1066"/>
      <c r="P15" s="1066"/>
      <c r="Q15" s="1066"/>
      <c r="R15" s="1066"/>
      <c r="S15" s="1066"/>
      <c r="T15" s="1066"/>
      <c r="U15" s="1066"/>
      <c r="V15" s="1615"/>
      <c r="W15" s="1616"/>
      <c r="X15" s="1616"/>
      <c r="Y15" s="1617"/>
      <c r="Z15" s="869"/>
      <c r="AA15" s="1009"/>
      <c r="AB15" s="24"/>
      <c r="AC15" s="24"/>
      <c r="AD15" s="24"/>
      <c r="AE15" s="24"/>
      <c r="AG15" s="1649"/>
      <c r="AH15" s="1649"/>
      <c r="AI15" s="1649"/>
      <c r="AJ15" s="1649"/>
    </row>
    <row r="16" spans="2:36" ht="30" customHeight="1">
      <c r="B16" s="1072" t="s">
        <v>404</v>
      </c>
      <c r="C16" s="1654" t="s">
        <v>165</v>
      </c>
      <c r="D16" s="1654"/>
      <c r="E16" s="1080">
        <v>6</v>
      </c>
      <c r="F16" s="869"/>
      <c r="G16" s="1068" t="s">
        <v>404</v>
      </c>
      <c r="H16" s="1655" t="s">
        <v>193</v>
      </c>
      <c r="I16" s="1655"/>
      <c r="J16" s="1081">
        <v>7</v>
      </c>
      <c r="K16" s="869"/>
      <c r="L16" s="1068" t="s">
        <v>404</v>
      </c>
      <c r="M16" s="1655" t="s">
        <v>753</v>
      </c>
      <c r="N16" s="1655"/>
      <c r="O16" s="1081">
        <v>8</v>
      </c>
      <c r="P16" s="869"/>
      <c r="Q16" s="1068" t="s">
        <v>404</v>
      </c>
      <c r="R16" s="1655" t="s">
        <v>455</v>
      </c>
      <c r="S16" s="1655"/>
      <c r="T16" s="1081">
        <v>9</v>
      </c>
      <c r="U16" s="869"/>
      <c r="V16" s="787" t="s">
        <v>404</v>
      </c>
      <c r="W16" s="1656" t="s">
        <v>301</v>
      </c>
      <c r="X16" s="1656"/>
      <c r="Y16" s="796">
        <f>+E16+J16+O16+T16</f>
        <v>30</v>
      </c>
      <c r="Z16" s="869"/>
      <c r="AA16" s="1067"/>
      <c r="AB16" s="1649"/>
      <c r="AC16" s="1649"/>
      <c r="AD16" s="1611"/>
      <c r="AE16" s="1611"/>
      <c r="AG16" s="783"/>
      <c r="AH16" s="1649"/>
      <c r="AI16" s="1649"/>
    </row>
    <row r="17" spans="2:36" ht="30" customHeight="1">
      <c r="B17" s="941" t="s">
        <v>754</v>
      </c>
      <c r="C17" s="1300" t="s">
        <v>651</v>
      </c>
      <c r="D17" s="1327"/>
      <c r="E17" s="1069">
        <f>+E25*E24*12*E16</f>
        <v>59040000</v>
      </c>
      <c r="F17" s="869"/>
      <c r="G17" s="941" t="s">
        <v>754</v>
      </c>
      <c r="H17" s="1300" t="s">
        <v>755</v>
      </c>
      <c r="I17" s="1327"/>
      <c r="J17" s="1069">
        <f>+J25*J24*12*J16</f>
        <v>103320000</v>
      </c>
      <c r="K17" s="869"/>
      <c r="L17" s="941" t="s">
        <v>754</v>
      </c>
      <c r="M17" s="1300" t="s">
        <v>756</v>
      </c>
      <c r="N17" s="1327"/>
      <c r="O17" s="1069">
        <f>+O25*O24*12*O16</f>
        <v>157440000</v>
      </c>
      <c r="P17" s="869"/>
      <c r="Q17" s="941" t="s">
        <v>754</v>
      </c>
      <c r="R17" s="1300" t="s">
        <v>406</v>
      </c>
      <c r="S17" s="1327"/>
      <c r="T17" s="1069">
        <f>+T25*T24*12*T16</f>
        <v>221400000</v>
      </c>
      <c r="U17" s="869"/>
      <c r="V17" s="788" t="s">
        <v>754</v>
      </c>
      <c r="W17" s="1650" t="s">
        <v>499</v>
      </c>
      <c r="X17" s="1651"/>
      <c r="Y17" s="797">
        <f>+E17+J17+O17+T17</f>
        <v>541200000</v>
      </c>
      <c r="Z17" s="869" t="s">
        <v>763</v>
      </c>
      <c r="AA17" s="1067" t="str">
        <f>IF(Y17&gt;=E14,"OK","NG")</f>
        <v>OK</v>
      </c>
      <c r="AB17" s="4"/>
      <c r="AC17" s="4"/>
      <c r="AD17" s="783"/>
      <c r="AE17" s="783"/>
      <c r="AG17" s="783"/>
      <c r="AH17" s="4"/>
      <c r="AI17" s="4"/>
    </row>
    <row r="18" spans="2:36" ht="30" customHeight="1">
      <c r="B18" s="1076" t="s">
        <v>666</v>
      </c>
      <c r="C18" s="1652" t="s">
        <v>401</v>
      </c>
      <c r="D18" s="1652"/>
      <c r="E18" s="1070">
        <f>+E17/(E16*12)</f>
        <v>820000</v>
      </c>
      <c r="F18" s="869"/>
      <c r="G18" s="1076" t="s">
        <v>666</v>
      </c>
      <c r="H18" s="1652" t="s">
        <v>401</v>
      </c>
      <c r="I18" s="1652"/>
      <c r="J18" s="1070">
        <f>+J17/(J16*12)</f>
        <v>1230000</v>
      </c>
      <c r="K18" s="869"/>
      <c r="L18" s="1076" t="s">
        <v>666</v>
      </c>
      <c r="M18" s="1652" t="s">
        <v>401</v>
      </c>
      <c r="N18" s="1652"/>
      <c r="O18" s="1070">
        <f>+O17/(O16*12)</f>
        <v>1640000</v>
      </c>
      <c r="P18" s="869"/>
      <c r="Q18" s="1076" t="s">
        <v>666</v>
      </c>
      <c r="R18" s="1652" t="s">
        <v>401</v>
      </c>
      <c r="S18" s="1652"/>
      <c r="T18" s="1070">
        <f>+T17/(T16*12)</f>
        <v>2050000</v>
      </c>
      <c r="U18" s="869"/>
      <c r="V18" s="789" t="s">
        <v>666</v>
      </c>
      <c r="W18" s="1653" t="s">
        <v>401</v>
      </c>
      <c r="X18" s="1653"/>
      <c r="Y18" s="798">
        <f>+Y17/(Y16*12)</f>
        <v>1503333.3333333333</v>
      </c>
      <c r="Z18" s="869"/>
      <c r="AA18" s="1067"/>
      <c r="AB18" s="1637"/>
      <c r="AC18" s="1637"/>
      <c r="AD18" s="1638"/>
      <c r="AE18" s="1638"/>
      <c r="AG18" s="783"/>
      <c r="AH18" s="1637"/>
      <c r="AI18" s="1637"/>
    </row>
    <row r="19" spans="2:36" ht="30" customHeight="1">
      <c r="B19" s="1068" t="s">
        <v>626</v>
      </c>
      <c r="C19" s="1647" t="s">
        <v>620</v>
      </c>
      <c r="D19" s="1647"/>
      <c r="E19" s="1082" t="s">
        <v>757</v>
      </c>
      <c r="F19" s="869"/>
      <c r="G19" s="1068" t="s">
        <v>626</v>
      </c>
      <c r="H19" s="1647" t="s">
        <v>620</v>
      </c>
      <c r="I19" s="1647"/>
      <c r="J19" s="1082" t="s">
        <v>757</v>
      </c>
      <c r="K19" s="869"/>
      <c r="L19" s="1068" t="s">
        <v>626</v>
      </c>
      <c r="M19" s="1647" t="s">
        <v>620</v>
      </c>
      <c r="N19" s="1647"/>
      <c r="O19" s="1082" t="s">
        <v>757</v>
      </c>
      <c r="P19" s="869"/>
      <c r="Q19" s="1068" t="s">
        <v>626</v>
      </c>
      <c r="R19" s="1647" t="s">
        <v>620</v>
      </c>
      <c r="S19" s="1647"/>
      <c r="T19" s="1082" t="s">
        <v>757</v>
      </c>
      <c r="U19" s="869"/>
      <c r="V19" s="787"/>
      <c r="W19" s="1648"/>
      <c r="X19" s="1648"/>
      <c r="Y19" s="799"/>
      <c r="Z19" s="869"/>
      <c r="AA19" s="1067"/>
      <c r="AB19" s="1637"/>
      <c r="AC19" s="1637"/>
      <c r="AD19" s="1649"/>
      <c r="AE19" s="1649"/>
      <c r="AG19" s="783"/>
      <c r="AH19" s="1637"/>
      <c r="AI19" s="1637"/>
    </row>
    <row r="20" spans="2:36" ht="30" customHeight="1">
      <c r="B20" s="1083" t="s">
        <v>758</v>
      </c>
      <c r="C20" s="1641" t="s">
        <v>54</v>
      </c>
      <c r="D20" s="1641"/>
      <c r="E20" s="1084" t="s">
        <v>577</v>
      </c>
      <c r="F20" s="1085"/>
      <c r="G20" s="1083" t="s">
        <v>758</v>
      </c>
      <c r="H20" s="1641" t="s">
        <v>54</v>
      </c>
      <c r="I20" s="1641"/>
      <c r="J20" s="1084" t="s">
        <v>577</v>
      </c>
      <c r="K20" s="1085"/>
      <c r="L20" s="1083" t="s">
        <v>758</v>
      </c>
      <c r="M20" s="1641" t="s">
        <v>54</v>
      </c>
      <c r="N20" s="1641"/>
      <c r="O20" s="1084" t="s">
        <v>577</v>
      </c>
      <c r="P20" s="1085"/>
      <c r="Q20" s="1083" t="s">
        <v>758</v>
      </c>
      <c r="R20" s="1641" t="s">
        <v>54</v>
      </c>
      <c r="S20" s="1641"/>
      <c r="T20" s="1084" t="s">
        <v>577</v>
      </c>
      <c r="U20" s="1085"/>
      <c r="V20" s="790"/>
      <c r="W20" s="1642"/>
      <c r="X20" s="1642"/>
      <c r="Y20" s="800"/>
      <c r="Z20" s="869"/>
      <c r="AA20" s="1067"/>
      <c r="AB20" s="1637"/>
      <c r="AC20" s="1637"/>
      <c r="AD20" s="1637"/>
      <c r="AE20" s="1637"/>
      <c r="AG20" s="783"/>
      <c r="AH20" s="1637"/>
      <c r="AI20" s="1637"/>
    </row>
    <row r="21" spans="2:36" ht="9.75" customHeight="1">
      <c r="B21" s="1067"/>
      <c r="C21" s="1086"/>
      <c r="D21" s="1086"/>
      <c r="E21" s="869"/>
      <c r="F21" s="869"/>
      <c r="G21" s="1067"/>
      <c r="H21" s="1086"/>
      <c r="I21" s="1086"/>
      <c r="J21" s="869"/>
      <c r="K21" s="869"/>
      <c r="L21" s="1067"/>
      <c r="M21" s="1086"/>
      <c r="N21" s="1086"/>
      <c r="O21" s="869"/>
      <c r="P21" s="869"/>
      <c r="Q21" s="1067"/>
      <c r="R21" s="1086"/>
      <c r="S21" s="1086"/>
      <c r="T21" s="869"/>
      <c r="U21" s="869"/>
      <c r="V21" s="791"/>
      <c r="W21" s="794"/>
      <c r="X21" s="794"/>
      <c r="Y21" s="801"/>
      <c r="Z21" s="869"/>
      <c r="AA21" s="1067"/>
      <c r="AB21" s="784"/>
      <c r="AC21" s="784"/>
      <c r="AD21" s="806"/>
      <c r="AE21" s="806"/>
      <c r="AG21" s="783"/>
      <c r="AH21" s="784"/>
      <c r="AI21" s="784"/>
    </row>
    <row r="22" spans="2:36" ht="30" customHeight="1">
      <c r="B22" s="1068" t="s">
        <v>199</v>
      </c>
      <c r="C22" s="1647" t="s">
        <v>597</v>
      </c>
      <c r="D22" s="1647"/>
      <c r="E22" s="1087">
        <f>'様式第１号 ﾏﾝｼｮﾝの概要'!$C$107</f>
        <v>5500</v>
      </c>
      <c r="F22" s="1085"/>
      <c r="G22" s="1068" t="s">
        <v>199</v>
      </c>
      <c r="H22" s="1647" t="s">
        <v>597</v>
      </c>
      <c r="I22" s="1647"/>
      <c r="J22" s="1087">
        <f>+E22</f>
        <v>5500</v>
      </c>
      <c r="K22" s="1085"/>
      <c r="L22" s="1068" t="s">
        <v>199</v>
      </c>
      <c r="M22" s="1647" t="s">
        <v>597</v>
      </c>
      <c r="N22" s="1647"/>
      <c r="O22" s="1087">
        <f>+J22</f>
        <v>5500</v>
      </c>
      <c r="P22" s="1085"/>
      <c r="Q22" s="1068" t="s">
        <v>199</v>
      </c>
      <c r="R22" s="1647" t="s">
        <v>597</v>
      </c>
      <c r="S22" s="1647"/>
      <c r="T22" s="1087">
        <f>+O22</f>
        <v>5500</v>
      </c>
      <c r="U22" s="1085"/>
      <c r="V22" s="787" t="s">
        <v>199</v>
      </c>
      <c r="W22" s="1648" t="s">
        <v>597</v>
      </c>
      <c r="X22" s="1648"/>
      <c r="Y22" s="802">
        <f>+T22</f>
        <v>5500</v>
      </c>
      <c r="Z22" s="869"/>
      <c r="AA22" s="1067"/>
      <c r="AB22" s="1637"/>
      <c r="AC22" s="1637"/>
      <c r="AD22" s="1637"/>
      <c r="AE22" s="1637"/>
      <c r="AG22" s="783"/>
      <c r="AH22" s="1637"/>
      <c r="AI22" s="1637"/>
      <c r="AJ22" s="785"/>
    </row>
    <row r="23" spans="2:36" ht="30" customHeight="1">
      <c r="B23" s="1083" t="s">
        <v>759</v>
      </c>
      <c r="C23" s="1641" t="s">
        <v>223</v>
      </c>
      <c r="D23" s="1641"/>
      <c r="E23" s="1088">
        <f>+E18/E22</f>
        <v>149.09090909090909</v>
      </c>
      <c r="F23" s="1085"/>
      <c r="G23" s="1083" t="s">
        <v>759</v>
      </c>
      <c r="H23" s="1641" t="s">
        <v>223</v>
      </c>
      <c r="I23" s="1641"/>
      <c r="J23" s="1088">
        <f>+J18/J22</f>
        <v>223.63636363636363</v>
      </c>
      <c r="K23" s="1085"/>
      <c r="L23" s="1083" t="s">
        <v>759</v>
      </c>
      <c r="M23" s="1641" t="s">
        <v>223</v>
      </c>
      <c r="N23" s="1641"/>
      <c r="O23" s="1088">
        <f>+O18/O22</f>
        <v>298.18181818181819</v>
      </c>
      <c r="P23" s="1085"/>
      <c r="Q23" s="1083" t="s">
        <v>759</v>
      </c>
      <c r="R23" s="1641" t="s">
        <v>223</v>
      </c>
      <c r="S23" s="1641"/>
      <c r="T23" s="1088">
        <f>+T18/T22</f>
        <v>372.72727272727275</v>
      </c>
      <c r="U23" s="1085"/>
      <c r="V23" s="790" t="s">
        <v>759</v>
      </c>
      <c r="W23" s="1642" t="s">
        <v>223</v>
      </c>
      <c r="X23" s="1642"/>
      <c r="Y23" s="803">
        <f>+Y18/Y22</f>
        <v>273.33333333333331</v>
      </c>
      <c r="Z23" s="1100"/>
      <c r="AA23" s="1067"/>
      <c r="AB23" s="1637"/>
      <c r="AC23" s="1637"/>
      <c r="AD23" s="1637"/>
      <c r="AE23" s="1637"/>
      <c r="AG23" s="783"/>
      <c r="AH23" s="1637"/>
      <c r="AI23" s="1637"/>
      <c r="AJ23" s="785"/>
    </row>
    <row r="24" spans="2:36" ht="30" customHeight="1">
      <c r="B24" s="1072" t="s">
        <v>257</v>
      </c>
      <c r="C24" s="1643" t="s">
        <v>132</v>
      </c>
      <c r="D24" s="1644"/>
      <c r="E24" s="1073">
        <v>82</v>
      </c>
      <c r="F24" s="869"/>
      <c r="G24" s="1072" t="s">
        <v>257</v>
      </c>
      <c r="H24" s="1643" t="s">
        <v>132</v>
      </c>
      <c r="I24" s="1644"/>
      <c r="J24" s="1073">
        <f>+E24</f>
        <v>82</v>
      </c>
      <c r="K24" s="869"/>
      <c r="L24" s="1072" t="s">
        <v>257</v>
      </c>
      <c r="M24" s="1643" t="s">
        <v>132</v>
      </c>
      <c r="N24" s="1644"/>
      <c r="O24" s="1073">
        <f>+J24</f>
        <v>82</v>
      </c>
      <c r="P24" s="869"/>
      <c r="Q24" s="1072" t="s">
        <v>257</v>
      </c>
      <c r="R24" s="1643" t="s">
        <v>132</v>
      </c>
      <c r="S24" s="1644"/>
      <c r="T24" s="1073">
        <f>+O24</f>
        <v>82</v>
      </c>
      <c r="U24" s="869"/>
      <c r="V24" s="792" t="s">
        <v>257</v>
      </c>
      <c r="W24" s="1645" t="s">
        <v>132</v>
      </c>
      <c r="X24" s="1646"/>
      <c r="Y24" s="804">
        <f>+T24</f>
        <v>82</v>
      </c>
      <c r="Z24" s="869"/>
      <c r="AA24" s="1067"/>
      <c r="AB24" s="1637"/>
      <c r="AC24" s="1637"/>
      <c r="AD24" s="1611"/>
      <c r="AE24" s="1611"/>
      <c r="AG24" s="783"/>
      <c r="AH24" s="1637"/>
      <c r="AI24" s="1637"/>
    </row>
    <row r="25" spans="2:36" ht="30" customHeight="1">
      <c r="B25" s="943" t="s">
        <v>760</v>
      </c>
      <c r="C25" s="1633" t="s">
        <v>314</v>
      </c>
      <c r="D25" s="1634"/>
      <c r="E25" s="1089">
        <v>10000</v>
      </c>
      <c r="F25" s="869"/>
      <c r="G25" s="943" t="s">
        <v>760</v>
      </c>
      <c r="H25" s="1633" t="s">
        <v>314</v>
      </c>
      <c r="I25" s="1634"/>
      <c r="J25" s="1089">
        <v>15000</v>
      </c>
      <c r="K25" s="869"/>
      <c r="L25" s="943" t="s">
        <v>760</v>
      </c>
      <c r="M25" s="1633" t="s">
        <v>314</v>
      </c>
      <c r="N25" s="1634"/>
      <c r="O25" s="1089">
        <v>20000</v>
      </c>
      <c r="P25" s="869"/>
      <c r="Q25" s="943" t="s">
        <v>760</v>
      </c>
      <c r="R25" s="1633" t="s">
        <v>314</v>
      </c>
      <c r="S25" s="1634"/>
      <c r="T25" s="1089">
        <v>25000</v>
      </c>
      <c r="U25" s="869"/>
      <c r="V25" s="793" t="s">
        <v>760</v>
      </c>
      <c r="W25" s="1635" t="s">
        <v>314</v>
      </c>
      <c r="X25" s="1636"/>
      <c r="Y25" s="805">
        <f>+Y18/Y24</f>
        <v>18333.333333333332</v>
      </c>
      <c r="Z25" s="869"/>
      <c r="AA25" s="1067"/>
      <c r="AB25" s="1637"/>
      <c r="AC25" s="1637"/>
      <c r="AD25" s="1638"/>
      <c r="AE25" s="1638"/>
      <c r="AG25" s="783"/>
      <c r="AH25" s="1637"/>
      <c r="AI25" s="1637"/>
    </row>
    <row r="26" spans="2:36" ht="9.75" customHeight="1">
      <c r="B26" s="869"/>
      <c r="C26" s="869"/>
      <c r="D26" s="869"/>
      <c r="E26" s="869"/>
      <c r="F26" s="869"/>
      <c r="G26" s="869"/>
      <c r="H26" s="869"/>
      <c r="I26" s="869"/>
      <c r="J26" s="869"/>
      <c r="K26" s="869"/>
      <c r="L26" s="869"/>
      <c r="M26" s="869"/>
      <c r="N26" s="869"/>
      <c r="O26" s="869"/>
      <c r="P26" s="869"/>
      <c r="Q26" s="869"/>
      <c r="R26" s="869"/>
      <c r="S26" s="869"/>
      <c r="T26" s="869"/>
      <c r="U26" s="869"/>
      <c r="V26" s="869"/>
      <c r="W26" s="869"/>
      <c r="X26" s="869"/>
      <c r="Y26" s="869"/>
      <c r="Z26" s="869"/>
      <c r="AA26" s="869"/>
    </row>
    <row r="27" spans="2:36" ht="18" customHeight="1">
      <c r="B27" s="869" t="s">
        <v>489</v>
      </c>
      <c r="C27" s="869"/>
      <c r="D27" s="869"/>
      <c r="E27" s="869"/>
      <c r="F27" s="869"/>
      <c r="G27" s="869" t="s">
        <v>489</v>
      </c>
      <c r="H27" s="869"/>
      <c r="I27" s="869"/>
      <c r="J27" s="869"/>
      <c r="K27" s="869"/>
      <c r="L27" s="869" t="s">
        <v>489</v>
      </c>
      <c r="M27" s="869"/>
      <c r="N27" s="869"/>
      <c r="O27" s="869"/>
      <c r="P27" s="869"/>
      <c r="Q27" s="869" t="s">
        <v>489</v>
      </c>
      <c r="R27" s="869"/>
      <c r="S27" s="869"/>
      <c r="T27" s="869"/>
      <c r="U27" s="869"/>
      <c r="V27" s="869"/>
      <c r="W27" s="869"/>
      <c r="X27" s="869"/>
      <c r="Y27" s="869"/>
      <c r="Z27" s="869"/>
      <c r="AA27" s="869"/>
    </row>
    <row r="28" spans="2:36" ht="30" customHeight="1">
      <c r="B28" s="1639" t="s">
        <v>761</v>
      </c>
      <c r="C28" s="1640"/>
      <c r="D28" s="930" t="s">
        <v>746</v>
      </c>
      <c r="E28" s="1090" t="s">
        <v>59</v>
      </c>
      <c r="F28" s="1091"/>
      <c r="G28" s="1639" t="s">
        <v>761</v>
      </c>
      <c r="H28" s="1640"/>
      <c r="I28" s="930" t="s">
        <v>746</v>
      </c>
      <c r="J28" s="1090" t="s">
        <v>59</v>
      </c>
      <c r="K28" s="1091"/>
      <c r="L28" s="1639" t="s">
        <v>761</v>
      </c>
      <c r="M28" s="1640"/>
      <c r="N28" s="930" t="s">
        <v>746</v>
      </c>
      <c r="O28" s="1090" t="s">
        <v>59</v>
      </c>
      <c r="P28" s="1091"/>
      <c r="Q28" s="1639" t="s">
        <v>761</v>
      </c>
      <c r="R28" s="1640"/>
      <c r="S28" s="930" t="s">
        <v>746</v>
      </c>
      <c r="T28" s="1090" t="s">
        <v>59</v>
      </c>
      <c r="U28" s="1091"/>
      <c r="V28" s="1618" t="s">
        <v>782</v>
      </c>
      <c r="W28" s="1621" t="s">
        <v>784</v>
      </c>
      <c r="X28" s="1621"/>
      <c r="Y28" s="1624">
        <f>+(Y17+E13)/(Y16*12)/Y22</f>
        <v>389.05555555555554</v>
      </c>
      <c r="Z28" s="1627" t="s">
        <v>783</v>
      </c>
      <c r="AA28" s="1628"/>
      <c r="AB28" s="24"/>
      <c r="AC28" s="806"/>
      <c r="AD28" s="806"/>
      <c r="AE28" s="806"/>
      <c r="AG28" s="1611"/>
      <c r="AH28" s="1611"/>
      <c r="AI28" s="806"/>
      <c r="AJ28" s="806"/>
    </row>
    <row r="29" spans="2:36" ht="18" customHeight="1">
      <c r="B29" s="1631"/>
      <c r="C29" s="1632"/>
      <c r="D29" s="940" t="s">
        <v>153</v>
      </c>
      <c r="E29" s="869" t="s">
        <v>319</v>
      </c>
      <c r="F29" s="1092"/>
      <c r="G29" s="1631"/>
      <c r="H29" s="1632"/>
      <c r="I29" s="940" t="s">
        <v>153</v>
      </c>
      <c r="J29" s="940" t="s">
        <v>319</v>
      </c>
      <c r="K29" s="1092"/>
      <c r="L29" s="1631"/>
      <c r="M29" s="1632"/>
      <c r="N29" s="940" t="s">
        <v>153</v>
      </c>
      <c r="O29" s="940" t="s">
        <v>319</v>
      </c>
      <c r="P29" s="1092"/>
      <c r="Q29" s="1631"/>
      <c r="R29" s="1632"/>
      <c r="S29" s="940" t="s">
        <v>153</v>
      </c>
      <c r="T29" s="940" t="s">
        <v>319</v>
      </c>
      <c r="U29" s="1092"/>
      <c r="V29" s="1619"/>
      <c r="W29" s="1622"/>
      <c r="X29" s="1622"/>
      <c r="Y29" s="1625"/>
      <c r="Z29" s="1627"/>
      <c r="AA29" s="1628"/>
      <c r="AB29" s="24"/>
      <c r="AG29" s="1611"/>
      <c r="AH29" s="1611"/>
    </row>
    <row r="30" spans="2:36" ht="18" customHeight="1">
      <c r="B30" s="1629" t="s">
        <v>762</v>
      </c>
      <c r="C30" s="1630"/>
      <c r="D30" s="1093">
        <v>0.01</v>
      </c>
      <c r="E30" s="1094">
        <f>+E$18*D30</f>
        <v>8200</v>
      </c>
      <c r="F30" s="1092"/>
      <c r="G30" s="1629" t="str">
        <f>+B30</f>
        <v>Ａタイプ</v>
      </c>
      <c r="H30" s="1630"/>
      <c r="I30" s="1095">
        <f>+D30</f>
        <v>0.01</v>
      </c>
      <c r="J30" s="1094">
        <f>+J$18*I30</f>
        <v>12300</v>
      </c>
      <c r="K30" s="1092"/>
      <c r="L30" s="1629" t="str">
        <f>+G30</f>
        <v>Ａタイプ</v>
      </c>
      <c r="M30" s="1630"/>
      <c r="N30" s="1095">
        <f>+I30</f>
        <v>0.01</v>
      </c>
      <c r="O30" s="1094">
        <f>+O$18*N30</f>
        <v>16400</v>
      </c>
      <c r="P30" s="1092"/>
      <c r="Q30" s="1629" t="str">
        <f>+L30</f>
        <v>Ａタイプ</v>
      </c>
      <c r="R30" s="1630"/>
      <c r="S30" s="1095">
        <f>+N30</f>
        <v>0.01</v>
      </c>
      <c r="T30" s="1094">
        <f>+T$18*S30</f>
        <v>20500</v>
      </c>
      <c r="U30" s="1092"/>
      <c r="V30" s="1619"/>
      <c r="W30" s="1622"/>
      <c r="X30" s="1622"/>
      <c r="Y30" s="1625"/>
      <c r="Z30" s="1627"/>
      <c r="AA30" s="1628"/>
      <c r="AB30" s="24"/>
      <c r="AG30" s="1611"/>
      <c r="AH30" s="1611"/>
    </row>
    <row r="31" spans="2:36" ht="18" customHeight="1">
      <c r="B31" s="1629" t="s">
        <v>738</v>
      </c>
      <c r="C31" s="1630"/>
      <c r="D31" s="1093">
        <v>1.2500000000000001E-2</v>
      </c>
      <c r="E31" s="1094">
        <f>+E$18*D31</f>
        <v>10250</v>
      </c>
      <c r="F31" s="1092"/>
      <c r="G31" s="1629" t="str">
        <f>+B31</f>
        <v>Ｂタイプ</v>
      </c>
      <c r="H31" s="1630"/>
      <c r="I31" s="1095">
        <f>+D31</f>
        <v>1.2500000000000001E-2</v>
      </c>
      <c r="J31" s="1094">
        <f>+J$18*I31</f>
        <v>15375</v>
      </c>
      <c r="K31" s="1092"/>
      <c r="L31" s="1629" t="str">
        <f>+G31</f>
        <v>Ｂタイプ</v>
      </c>
      <c r="M31" s="1630"/>
      <c r="N31" s="1095">
        <f>+I31</f>
        <v>1.2500000000000001E-2</v>
      </c>
      <c r="O31" s="1094">
        <f>+O$18*N31</f>
        <v>20500</v>
      </c>
      <c r="P31" s="1092"/>
      <c r="Q31" s="1629" t="str">
        <f>+L31</f>
        <v>Ｂタイプ</v>
      </c>
      <c r="R31" s="1630"/>
      <c r="S31" s="1095">
        <f>+N31</f>
        <v>1.2500000000000001E-2</v>
      </c>
      <c r="T31" s="1094">
        <f>+T$18*S31</f>
        <v>25625</v>
      </c>
      <c r="U31" s="1092"/>
      <c r="V31" s="1619"/>
      <c r="W31" s="1622"/>
      <c r="X31" s="1622"/>
      <c r="Y31" s="1625"/>
      <c r="Z31" s="1627"/>
      <c r="AA31" s="1628"/>
      <c r="AB31" s="24"/>
      <c r="AG31" s="1611"/>
      <c r="AH31" s="1611"/>
    </row>
    <row r="32" spans="2:36" ht="18" customHeight="1">
      <c r="B32" s="1629" t="s">
        <v>45</v>
      </c>
      <c r="C32" s="1630"/>
      <c r="D32" s="1093">
        <v>1.4E-2</v>
      </c>
      <c r="E32" s="1094">
        <f>+E$18*D32</f>
        <v>11480</v>
      </c>
      <c r="F32" s="1092"/>
      <c r="G32" s="1629" t="str">
        <f>+B32</f>
        <v>Ｃタイプ</v>
      </c>
      <c r="H32" s="1630"/>
      <c r="I32" s="1095">
        <f>+D32</f>
        <v>1.4E-2</v>
      </c>
      <c r="J32" s="1094">
        <f>+J$18*I32</f>
        <v>17220</v>
      </c>
      <c r="K32" s="1092"/>
      <c r="L32" s="1629" t="str">
        <f>+G32</f>
        <v>Ｃタイプ</v>
      </c>
      <c r="M32" s="1630"/>
      <c r="N32" s="1095">
        <f>+I32</f>
        <v>1.4E-2</v>
      </c>
      <c r="O32" s="1094">
        <f>+O$18*N32</f>
        <v>22960</v>
      </c>
      <c r="P32" s="1092"/>
      <c r="Q32" s="1629" t="str">
        <f>+L32</f>
        <v>Ｃタイプ</v>
      </c>
      <c r="R32" s="1630"/>
      <c r="S32" s="1095">
        <f>+N32</f>
        <v>1.4E-2</v>
      </c>
      <c r="T32" s="1094">
        <f>+T$18*S32</f>
        <v>28700</v>
      </c>
      <c r="U32" s="1092"/>
      <c r="V32" s="1620"/>
      <c r="W32" s="1623"/>
      <c r="X32" s="1623"/>
      <c r="Y32" s="1626"/>
      <c r="Z32" s="1627"/>
      <c r="AA32" s="1628"/>
      <c r="AB32" s="24"/>
      <c r="AG32" s="1611"/>
      <c r="AH32" s="1611"/>
    </row>
    <row r="33" spans="2:34" ht="18" customHeight="1">
      <c r="B33" s="1629"/>
      <c r="C33" s="1630"/>
      <c r="D33" s="1096"/>
      <c r="E33" s="1097"/>
      <c r="F33" s="1092"/>
      <c r="G33" s="1629"/>
      <c r="H33" s="1630"/>
      <c r="I33" s="1096"/>
      <c r="J33" s="1096"/>
      <c r="K33" s="1092"/>
      <c r="L33" s="1629"/>
      <c r="M33" s="1630"/>
      <c r="N33" s="1096"/>
      <c r="O33" s="1096"/>
      <c r="P33" s="1092"/>
      <c r="Q33" s="1629"/>
      <c r="R33" s="1630"/>
      <c r="S33" s="1096"/>
      <c r="T33" s="1096"/>
      <c r="U33" s="1092"/>
      <c r="V33" s="869"/>
      <c r="W33" s="869"/>
      <c r="X33" s="869"/>
      <c r="Y33" s="869"/>
      <c r="Z33" s="869"/>
      <c r="AA33" s="1009"/>
      <c r="AB33" s="24"/>
      <c r="AG33" s="1611"/>
      <c r="AH33" s="1611"/>
    </row>
    <row r="34" spans="2:34" ht="18" customHeight="1">
      <c r="B34" s="1629"/>
      <c r="C34" s="1630"/>
      <c r="D34" s="1096"/>
      <c r="E34" s="1097"/>
      <c r="F34" s="1092"/>
      <c r="G34" s="1629"/>
      <c r="H34" s="1630"/>
      <c r="I34" s="1096"/>
      <c r="J34" s="1096"/>
      <c r="K34" s="1092"/>
      <c r="L34" s="1629"/>
      <c r="M34" s="1630"/>
      <c r="N34" s="1096"/>
      <c r="O34" s="1096"/>
      <c r="P34" s="1092"/>
      <c r="Q34" s="1629"/>
      <c r="R34" s="1630"/>
      <c r="S34" s="1096"/>
      <c r="T34" s="1096"/>
      <c r="U34" s="1092"/>
      <c r="V34" s="869"/>
      <c r="W34" s="869"/>
      <c r="X34" s="869"/>
      <c r="Y34" s="869"/>
      <c r="Z34" s="869"/>
      <c r="AA34" s="1009"/>
      <c r="AB34" s="24"/>
      <c r="AG34" s="1611"/>
      <c r="AH34" s="1611"/>
    </row>
    <row r="35" spans="2:34" ht="18" customHeight="1">
      <c r="B35" s="1609"/>
      <c r="C35" s="1610"/>
      <c r="D35" s="1098"/>
      <c r="E35" s="876"/>
      <c r="F35" s="1092"/>
      <c r="G35" s="1609"/>
      <c r="H35" s="1610"/>
      <c r="I35" s="1098"/>
      <c r="J35" s="1098"/>
      <c r="K35" s="1092"/>
      <c r="L35" s="1609"/>
      <c r="M35" s="1610"/>
      <c r="N35" s="1098"/>
      <c r="O35" s="1098"/>
      <c r="P35" s="1092"/>
      <c r="Q35" s="1609"/>
      <c r="R35" s="1610"/>
      <c r="S35" s="1098"/>
      <c r="T35" s="1098"/>
      <c r="U35" s="1092"/>
      <c r="V35" s="869"/>
      <c r="W35" s="869"/>
      <c r="X35" s="869"/>
      <c r="Y35" s="869"/>
      <c r="Z35" s="869"/>
      <c r="AA35" s="1009"/>
      <c r="AB35" s="24"/>
      <c r="AG35" s="1611"/>
      <c r="AH35" s="1611"/>
    </row>
  </sheetData>
  <mergeCells count="158">
    <mergeCell ref="B4:E4"/>
    <mergeCell ref="AG4:AJ4"/>
    <mergeCell ref="B5:D5"/>
    <mergeCell ref="AG5:AI5"/>
    <mergeCell ref="C6:D6"/>
    <mergeCell ref="AB6:AC6"/>
    <mergeCell ref="AD6:AE6"/>
    <mergeCell ref="AH6:AI6"/>
    <mergeCell ref="C7:D7"/>
    <mergeCell ref="AB7:AC7"/>
    <mergeCell ref="AD7:AE7"/>
    <mergeCell ref="AH7:AI7"/>
    <mergeCell ref="C8:D8"/>
    <mergeCell ref="AB8:AC8"/>
    <mergeCell ref="AD8:AE8"/>
    <mergeCell ref="AH8:AI8"/>
    <mergeCell ref="C9:D9"/>
    <mergeCell ref="W9:X9"/>
    <mergeCell ref="AB9:AC9"/>
    <mergeCell ref="AD9:AE9"/>
    <mergeCell ref="AH9:AI9"/>
    <mergeCell ref="C10:D10"/>
    <mergeCell ref="W10:X10"/>
    <mergeCell ref="AB10:AC10"/>
    <mergeCell ref="AD10:AE10"/>
    <mergeCell ref="AH10:AI10"/>
    <mergeCell ref="C11:D11"/>
    <mergeCell ref="AB11:AC11"/>
    <mergeCell ref="AD11:AE11"/>
    <mergeCell ref="AH11:AI11"/>
    <mergeCell ref="C12:D12"/>
    <mergeCell ref="AB12:AC12"/>
    <mergeCell ref="AD12:AE12"/>
    <mergeCell ref="AH12:AI12"/>
    <mergeCell ref="C13:D13"/>
    <mergeCell ref="AB13:AC13"/>
    <mergeCell ref="AD13:AE13"/>
    <mergeCell ref="AH13:AI13"/>
    <mergeCell ref="C14:D14"/>
    <mergeCell ref="AB14:AC14"/>
    <mergeCell ref="AD14:AE14"/>
    <mergeCell ref="AH14:AI14"/>
    <mergeCell ref="B15:E15"/>
    <mergeCell ref="AG15:AJ15"/>
    <mergeCell ref="C16:D16"/>
    <mergeCell ref="H16:I16"/>
    <mergeCell ref="M16:N16"/>
    <mergeCell ref="R16:S16"/>
    <mergeCell ref="W16:X16"/>
    <mergeCell ref="AB16:AC16"/>
    <mergeCell ref="AD16:AE16"/>
    <mergeCell ref="AH16:AI16"/>
    <mergeCell ref="C17:D17"/>
    <mergeCell ref="H17:I17"/>
    <mergeCell ref="M17:N17"/>
    <mergeCell ref="R17:S17"/>
    <mergeCell ref="W17:X17"/>
    <mergeCell ref="C18:D18"/>
    <mergeCell ref="H18:I18"/>
    <mergeCell ref="M18:N18"/>
    <mergeCell ref="R18:S18"/>
    <mergeCell ref="W18:X18"/>
    <mergeCell ref="AB18:AC18"/>
    <mergeCell ref="AD18:AE18"/>
    <mergeCell ref="AH18:AI18"/>
    <mergeCell ref="C19:D19"/>
    <mergeCell ref="H19:I19"/>
    <mergeCell ref="M19:N19"/>
    <mergeCell ref="R19:S19"/>
    <mergeCell ref="W19:X19"/>
    <mergeCell ref="AB19:AC19"/>
    <mergeCell ref="AD19:AE19"/>
    <mergeCell ref="AH19:AI19"/>
    <mergeCell ref="C20:D20"/>
    <mergeCell ref="H20:I20"/>
    <mergeCell ref="M20:N20"/>
    <mergeCell ref="R20:S20"/>
    <mergeCell ref="W20:X20"/>
    <mergeCell ref="AB20:AC20"/>
    <mergeCell ref="AD20:AE20"/>
    <mergeCell ref="AH20:AI20"/>
    <mergeCell ref="C22:D22"/>
    <mergeCell ref="H22:I22"/>
    <mergeCell ref="M22:N22"/>
    <mergeCell ref="R22:S22"/>
    <mergeCell ref="W22:X22"/>
    <mergeCell ref="AB22:AC22"/>
    <mergeCell ref="AD22:AE22"/>
    <mergeCell ref="AH22:AI22"/>
    <mergeCell ref="C23:D23"/>
    <mergeCell ref="H23:I23"/>
    <mergeCell ref="M23:N23"/>
    <mergeCell ref="R23:S23"/>
    <mergeCell ref="W23:X23"/>
    <mergeCell ref="AB23:AC23"/>
    <mergeCell ref="AD23:AE23"/>
    <mergeCell ref="AH23:AI23"/>
    <mergeCell ref="C24:D24"/>
    <mergeCell ref="H24:I24"/>
    <mergeCell ref="M24:N24"/>
    <mergeCell ref="R24:S24"/>
    <mergeCell ref="W24:X24"/>
    <mergeCell ref="AB24:AC24"/>
    <mergeCell ref="AD24:AE24"/>
    <mergeCell ref="AH24:AI24"/>
    <mergeCell ref="C25:D25"/>
    <mergeCell ref="H25:I25"/>
    <mergeCell ref="M25:N25"/>
    <mergeCell ref="R25:S25"/>
    <mergeCell ref="W25:X25"/>
    <mergeCell ref="AB25:AC25"/>
    <mergeCell ref="AD25:AE25"/>
    <mergeCell ref="AH25:AI25"/>
    <mergeCell ref="B28:C28"/>
    <mergeCell ref="G28:H28"/>
    <mergeCell ref="L28:M28"/>
    <mergeCell ref="Q28:R28"/>
    <mergeCell ref="AG28:AH28"/>
    <mergeCell ref="AG31:AH31"/>
    <mergeCell ref="B32:C32"/>
    <mergeCell ref="G32:H32"/>
    <mergeCell ref="L32:M32"/>
    <mergeCell ref="Q32:R32"/>
    <mergeCell ref="AG32:AH32"/>
    <mergeCell ref="B29:C29"/>
    <mergeCell ref="G29:H29"/>
    <mergeCell ref="L29:M29"/>
    <mergeCell ref="Q29:R29"/>
    <mergeCell ref="AG29:AH29"/>
    <mergeCell ref="B30:C30"/>
    <mergeCell ref="G30:H30"/>
    <mergeCell ref="L30:M30"/>
    <mergeCell ref="Q30:R30"/>
    <mergeCell ref="AG30:AH30"/>
    <mergeCell ref="B35:C35"/>
    <mergeCell ref="G35:H35"/>
    <mergeCell ref="L35:M35"/>
    <mergeCell ref="Q35:R35"/>
    <mergeCell ref="AG35:AH35"/>
    <mergeCell ref="V14:Y15"/>
    <mergeCell ref="V28:V32"/>
    <mergeCell ref="W28:X32"/>
    <mergeCell ref="Y28:Y32"/>
    <mergeCell ref="Z28:AA32"/>
    <mergeCell ref="B33:C33"/>
    <mergeCell ref="G33:H33"/>
    <mergeCell ref="L33:M33"/>
    <mergeCell ref="Q33:R33"/>
    <mergeCell ref="AG33:AH33"/>
    <mergeCell ref="B34:C34"/>
    <mergeCell ref="G34:H34"/>
    <mergeCell ref="L34:M34"/>
    <mergeCell ref="Q34:R34"/>
    <mergeCell ref="AG34:AH34"/>
    <mergeCell ref="B31:C31"/>
    <mergeCell ref="G31:H31"/>
    <mergeCell ref="L31:M31"/>
    <mergeCell ref="Q31:R31"/>
  </mergeCells>
  <phoneticPr fontId="20"/>
  <conditionalFormatting sqref="AA17">
    <cfRule type="cellIs" dxfId="0" priority="1" operator="equal">
      <formula>"NG"</formula>
    </cfRule>
  </conditionalFormatting>
  <printOptions horizontalCentered="1"/>
  <pageMargins left="0.23622047244094491" right="0.23622047244094491" top="0.74803149606299213" bottom="0.74803149606299213" header="0.31496062992125984" footer="0.31496062992125984"/>
  <pageSetup paperSize="9" scale="49" firstPageNumber="20" orientation="landscape" useFirstPageNumber="1" r:id="rId1"/>
  <headerFooter alignWithMargins="0"/>
  <ignoredErrors>
    <ignoredError sqref="J23:Y23"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8</vt:i4>
      </vt:variant>
      <vt:variant>
        <vt:lpstr>グラフ</vt:lpstr>
      </vt:variant>
      <vt:variant>
        <vt:i4>1</vt:i4>
      </vt:variant>
      <vt:variant>
        <vt:lpstr>名前付き一覧</vt:lpstr>
      </vt:variant>
      <vt:variant>
        <vt:i4>11</vt:i4>
      </vt:variant>
    </vt:vector>
  </HeadingPairs>
  <TitlesOfParts>
    <vt:vector size="20" baseType="lpstr">
      <vt:lpstr>様式第１号 ﾏﾝｼｮﾝの概要</vt:lpstr>
      <vt:lpstr>様式第２号 調査・診断の概要</vt:lpstr>
      <vt:lpstr>様式第3-1号 作成等の考え方</vt:lpstr>
      <vt:lpstr>様式第3-2号　修繕工事項目等の設定内容</vt:lpstr>
      <vt:lpstr>様式第4-1号 長期修繕計画総括表</vt:lpstr>
      <vt:lpstr>様式第4-3号 長期修繕計画表</vt:lpstr>
      <vt:lpstr>様式第4-4号 推定修繕工事費内訳書</vt:lpstr>
      <vt:lpstr>様式第５号　修繕積立金の額の設定</vt:lpstr>
      <vt:lpstr>様式第4-2号 収支計画グラフ</vt:lpstr>
      <vt:lpstr>'様式第１号 ﾏﾝｼｮﾝの概要'!Print_Area</vt:lpstr>
      <vt:lpstr>'様式第２号 調査・診断の概要'!Print_Area</vt:lpstr>
      <vt:lpstr>'様式第3-1号 作成等の考え方'!Print_Area</vt:lpstr>
      <vt:lpstr>'様式第3-2号　修繕工事項目等の設定内容'!Print_Area</vt:lpstr>
      <vt:lpstr>'様式第4-1号 長期修繕計画総括表'!Print_Area</vt:lpstr>
      <vt:lpstr>'様式第4-3号 長期修繕計画表'!Print_Area</vt:lpstr>
      <vt:lpstr>'様式第4-4号 推定修繕工事費内訳書'!Print_Area</vt:lpstr>
      <vt:lpstr>'様式第５号　修繕積立金の額の設定'!Print_Area</vt:lpstr>
      <vt:lpstr>'様式第3-2号　修繕工事項目等の設定内容'!Print_Titles</vt:lpstr>
      <vt:lpstr>'様式第4-3号 長期修繕計画表'!Print_Titles</vt:lpstr>
      <vt:lpstr>'様式第4-4号 推定修繕工事費内訳書'!Print_Titles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kosako</dc:creator>
  <cp:lastModifiedBy>新名 大樹</cp:lastModifiedBy>
  <cp:lastPrinted>2021-08-19T14:04:05Z</cp:lastPrinted>
  <dcterms:created xsi:type="dcterms:W3CDTF">2007-08-23T10:55:11Z</dcterms:created>
  <dcterms:modified xsi:type="dcterms:W3CDTF">2024-09-18T09:29:22Z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2021-03-16T08:42:54Z</vt:filetime>
  </property>
</Properties>
</file>