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8A35AA14-DA3B-4CDE-AB48-5B8048E67B5F}" xr6:coauthVersionLast="47" xr6:coauthVersionMax="47" xr10:uidLastSave="{00000000-0000-0000-0000-000000000000}"/>
  <bookViews>
    <workbookView xWindow="28680" yWindow="-120" windowWidth="29040" windowHeight="15720" tabRatio="839" xr2:uid="{00000000-000D-0000-FFFF-FFFF00000000}"/>
  </bookViews>
  <sheets>
    <sheet name="様式1-2【○地域名○】" sheetId="2" r:id="rId1"/>
  </sheets>
  <definedNames>
    <definedName name="_xlnm.Print_Area" localSheetId="0">'様式1-2【○地域名○】'!$B$1:$S$554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63" i="2" l="1"/>
  <c r="D463" i="2"/>
  <c r="K463" i="2"/>
  <c r="J463" i="2"/>
  <c r="I463" i="2"/>
  <c r="H463" i="2"/>
  <c r="G463" i="2"/>
  <c r="F463" i="2"/>
  <c r="E463" i="2"/>
  <c r="E488" i="2"/>
  <c r="D488" i="2"/>
  <c r="G151" i="2" l="1"/>
  <c r="D417" i="2"/>
  <c r="V37" i="2"/>
  <c r="V38" i="2"/>
  <c r="V39" i="2"/>
  <c r="V40" i="2"/>
  <c r="V41" i="2"/>
  <c r="V42" i="2"/>
  <c r="V43" i="2"/>
  <c r="V44" i="2"/>
  <c r="V45" i="2"/>
  <c r="V46" i="2"/>
  <c r="V47" i="2"/>
  <c r="V48" i="2"/>
  <c r="V49" i="2"/>
  <c r="V50" i="2"/>
  <c r="V51" i="2"/>
  <c r="V52" i="2"/>
  <c r="V53" i="2"/>
  <c r="V54" i="2"/>
  <c r="V55" i="2"/>
  <c r="V36" i="2"/>
  <c r="U36" i="2"/>
  <c r="L56" i="2"/>
  <c r="V56" i="2" l="1"/>
  <c r="T443" i="2" l="1"/>
  <c r="H56" i="2"/>
  <c r="T36" i="2"/>
  <c r="T50" i="2"/>
  <c r="U50" i="2"/>
  <c r="T51" i="2"/>
  <c r="U51" i="2"/>
  <c r="T52" i="2"/>
  <c r="U52" i="2"/>
  <c r="T53" i="2"/>
  <c r="U53" i="2"/>
  <c r="T54" i="2"/>
  <c r="U54" i="2"/>
  <c r="T24" i="2"/>
  <c r="T25" i="2"/>
  <c r="T26" i="2"/>
  <c r="T27" i="2"/>
  <c r="T28" i="2"/>
  <c r="T29" i="2"/>
  <c r="T30" i="2"/>
  <c r="J417" i="2"/>
  <c r="D532" i="2"/>
  <c r="E532" i="2"/>
  <c r="F532" i="2"/>
  <c r="G532" i="2"/>
  <c r="H532" i="2"/>
  <c r="I532" i="2"/>
  <c r="J532" i="2"/>
  <c r="K532" i="2"/>
  <c r="L532" i="2"/>
  <c r="C527" i="2"/>
  <c r="C526" i="2"/>
  <c r="C525" i="2"/>
  <c r="C524" i="2"/>
  <c r="C523" i="2"/>
  <c r="T442" i="2"/>
  <c r="T441" i="2"/>
  <c r="T440" i="2"/>
  <c r="T439" i="2"/>
  <c r="T438" i="2"/>
  <c r="E417" i="2"/>
  <c r="F417" i="2"/>
  <c r="G417" i="2"/>
  <c r="H417" i="2"/>
  <c r="I417" i="2"/>
  <c r="K417" i="2"/>
  <c r="L417" i="2"/>
  <c r="I372" i="2"/>
  <c r="H372" i="2"/>
  <c r="G372" i="2"/>
  <c r="E372" i="2"/>
  <c r="F248" i="2"/>
  <c r="G248" i="2" s="1"/>
  <c r="Q251" i="2"/>
  <c r="P251" i="2"/>
  <c r="M251" i="2"/>
  <c r="L251" i="2"/>
  <c r="I251" i="2"/>
  <c r="H251" i="2"/>
  <c r="E251" i="2"/>
  <c r="D251" i="2"/>
  <c r="C246" i="2"/>
  <c r="C244" i="2"/>
  <c r="C242" i="2"/>
  <c r="C240" i="2"/>
  <c r="C238" i="2"/>
  <c r="R246" i="2"/>
  <c r="S246" i="2" s="1"/>
  <c r="N246" i="2"/>
  <c r="O246" i="2" s="1"/>
  <c r="J246" i="2"/>
  <c r="K246" i="2" s="1"/>
  <c r="F246" i="2"/>
  <c r="G246" i="2" s="1"/>
  <c r="R244" i="2"/>
  <c r="S244" i="2" s="1"/>
  <c r="N244" i="2"/>
  <c r="O244" i="2" s="1"/>
  <c r="J244" i="2"/>
  <c r="K244" i="2" s="1"/>
  <c r="F244" i="2"/>
  <c r="G244" i="2" s="1"/>
  <c r="R242" i="2"/>
  <c r="S242" i="2" s="1"/>
  <c r="N242" i="2"/>
  <c r="O242" i="2" s="1"/>
  <c r="J242" i="2"/>
  <c r="K242" i="2" s="1"/>
  <c r="F242" i="2"/>
  <c r="G242" i="2" s="1"/>
  <c r="R240" i="2"/>
  <c r="S240" i="2" s="1"/>
  <c r="N240" i="2"/>
  <c r="O240" i="2" s="1"/>
  <c r="J240" i="2"/>
  <c r="K240" i="2" s="1"/>
  <c r="F240" i="2"/>
  <c r="G240" i="2" s="1"/>
  <c r="R238" i="2"/>
  <c r="S238" i="2" s="1"/>
  <c r="N238" i="2"/>
  <c r="O238" i="2" s="1"/>
  <c r="J238" i="2"/>
  <c r="K238" i="2" s="1"/>
  <c r="F238" i="2"/>
  <c r="G238" i="2" s="1"/>
  <c r="C202" i="2"/>
  <c r="C413" i="2" s="1"/>
  <c r="C414" i="2" s="1"/>
  <c r="C200" i="2"/>
  <c r="C411" i="2" s="1"/>
  <c r="C412" i="2" s="1"/>
  <c r="C198" i="2"/>
  <c r="C409" i="2" s="1"/>
  <c r="C410" i="2" s="1"/>
  <c r="C196" i="2"/>
  <c r="C407" i="2" s="1"/>
  <c r="C408" i="2" s="1"/>
  <c r="C194" i="2"/>
  <c r="C405" i="2" s="1"/>
  <c r="C406" i="2" s="1"/>
  <c r="N101" i="2"/>
  <c r="L101" i="2"/>
  <c r="E101" i="2"/>
  <c r="F101" i="2"/>
  <c r="G101" i="2"/>
  <c r="H101" i="2"/>
  <c r="I101" i="2"/>
  <c r="J101" i="2"/>
  <c r="K101" i="2"/>
  <c r="D101" i="2"/>
  <c r="C97" i="2"/>
  <c r="C98" i="2" s="1"/>
  <c r="C95" i="2"/>
  <c r="C96" i="2" s="1"/>
  <c r="C93" i="2"/>
  <c r="C94" i="2" s="1"/>
  <c r="C91" i="2"/>
  <c r="C92" i="2" s="1"/>
  <c r="C89" i="2"/>
  <c r="C90" i="2" s="1"/>
  <c r="G50" i="2"/>
  <c r="G51" i="2"/>
  <c r="G52" i="2"/>
  <c r="G53" i="2"/>
  <c r="G54" i="2"/>
  <c r="C50" i="2"/>
  <c r="C366" i="2" s="1"/>
  <c r="C51" i="2"/>
  <c r="C367" i="2" s="1"/>
  <c r="C52" i="2"/>
  <c r="C368" i="2" s="1"/>
  <c r="C53" i="2"/>
  <c r="C369" i="2" s="1"/>
  <c r="C54" i="2"/>
  <c r="C370" i="2" s="1"/>
  <c r="C55" i="2"/>
  <c r="C245" i="2" l="1"/>
  <c r="C457" i="2"/>
  <c r="C458" i="2" s="1"/>
  <c r="C247" i="2"/>
  <c r="C459" i="2"/>
  <c r="C460" i="2" s="1"/>
  <c r="C243" i="2"/>
  <c r="C455" i="2"/>
  <c r="C456" i="2" s="1"/>
  <c r="C239" i="2"/>
  <c r="C451" i="2"/>
  <c r="C452" i="2" s="1"/>
  <c r="C241" i="2"/>
  <c r="C453" i="2"/>
  <c r="C454" i="2" s="1"/>
  <c r="C485" i="2"/>
  <c r="C483" i="2"/>
  <c r="C482" i="2"/>
  <c r="C484" i="2"/>
  <c r="C486" i="2"/>
  <c r="M31" i="2" l="1"/>
  <c r="C509" i="2" l="1"/>
  <c r="C510" i="2"/>
  <c r="C511" i="2"/>
  <c r="C512" i="2"/>
  <c r="C513" i="2"/>
  <c r="C514" i="2"/>
  <c r="C515" i="2"/>
  <c r="C516" i="2"/>
  <c r="C517" i="2"/>
  <c r="C518" i="2"/>
  <c r="C519" i="2"/>
  <c r="C520" i="2"/>
  <c r="C521" i="2"/>
  <c r="C522" i="2"/>
  <c r="C528" i="2"/>
  <c r="T12" i="2"/>
  <c r="T13" i="2"/>
  <c r="T14" i="2"/>
  <c r="T15" i="2"/>
  <c r="T16" i="2"/>
  <c r="T17" i="2"/>
  <c r="T18" i="2"/>
  <c r="T19" i="2"/>
  <c r="T20" i="2"/>
  <c r="T21" i="2"/>
  <c r="T22" i="2"/>
  <c r="T23" i="2"/>
  <c r="T11" i="2"/>
  <c r="T31" i="2" l="1"/>
  <c r="L31" i="2"/>
  <c r="G31" i="2" l="1"/>
  <c r="F31" i="2" l="1"/>
  <c r="T424" i="2" l="1"/>
  <c r="T437" i="2"/>
  <c r="T436" i="2"/>
  <c r="T435" i="2"/>
  <c r="T434" i="2"/>
  <c r="T433" i="2"/>
  <c r="T432" i="2"/>
  <c r="T431" i="2"/>
  <c r="T430" i="2"/>
  <c r="T429" i="2"/>
  <c r="T428" i="2"/>
  <c r="T427" i="2"/>
  <c r="T426" i="2"/>
  <c r="T425" i="2"/>
  <c r="T37" i="2"/>
  <c r="U37" i="2"/>
  <c r="T38" i="2"/>
  <c r="U38" i="2"/>
  <c r="T39" i="2"/>
  <c r="U39" i="2"/>
  <c r="T40" i="2"/>
  <c r="U40" i="2"/>
  <c r="T41" i="2"/>
  <c r="U41" i="2"/>
  <c r="T42" i="2"/>
  <c r="U42" i="2"/>
  <c r="T43" i="2"/>
  <c r="U43" i="2"/>
  <c r="T44" i="2"/>
  <c r="U44" i="2"/>
  <c r="T45" i="2"/>
  <c r="U45" i="2"/>
  <c r="T46" i="2"/>
  <c r="U46" i="2"/>
  <c r="T47" i="2"/>
  <c r="U47" i="2"/>
  <c r="T48" i="2"/>
  <c r="U48" i="2"/>
  <c r="T49" i="2"/>
  <c r="U49" i="2"/>
  <c r="T55" i="2"/>
  <c r="U55" i="2"/>
  <c r="T56" i="2" l="1"/>
  <c r="I56" i="2" s="1"/>
  <c r="T444" i="2"/>
  <c r="R248" i="2"/>
  <c r="S248" i="2" s="1"/>
  <c r="N248" i="2"/>
  <c r="O248" i="2" s="1"/>
  <c r="J248" i="2"/>
  <c r="K248" i="2" s="1"/>
  <c r="C248" i="2"/>
  <c r="R236" i="2"/>
  <c r="S236" i="2" s="1"/>
  <c r="N236" i="2"/>
  <c r="O236" i="2" s="1"/>
  <c r="J236" i="2"/>
  <c r="K236" i="2" s="1"/>
  <c r="F236" i="2"/>
  <c r="G236" i="2" s="1"/>
  <c r="C236" i="2"/>
  <c r="R234" i="2"/>
  <c r="S234" i="2" s="1"/>
  <c r="N234" i="2"/>
  <c r="O234" i="2" s="1"/>
  <c r="J234" i="2"/>
  <c r="K234" i="2" s="1"/>
  <c r="F234" i="2"/>
  <c r="G234" i="2" s="1"/>
  <c r="C234" i="2"/>
  <c r="R232" i="2"/>
  <c r="S232" i="2" s="1"/>
  <c r="N232" i="2"/>
  <c r="O232" i="2" s="1"/>
  <c r="J232" i="2"/>
  <c r="K232" i="2" s="1"/>
  <c r="F232" i="2"/>
  <c r="G232" i="2" s="1"/>
  <c r="C232" i="2"/>
  <c r="R230" i="2"/>
  <c r="S230" i="2" s="1"/>
  <c r="N230" i="2"/>
  <c r="O230" i="2" s="1"/>
  <c r="J230" i="2"/>
  <c r="K230" i="2" s="1"/>
  <c r="F230" i="2"/>
  <c r="G230" i="2" s="1"/>
  <c r="C230" i="2"/>
  <c r="R228" i="2"/>
  <c r="S228" i="2" s="1"/>
  <c r="N228" i="2"/>
  <c r="O228" i="2" s="1"/>
  <c r="J228" i="2"/>
  <c r="K228" i="2" s="1"/>
  <c r="F228" i="2"/>
  <c r="G228" i="2" s="1"/>
  <c r="C228" i="2"/>
  <c r="R226" i="2"/>
  <c r="S226" i="2" s="1"/>
  <c r="N226" i="2"/>
  <c r="O226" i="2" s="1"/>
  <c r="J226" i="2"/>
  <c r="K226" i="2" s="1"/>
  <c r="F226" i="2"/>
  <c r="G226" i="2" s="1"/>
  <c r="C226" i="2"/>
  <c r="R224" i="2"/>
  <c r="S224" i="2" s="1"/>
  <c r="N224" i="2"/>
  <c r="O224" i="2" s="1"/>
  <c r="J224" i="2"/>
  <c r="K224" i="2" s="1"/>
  <c r="F224" i="2"/>
  <c r="G224" i="2" s="1"/>
  <c r="C224" i="2"/>
  <c r="R222" i="2"/>
  <c r="S222" i="2" s="1"/>
  <c r="N222" i="2"/>
  <c r="O222" i="2" s="1"/>
  <c r="J222" i="2"/>
  <c r="K222" i="2" s="1"/>
  <c r="F222" i="2"/>
  <c r="G222" i="2" s="1"/>
  <c r="C222" i="2"/>
  <c r="R220" i="2"/>
  <c r="S220" i="2" s="1"/>
  <c r="N220" i="2"/>
  <c r="O220" i="2" s="1"/>
  <c r="J220" i="2"/>
  <c r="K220" i="2" s="1"/>
  <c r="F220" i="2"/>
  <c r="G220" i="2" s="1"/>
  <c r="C220" i="2"/>
  <c r="R218" i="2"/>
  <c r="S218" i="2" s="1"/>
  <c r="N218" i="2"/>
  <c r="O218" i="2" s="1"/>
  <c r="J218" i="2"/>
  <c r="K218" i="2" s="1"/>
  <c r="F218" i="2"/>
  <c r="G218" i="2" s="1"/>
  <c r="C218" i="2"/>
  <c r="R216" i="2"/>
  <c r="S216" i="2" s="1"/>
  <c r="N216" i="2"/>
  <c r="O216" i="2" s="1"/>
  <c r="J216" i="2"/>
  <c r="K216" i="2" s="1"/>
  <c r="F216" i="2"/>
  <c r="G216" i="2" s="1"/>
  <c r="C216" i="2"/>
  <c r="R214" i="2"/>
  <c r="S214" i="2" s="1"/>
  <c r="N214" i="2"/>
  <c r="O214" i="2" s="1"/>
  <c r="J214" i="2"/>
  <c r="K214" i="2" s="1"/>
  <c r="F214" i="2"/>
  <c r="G214" i="2" s="1"/>
  <c r="C214" i="2"/>
  <c r="R212" i="2"/>
  <c r="S212" i="2" s="1"/>
  <c r="N212" i="2"/>
  <c r="O212" i="2" s="1"/>
  <c r="J212" i="2"/>
  <c r="K212" i="2" s="1"/>
  <c r="F212" i="2"/>
  <c r="G212" i="2" s="1"/>
  <c r="C212" i="2"/>
  <c r="R210" i="2"/>
  <c r="S210" i="2" s="1"/>
  <c r="N210" i="2"/>
  <c r="O210" i="2" s="1"/>
  <c r="J210" i="2"/>
  <c r="K210" i="2" s="1"/>
  <c r="F210" i="2"/>
  <c r="G210" i="2" s="1"/>
  <c r="C210" i="2"/>
  <c r="C204" i="2"/>
  <c r="C192" i="2"/>
  <c r="C190" i="2"/>
  <c r="C188" i="2"/>
  <c r="C186" i="2"/>
  <c r="C184" i="2"/>
  <c r="C182" i="2"/>
  <c r="C180" i="2"/>
  <c r="C178" i="2"/>
  <c r="C176" i="2"/>
  <c r="C174" i="2"/>
  <c r="C172" i="2"/>
  <c r="C170" i="2"/>
  <c r="C168" i="2"/>
  <c r="C166" i="2"/>
  <c r="C99" i="2"/>
  <c r="C100" i="2" s="1"/>
  <c r="C87" i="2"/>
  <c r="C88" i="2" s="1"/>
  <c r="C85" i="2"/>
  <c r="C86" i="2" s="1"/>
  <c r="C83" i="2"/>
  <c r="C84" i="2" s="1"/>
  <c r="C81" i="2"/>
  <c r="C82" i="2" s="1"/>
  <c r="C79" i="2"/>
  <c r="C80" i="2" s="1"/>
  <c r="C77" i="2"/>
  <c r="C78" i="2" s="1"/>
  <c r="C75" i="2"/>
  <c r="C73" i="2"/>
  <c r="C71" i="2"/>
  <c r="C69" i="2"/>
  <c r="C67" i="2"/>
  <c r="C65" i="2"/>
  <c r="C63" i="2"/>
  <c r="C61" i="2"/>
  <c r="J56" i="2"/>
  <c r="F56" i="2"/>
  <c r="E56" i="2"/>
  <c r="D56" i="2"/>
  <c r="G55" i="2"/>
  <c r="C371" i="2"/>
  <c r="G49" i="2"/>
  <c r="C49" i="2"/>
  <c r="C365" i="2" s="1"/>
  <c r="G48" i="2"/>
  <c r="C48" i="2"/>
  <c r="C364" i="2" s="1"/>
  <c r="G47" i="2"/>
  <c r="C47" i="2"/>
  <c r="C363" i="2" s="1"/>
  <c r="G46" i="2"/>
  <c r="C46" i="2"/>
  <c r="C362" i="2" s="1"/>
  <c r="G45" i="2"/>
  <c r="C45" i="2"/>
  <c r="C361" i="2" s="1"/>
  <c r="G44" i="2"/>
  <c r="C44" i="2"/>
  <c r="C360" i="2" s="1"/>
  <c r="G43" i="2"/>
  <c r="C43" i="2"/>
  <c r="C359" i="2" s="1"/>
  <c r="G42" i="2"/>
  <c r="C42" i="2"/>
  <c r="C358" i="2" s="1"/>
  <c r="G41" i="2"/>
  <c r="C41" i="2"/>
  <c r="C357" i="2" s="1"/>
  <c r="G40" i="2"/>
  <c r="C40" i="2"/>
  <c r="C356" i="2" s="1"/>
  <c r="G39" i="2"/>
  <c r="C39" i="2"/>
  <c r="C355" i="2" s="1"/>
  <c r="G38" i="2"/>
  <c r="C38" i="2"/>
  <c r="C354" i="2" s="1"/>
  <c r="G37" i="2"/>
  <c r="C37" i="2"/>
  <c r="C353" i="2" s="1"/>
  <c r="G36" i="2"/>
  <c r="C36" i="2"/>
  <c r="C352" i="2" s="1"/>
  <c r="K31" i="2"/>
  <c r="J31" i="2"/>
  <c r="I31" i="2"/>
  <c r="H31" i="2"/>
  <c r="E31" i="2"/>
  <c r="D31" i="2"/>
  <c r="C211" i="2" l="1"/>
  <c r="C423" i="2"/>
  <c r="C219" i="2"/>
  <c r="C431" i="2"/>
  <c r="C432" i="2" s="1"/>
  <c r="C213" i="2"/>
  <c r="C425" i="2"/>
  <c r="C426" i="2" s="1"/>
  <c r="C229" i="2"/>
  <c r="C441" i="2"/>
  <c r="C442" i="2" s="1"/>
  <c r="C223" i="2"/>
  <c r="C435" i="2"/>
  <c r="C436" i="2" s="1"/>
  <c r="C249" i="2"/>
  <c r="C461" i="2"/>
  <c r="C462" i="2" s="1"/>
  <c r="C217" i="2"/>
  <c r="C429" i="2"/>
  <c r="C430" i="2" s="1"/>
  <c r="C233" i="2"/>
  <c r="C445" i="2"/>
  <c r="C446" i="2" s="1"/>
  <c r="C227" i="2"/>
  <c r="C439" i="2"/>
  <c r="C440" i="2" s="1"/>
  <c r="C221" i="2"/>
  <c r="C433" i="2"/>
  <c r="C434" i="2" s="1"/>
  <c r="C237" i="2"/>
  <c r="C449" i="2"/>
  <c r="C450" i="2" s="1"/>
  <c r="C215" i="2"/>
  <c r="C427" i="2"/>
  <c r="C428" i="2" s="1"/>
  <c r="C231" i="2"/>
  <c r="C443" i="2"/>
  <c r="C444" i="2" s="1"/>
  <c r="C235" i="2"/>
  <c r="C447" i="2"/>
  <c r="C448" i="2" s="1"/>
  <c r="C225" i="2"/>
  <c r="C437" i="2"/>
  <c r="C438" i="2" s="1"/>
  <c r="U56" i="2"/>
  <c r="K56" i="2" s="1"/>
  <c r="W56" i="2"/>
  <c r="G250" i="2"/>
  <c r="C471" i="2"/>
  <c r="C475" i="2"/>
  <c r="C477" i="2"/>
  <c r="C479" i="2"/>
  <c r="C481" i="2"/>
  <c r="C469" i="2"/>
  <c r="C473" i="2"/>
  <c r="C468" i="2"/>
  <c r="C470" i="2"/>
  <c r="C472" i="2"/>
  <c r="C474" i="2"/>
  <c r="C476" i="2"/>
  <c r="C478" i="2"/>
  <c r="C480" i="2"/>
  <c r="C487" i="2"/>
  <c r="C66" i="2"/>
  <c r="C74" i="2"/>
  <c r="C68" i="2"/>
  <c r="C76" i="2"/>
  <c r="C70" i="2"/>
  <c r="D102" i="2" s="1"/>
  <c r="C64" i="2"/>
  <c r="C72" i="2"/>
  <c r="C383" i="2"/>
  <c r="C384" i="2" s="1"/>
  <c r="C391" i="2"/>
  <c r="C392" i="2" s="1"/>
  <c r="C399" i="2"/>
  <c r="C400" i="2" s="1"/>
  <c r="C389" i="2"/>
  <c r="C390" i="2" s="1"/>
  <c r="C415" i="2"/>
  <c r="C416" i="2" s="1"/>
  <c r="C377" i="2"/>
  <c r="C385" i="2"/>
  <c r="C386" i="2" s="1"/>
  <c r="C393" i="2"/>
  <c r="C394" i="2" s="1"/>
  <c r="C401" i="2"/>
  <c r="C402" i="2" s="1"/>
  <c r="C381" i="2"/>
  <c r="C382" i="2" s="1"/>
  <c r="C397" i="2"/>
  <c r="C398" i="2" s="1"/>
  <c r="C379" i="2"/>
  <c r="C380" i="2" s="1"/>
  <c r="C387" i="2"/>
  <c r="C388" i="2" s="1"/>
  <c r="C395" i="2"/>
  <c r="C396" i="2" s="1"/>
  <c r="C403" i="2"/>
  <c r="C404" i="2" s="1"/>
  <c r="G251" i="2"/>
  <c r="S250" i="2"/>
  <c r="G56" i="2"/>
  <c r="O250" i="2"/>
  <c r="O251" i="2"/>
  <c r="K250" i="2"/>
  <c r="K251" i="2"/>
  <c r="S251" i="2"/>
  <c r="C62" i="2"/>
  <c r="E464" i="2" l="1"/>
  <c r="C424" i="2"/>
  <c r="G464" i="2" s="1"/>
  <c r="N102" i="2"/>
  <c r="C378" i="2"/>
  <c r="D418" i="2" s="1"/>
  <c r="J102" i="2"/>
  <c r="I102" i="2"/>
  <c r="F102" i="2"/>
  <c r="L102" i="2"/>
  <c r="K102" i="2"/>
  <c r="E102" i="2"/>
  <c r="H102" i="2"/>
  <c r="G102" i="2"/>
  <c r="M56" i="2"/>
  <c r="K464" i="2" l="1"/>
  <c r="F464" i="2"/>
  <c r="D464" i="2"/>
  <c r="J464" i="2"/>
  <c r="H464" i="2"/>
  <c r="L464" i="2"/>
  <c r="I464" i="2"/>
  <c r="J418" i="2"/>
  <c r="E418" i="2"/>
  <c r="I418" i="2"/>
  <c r="H418" i="2"/>
  <c r="G418" i="2"/>
  <c r="L418" i="2"/>
  <c r="F418" i="2"/>
  <c r="K418" i="2"/>
</calcChain>
</file>

<file path=xl/sharedStrings.xml><?xml version="1.0" encoding="utf-8"?>
<sst xmlns="http://schemas.openxmlformats.org/spreadsheetml/2006/main" count="445" uniqueCount="289">
  <si>
    <t>○○スキー場10</t>
    <rPh sb="5" eb="6">
      <t>ジョウ</t>
    </rPh>
    <phoneticPr fontId="1"/>
  </si>
  <si>
    <t>標高</t>
    <rPh sb="0" eb="2">
      <t>ヒョウコウ</t>
    </rPh>
    <phoneticPr fontId="1"/>
  </si>
  <si>
    <t>ナイトカヌー</t>
  </si>
  <si>
    <t>○○スキー場6</t>
    <rPh sb="5" eb="6">
      <t>ジョウ</t>
    </rPh>
    <phoneticPr fontId="1"/>
  </si>
  <si>
    <t>当該形成計画に参画している索道事業者は１者のみである。</t>
    <rPh sb="0" eb="2">
      <t>トウガイ</t>
    </rPh>
    <rPh sb="2" eb="4">
      <t>ケイセイ</t>
    </rPh>
    <rPh sb="4" eb="6">
      <t>ケイカク</t>
    </rPh>
    <rPh sb="7" eb="9">
      <t>サンカク</t>
    </rPh>
    <rPh sb="13" eb="15">
      <t>サクドウ</t>
    </rPh>
    <rPh sb="15" eb="18">
      <t>ジギョウシャ</t>
    </rPh>
    <rPh sb="20" eb="21">
      <t>モノ</t>
    </rPh>
    <phoneticPr fontId="1"/>
  </si>
  <si>
    <t>エリア内のスキー場の買収が行われた、又は買収の計画がある。</t>
    <rPh sb="3" eb="4">
      <t>ナイ</t>
    </rPh>
    <rPh sb="8" eb="9">
      <t>ジョウ</t>
    </rPh>
    <phoneticPr fontId="1"/>
  </si>
  <si>
    <t>宿泊施設客室数</t>
    <rPh sb="0" eb="2">
      <t>シュクハク</t>
    </rPh>
    <rPh sb="2" eb="4">
      <t>シセツ</t>
    </rPh>
    <rPh sb="4" eb="5">
      <t>キャク</t>
    </rPh>
    <rPh sb="5" eb="6">
      <t>シツ</t>
    </rPh>
    <rPh sb="6" eb="7">
      <t>スウ</t>
    </rPh>
    <phoneticPr fontId="1"/>
  </si>
  <si>
    <t>スノーリゾートへのアクセス（様式1-1：2-4⑥）</t>
  </si>
  <si>
    <t>経営統合の予定はない。</t>
    <rPh sb="0" eb="2">
      <t>ケイエイ</t>
    </rPh>
    <rPh sb="2" eb="4">
      <t>トウゴウ</t>
    </rPh>
    <rPh sb="5" eb="7">
      <t>ヨテイ</t>
    </rPh>
    <phoneticPr fontId="1"/>
  </si>
  <si>
    <t>ボブスレー</t>
  </si>
  <si>
    <t>○○スキー場7</t>
    <rPh sb="5" eb="6">
      <t>ジョウ</t>
    </rPh>
    <phoneticPr fontId="1"/>
  </si>
  <si>
    <t>スキー場内飲食施設の規模(席)</t>
    <rPh sb="3" eb="4">
      <t>ジョウ</t>
    </rPh>
    <rPh sb="4" eb="5">
      <t>ナイ</t>
    </rPh>
    <rPh sb="5" eb="7">
      <t>インショク</t>
    </rPh>
    <rPh sb="7" eb="9">
      <t>シセツ</t>
    </rPh>
    <rPh sb="10" eb="12">
      <t>キボ</t>
    </rPh>
    <rPh sb="13" eb="14">
      <t>セキ</t>
    </rPh>
    <phoneticPr fontId="1"/>
  </si>
  <si>
    <t>○○スキー場2</t>
    <rPh sb="5" eb="6">
      <t>ジョウ</t>
    </rPh>
    <phoneticPr fontId="1"/>
  </si>
  <si>
    <t>単位：人　※暦年（1/1～12/31）集計</t>
    <rPh sb="0" eb="2">
      <t>タンイ</t>
    </rPh>
    <rPh sb="3" eb="4">
      <t>ニン</t>
    </rPh>
    <rPh sb="6" eb="8">
      <t>レキネン</t>
    </rPh>
    <rPh sb="19" eb="21">
      <t>シュウケイ</t>
    </rPh>
    <phoneticPr fontId="1"/>
  </si>
  <si>
    <t>索道事業</t>
    <rPh sb="0" eb="2">
      <t>サクドウ</t>
    </rPh>
    <rPh sb="2" eb="4">
      <t>ジギョウ</t>
    </rPh>
    <phoneticPr fontId="1"/>
  </si>
  <si>
    <t>ナイトゴンドラ、早朝ゴンドラ</t>
    <rPh sb="8" eb="10">
      <t>ソウチョウ</t>
    </rPh>
    <phoneticPr fontId="1"/>
  </si>
  <si>
    <t>当該形成計画に参画している全てのスキー場を網羅する、統一の多言語HPがある（英語、中国語は必須。）。</t>
    <rPh sb="13" eb="14">
      <t>スベ</t>
    </rPh>
    <rPh sb="26" eb="28">
      <t>トウイツ</t>
    </rPh>
    <rPh sb="29" eb="32">
      <t>タゲンゴ</t>
    </rPh>
    <phoneticPr fontId="1"/>
  </si>
  <si>
    <t>大型複合商業施設、MICE施設等の新設</t>
    <rPh sb="2" eb="4">
      <t>フクゴウ</t>
    </rPh>
    <rPh sb="4" eb="6">
      <t>ショウギョウ</t>
    </rPh>
    <rPh sb="6" eb="8">
      <t>シセツ</t>
    </rPh>
    <rPh sb="15" eb="16">
      <t>トウ</t>
    </rPh>
    <phoneticPr fontId="1"/>
  </si>
  <si>
    <t>開始日</t>
    <rPh sb="0" eb="3">
      <t>カイシビ</t>
    </rPh>
    <phoneticPr fontId="1"/>
  </si>
  <si>
    <t>終了日</t>
    <rPh sb="0" eb="3">
      <t>シュウリョウビ</t>
    </rPh>
    <phoneticPr fontId="1"/>
  </si>
  <si>
    <t>営業日数</t>
    <rPh sb="0" eb="2">
      <t>エイギョウ</t>
    </rPh>
    <rPh sb="2" eb="4">
      <t>ニッスウ</t>
    </rPh>
    <phoneticPr fontId="1"/>
  </si>
  <si>
    <t>スノーストライダー、スノードライブ</t>
  </si>
  <si>
    <t>○○スキー場4</t>
    <rPh sb="5" eb="6">
      <t>ジョウ</t>
    </rPh>
    <phoneticPr fontId="1"/>
  </si>
  <si>
    <t>平均築年数（年）</t>
    <rPh sb="0" eb="2">
      <t>ヘイキン</t>
    </rPh>
    <rPh sb="2" eb="3">
      <t>チク</t>
    </rPh>
    <rPh sb="3" eb="5">
      <t>ネンスウ</t>
    </rPh>
    <rPh sb="6" eb="7">
      <t>ネン</t>
    </rPh>
    <phoneticPr fontId="1"/>
  </si>
  <si>
    <t>代表的なコンテンツの概要、利用実績、参考URL等</t>
    <rPh sb="0" eb="3">
      <t>ダイヒョウテキ</t>
    </rPh>
    <rPh sb="10" eb="12">
      <t>ガイヨウ</t>
    </rPh>
    <rPh sb="13" eb="15">
      <t>リヨウ</t>
    </rPh>
    <rPh sb="15" eb="17">
      <t>ジッセキ</t>
    </rPh>
    <rPh sb="18" eb="20">
      <t>サンコウ</t>
    </rPh>
    <rPh sb="23" eb="24">
      <t>トウ</t>
    </rPh>
    <phoneticPr fontId="1"/>
  </si>
  <si>
    <t>動物園、植物園</t>
    <rPh sb="0" eb="2">
      <t>ドウブツ</t>
    </rPh>
    <rPh sb="2" eb="3">
      <t>エン</t>
    </rPh>
    <rPh sb="4" eb="7">
      <t>ショクブツエン</t>
    </rPh>
    <phoneticPr fontId="1"/>
  </si>
  <si>
    <t>コース数（本）</t>
    <rPh sb="3" eb="4">
      <t>スウ</t>
    </rPh>
    <rPh sb="5" eb="6">
      <t>ホン</t>
    </rPh>
    <phoneticPr fontId="1"/>
  </si>
  <si>
    <t>（うちインバウンド数）</t>
    <rPh sb="9" eb="10">
      <t>スウ</t>
    </rPh>
    <phoneticPr fontId="1"/>
  </si>
  <si>
    <t>キャンプ場</t>
    <rPh sb="4" eb="5">
      <t>ジョウ</t>
    </rPh>
    <phoneticPr fontId="1"/>
  </si>
  <si>
    <t>○○スキー場1</t>
    <rPh sb="5" eb="6">
      <t>ジョウ</t>
    </rPh>
    <phoneticPr fontId="1"/>
  </si>
  <si>
    <t>○○スキー場3</t>
    <rPh sb="5" eb="6">
      <t>ジョウ</t>
    </rPh>
    <phoneticPr fontId="1"/>
  </si>
  <si>
    <t>○○スキー場5</t>
    <rPh sb="5" eb="6">
      <t>ジョウ</t>
    </rPh>
    <phoneticPr fontId="1"/>
  </si>
  <si>
    <t>上級者</t>
    <rPh sb="0" eb="3">
      <t>ジョウキュウシャ</t>
    </rPh>
    <phoneticPr fontId="1"/>
  </si>
  <si>
    <t>○○スキー場8</t>
    <rPh sb="5" eb="6">
      <t>ジョウ</t>
    </rPh>
    <phoneticPr fontId="1"/>
  </si>
  <si>
    <t>ゴンドラ</t>
  </si>
  <si>
    <t>中級者</t>
    <rPh sb="0" eb="2">
      <t>チュウキュウ</t>
    </rPh>
    <rPh sb="2" eb="3">
      <t>シャ</t>
    </rPh>
    <phoneticPr fontId="1"/>
  </si>
  <si>
    <t>○○スキー場9</t>
    <rPh sb="5" eb="6">
      <t>ジョウ</t>
    </rPh>
    <phoneticPr fontId="1"/>
  </si>
  <si>
    <t>本数（本）</t>
    <rPh sb="0" eb="2">
      <t>ホンスウ</t>
    </rPh>
    <rPh sb="3" eb="4">
      <t>ホン</t>
    </rPh>
    <phoneticPr fontId="1"/>
  </si>
  <si>
    <t>○○スキー場11</t>
    <rPh sb="5" eb="6">
      <t>ジョウ</t>
    </rPh>
    <phoneticPr fontId="1"/>
  </si>
  <si>
    <t>○○スキー場12</t>
    <rPh sb="5" eb="6">
      <t>ジョウ</t>
    </rPh>
    <phoneticPr fontId="1"/>
  </si>
  <si>
    <t>○○スキー場15</t>
    <rPh sb="5" eb="6">
      <t>ジョウ</t>
    </rPh>
    <phoneticPr fontId="1"/>
  </si>
  <si>
    <t>雪中野菜収穫体験</t>
    <rPh sb="0" eb="2">
      <t>セッチュウ</t>
    </rPh>
    <rPh sb="2" eb="4">
      <t>ヤサイ</t>
    </rPh>
    <rPh sb="4" eb="6">
      <t>シュウカク</t>
    </rPh>
    <rPh sb="6" eb="8">
      <t>タイケン</t>
    </rPh>
    <phoneticPr fontId="1"/>
  </si>
  <si>
    <t>初心者</t>
    <rPh sb="0" eb="3">
      <t>ショシンシャ</t>
    </rPh>
    <phoneticPr fontId="1"/>
  </si>
  <si>
    <t>合計</t>
    <rPh sb="0" eb="2">
      <t>ゴウケイ</t>
    </rPh>
    <phoneticPr fontId="1"/>
  </si>
  <si>
    <t>スキーレッスン、スキーガイド（エリア全体）</t>
    <rPh sb="18" eb="20">
      <t>ゼンタイ</t>
    </rPh>
    <phoneticPr fontId="1"/>
  </si>
  <si>
    <t>全事業</t>
    <rPh sb="0" eb="1">
      <t>ゼン</t>
    </rPh>
    <rPh sb="1" eb="3">
      <t>ジギョウ</t>
    </rPh>
    <phoneticPr fontId="1"/>
  </si>
  <si>
    <t>グラベルサイクル</t>
  </si>
  <si>
    <t>期間日数</t>
    <rPh sb="0" eb="2">
      <t>キカン</t>
    </rPh>
    <rPh sb="2" eb="4">
      <t>ニッスウ</t>
    </rPh>
    <phoneticPr fontId="1"/>
  </si>
  <si>
    <t>実績値</t>
    <rPh sb="0" eb="2">
      <t>ジッセキ</t>
    </rPh>
    <rPh sb="2" eb="3">
      <t>チ</t>
    </rPh>
    <phoneticPr fontId="1"/>
  </si>
  <si>
    <t>屋内木工体験</t>
    <rPh sb="0" eb="2">
      <t>オクナイ</t>
    </rPh>
    <rPh sb="2" eb="4">
      <t>モッコウ</t>
    </rPh>
    <rPh sb="4" eb="6">
      <t>タイケン</t>
    </rPh>
    <phoneticPr fontId="1"/>
  </si>
  <si>
    <t>目標値</t>
    <rPh sb="0" eb="2">
      <t>モクヒョウ</t>
    </rPh>
    <rPh sb="2" eb="3">
      <t>チ</t>
    </rPh>
    <phoneticPr fontId="1"/>
  </si>
  <si>
    <t>コンテンツ名</t>
    <rPh sb="5" eb="6">
      <t>メイ</t>
    </rPh>
    <phoneticPr fontId="1"/>
  </si>
  <si>
    <t>件数</t>
    <rPh sb="0" eb="2">
      <t>ケンスウ</t>
    </rPh>
    <phoneticPr fontId="1"/>
  </si>
  <si>
    <t>グリーンシーズンコンテンツ</t>
  </si>
  <si>
    <t>中国語</t>
    <rPh sb="0" eb="3">
      <t>チュウゴクゴ</t>
    </rPh>
    <phoneticPr fontId="1"/>
  </si>
  <si>
    <t>熱気球</t>
    <rPh sb="0" eb="3">
      <t>ネツキキュウ</t>
    </rPh>
    <phoneticPr fontId="1"/>
  </si>
  <si>
    <t>合計・平均</t>
    <rPh sb="0" eb="2">
      <t>ゴウケイ</t>
    </rPh>
    <rPh sb="3" eb="5">
      <t>ヘイキン</t>
    </rPh>
    <phoneticPr fontId="1"/>
  </si>
  <si>
    <t>伝統文化体験</t>
    <rPh sb="0" eb="2">
      <t>デントウ</t>
    </rPh>
    <rPh sb="2" eb="4">
      <t>ブンカ</t>
    </rPh>
    <rPh sb="4" eb="6">
      <t>タイケン</t>
    </rPh>
    <phoneticPr fontId="1"/>
  </si>
  <si>
    <t>連携自治体</t>
    <rPh sb="0" eb="2">
      <t>レンケイ</t>
    </rPh>
    <rPh sb="2" eb="5">
      <t>ジチタイ</t>
    </rPh>
    <phoneticPr fontId="1"/>
  </si>
  <si>
    <t>星空ツアー</t>
    <rPh sb="0" eb="2">
      <t>ホシゾラ</t>
    </rPh>
    <phoneticPr fontId="1"/>
  </si>
  <si>
    <t>飲食店数</t>
    <rPh sb="0" eb="2">
      <t>インショク</t>
    </rPh>
    <rPh sb="2" eb="3">
      <t>テン</t>
    </rPh>
    <rPh sb="3" eb="4">
      <t>スウ</t>
    </rPh>
    <phoneticPr fontId="1"/>
  </si>
  <si>
    <t>小売店数</t>
    <rPh sb="0" eb="2">
      <t>コウリ</t>
    </rPh>
    <rPh sb="2" eb="3">
      <t>テン</t>
    </rPh>
    <rPh sb="3" eb="4">
      <t>スウ</t>
    </rPh>
    <phoneticPr fontId="1"/>
  </si>
  <si>
    <t>平均</t>
    <rPh sb="0" eb="2">
      <t>ヘイキン</t>
    </rPh>
    <phoneticPr fontId="1"/>
  </si>
  <si>
    <t>リフト</t>
  </si>
  <si>
    <t>ナイトタイムコンテンツ（早朝・夜間帯のコンテンツ）</t>
    <rPh sb="12" eb="14">
      <t>ソウチョウ</t>
    </rPh>
    <rPh sb="15" eb="17">
      <t>ヤカン</t>
    </rPh>
    <rPh sb="17" eb="18">
      <t>タイ</t>
    </rPh>
    <phoneticPr fontId="1"/>
  </si>
  <si>
    <t>周辺の観光資源</t>
    <rPh sb="0" eb="2">
      <t>シュウヘン</t>
    </rPh>
    <rPh sb="3" eb="5">
      <t>カンコウ</t>
    </rPh>
    <rPh sb="5" eb="7">
      <t>シゲン</t>
    </rPh>
    <phoneticPr fontId="1"/>
  </si>
  <si>
    <t>ヘリコプター</t>
  </si>
  <si>
    <t>ツリーラン</t>
  </si>
  <si>
    <t>スノーラフティング、スノーチュービング</t>
  </si>
  <si>
    <t>スノーハイク</t>
  </si>
  <si>
    <t>スノーモービル</t>
  </si>
  <si>
    <t>クロスカントリー</t>
  </si>
  <si>
    <t>スノーバイク</t>
  </si>
  <si>
    <t>スノーバギー</t>
  </si>
  <si>
    <t>犬ぞり</t>
    <rPh sb="0" eb="1">
      <t>イヌ</t>
    </rPh>
    <phoneticPr fontId="1"/>
  </si>
  <si>
    <t>ツリートレッキング</t>
  </si>
  <si>
    <t>ファットバイク</t>
  </si>
  <si>
    <t>エリア内の全てのスキー場を周遊するバス</t>
    <rPh sb="3" eb="4">
      <t>ナイ</t>
    </rPh>
    <rPh sb="5" eb="6">
      <t>スベ</t>
    </rPh>
    <rPh sb="11" eb="12">
      <t>ジョウ</t>
    </rPh>
    <rPh sb="13" eb="15">
      <t>シュウユウ</t>
    </rPh>
    <phoneticPr fontId="1"/>
  </si>
  <si>
    <t>樹氷、スノーモンスター</t>
    <rPh sb="0" eb="2">
      <t>ジュヒョウ</t>
    </rPh>
    <phoneticPr fontId="1"/>
  </si>
  <si>
    <t>グランピング</t>
  </si>
  <si>
    <t>花火イベント</t>
    <rPh sb="0" eb="2">
      <t>ハナビ</t>
    </rPh>
    <phoneticPr fontId="1"/>
  </si>
  <si>
    <t>マラソンイベント</t>
  </si>
  <si>
    <t>パラグライダー</t>
  </si>
  <si>
    <t>農業体験、農家民泊</t>
    <rPh sb="0" eb="2">
      <t>ノウギョウ</t>
    </rPh>
    <rPh sb="2" eb="4">
      <t>タイケン</t>
    </rPh>
    <rPh sb="5" eb="7">
      <t>ノウカ</t>
    </rPh>
    <rPh sb="7" eb="9">
      <t>ミンパク</t>
    </rPh>
    <phoneticPr fontId="1"/>
  </si>
  <si>
    <t>ヘリスキー</t>
  </si>
  <si>
    <t>食文化体験</t>
    <rPh sb="0" eb="3">
      <t>ショクブンカ</t>
    </rPh>
    <rPh sb="3" eb="5">
      <t>タイケン</t>
    </rPh>
    <phoneticPr fontId="1"/>
  </si>
  <si>
    <t>マウンテンバイク</t>
  </si>
  <si>
    <t>総滑走距離（m）</t>
    <rPh sb="0" eb="1">
      <t>ソウ</t>
    </rPh>
    <rPh sb="1" eb="3">
      <t>カッソウ</t>
    </rPh>
    <rPh sb="3" eb="5">
      <t>キョリ</t>
    </rPh>
    <phoneticPr fontId="1"/>
  </si>
  <si>
    <t>遊園地、アスレチック</t>
    <rPh sb="0" eb="3">
      <t>ユウエンチ</t>
    </rPh>
    <phoneticPr fontId="1"/>
  </si>
  <si>
    <t>ゴルフ、パークゴルフ、パターゴルフ</t>
  </si>
  <si>
    <t>乗馬体験</t>
    <rPh sb="0" eb="2">
      <t>ジョウバ</t>
    </rPh>
    <rPh sb="2" eb="4">
      <t>タイケン</t>
    </rPh>
    <phoneticPr fontId="1"/>
  </si>
  <si>
    <t>サイクリング</t>
  </si>
  <si>
    <t>ジップライン</t>
  </si>
  <si>
    <t>野外音楽イベント</t>
    <rPh sb="0" eb="2">
      <t>ヤガイ</t>
    </rPh>
    <rPh sb="2" eb="4">
      <t>オンガク</t>
    </rPh>
    <phoneticPr fontId="1"/>
  </si>
  <si>
    <t>リフト・ゴンドラ夏季運行</t>
    <rPh sb="8" eb="10">
      <t>カキ</t>
    </rPh>
    <rPh sb="10" eb="12">
      <t>ウンコウ</t>
    </rPh>
    <phoneticPr fontId="1"/>
  </si>
  <si>
    <t>ウォータースライダー</t>
  </si>
  <si>
    <t>グラススキー</t>
  </si>
  <si>
    <t>対応可能な言語</t>
    <rPh sb="0" eb="2">
      <t>タイオウ</t>
    </rPh>
    <rPh sb="2" eb="4">
      <t>カノウ</t>
    </rPh>
    <rPh sb="5" eb="7">
      <t>ゲンゴ</t>
    </rPh>
    <phoneticPr fontId="1"/>
  </si>
  <si>
    <t>ボルダリング</t>
  </si>
  <si>
    <t>カヌー、カヤック</t>
  </si>
  <si>
    <t>SUP</t>
  </si>
  <si>
    <t>かまくらバー、アイスバー</t>
  </si>
  <si>
    <t>夜間イルミネーション、プロジェクションマッピング</t>
    <rPh sb="0" eb="2">
      <t>ヤカン</t>
    </rPh>
    <phoneticPr fontId="1"/>
  </si>
  <si>
    <t>温泉街</t>
    <rPh sb="0" eb="2">
      <t>オンセン</t>
    </rPh>
    <rPh sb="2" eb="3">
      <t>ガイ</t>
    </rPh>
    <phoneticPr fontId="1"/>
  </si>
  <si>
    <t>博物館</t>
    <rPh sb="0" eb="3">
      <t>ハクブツカン</t>
    </rPh>
    <phoneticPr fontId="1"/>
  </si>
  <si>
    <r>
      <t>当該形成計画に参画している全てのスキー場において、過去5年以内にリフト券の値上げを行っている</t>
    </r>
    <r>
      <rPr>
        <sz val="10"/>
        <color theme="1"/>
        <rFont val="游ゴシック"/>
        <family val="3"/>
        <charset val="128"/>
      </rPr>
      <t>（消費税増税に併せた値上げは除く。）。</t>
    </r>
    <rPh sb="25" eb="27">
      <t>カコ</t>
    </rPh>
    <rPh sb="28" eb="29">
      <t>ネン</t>
    </rPh>
    <rPh sb="29" eb="31">
      <t>イナイ</t>
    </rPh>
    <rPh sb="47" eb="50">
      <t>ショウヒゼイ</t>
    </rPh>
    <rPh sb="50" eb="52">
      <t>ゾウゼイ</t>
    </rPh>
    <rPh sb="53" eb="54">
      <t>アワ</t>
    </rPh>
    <rPh sb="56" eb="58">
      <t>ネア</t>
    </rPh>
    <rPh sb="60" eb="61">
      <t>ノゾ</t>
    </rPh>
    <phoneticPr fontId="1"/>
  </si>
  <si>
    <t>酒蔵</t>
    <rPh sb="0" eb="2">
      <t>シュゾウ</t>
    </rPh>
    <phoneticPr fontId="1"/>
  </si>
  <si>
    <t>有無</t>
    <rPh sb="0" eb="2">
      <t>ウム</t>
    </rPh>
    <phoneticPr fontId="1"/>
  </si>
  <si>
    <t>Base（m）</t>
  </si>
  <si>
    <t>Peak（m）</t>
  </si>
  <si>
    <t>平均積雪量（㎝）</t>
    <rPh sb="0" eb="2">
      <t>ヘイキン</t>
    </rPh>
    <rPh sb="2" eb="4">
      <t>セキセツ</t>
    </rPh>
    <rPh sb="4" eb="5">
      <t>リョウ</t>
    </rPh>
    <phoneticPr fontId="1"/>
  </si>
  <si>
    <t>輸送能力（人/h）</t>
    <rPh sb="0" eb="2">
      <t>ユソウ</t>
    </rPh>
    <rPh sb="2" eb="4">
      <t>ノウリョク</t>
    </rPh>
    <rPh sb="5" eb="6">
      <t>ニン</t>
    </rPh>
    <phoneticPr fontId="1"/>
  </si>
  <si>
    <t>その他言語</t>
    <rPh sb="2" eb="3">
      <t>タ</t>
    </rPh>
    <rPh sb="3" eb="5">
      <t>ゲンゴ</t>
    </rPh>
    <phoneticPr fontId="1"/>
  </si>
  <si>
    <t>メインゴンドラ</t>
  </si>
  <si>
    <t>地方公共団体による支援施策が充実している。</t>
  </si>
  <si>
    <t>地域金融機関による支援が充実している。</t>
  </si>
  <si>
    <t>合計スタッフ数</t>
    <rPh sb="0" eb="2">
      <t>ゴウケイ</t>
    </rPh>
    <rPh sb="6" eb="7">
      <t>スウ</t>
    </rPh>
    <phoneticPr fontId="1"/>
  </si>
  <si>
    <t>今後の投資について、REVIC、日本政策投資銀行、地域金融機関等との間で具体的な話が進んでいる。</t>
  </si>
  <si>
    <t>その内容：</t>
    <rPh sb="2" eb="4">
      <t>ナイヨウ</t>
    </rPh>
    <phoneticPr fontId="1"/>
  </si>
  <si>
    <t>スキー場間を周遊するバスの運行頻度（往復　便/日）</t>
    <rPh sb="18" eb="20">
      <t>オウフク</t>
    </rPh>
    <rPh sb="21" eb="22">
      <t>ビン</t>
    </rPh>
    <rPh sb="23" eb="24">
      <t>ニチ</t>
    </rPh>
    <phoneticPr fontId="1"/>
  </si>
  <si>
    <t>バックカントリーツアー</t>
  </si>
  <si>
    <t>エリア内の複数のスキー場を周遊するバス</t>
    <rPh sb="3" eb="4">
      <t>ナイ</t>
    </rPh>
    <rPh sb="5" eb="7">
      <t>フクスウ</t>
    </rPh>
    <rPh sb="11" eb="12">
      <t>ジョウ</t>
    </rPh>
    <rPh sb="13" eb="15">
      <t>シュウユウ</t>
    </rPh>
    <phoneticPr fontId="1"/>
  </si>
  <si>
    <t>スノーシューツアー、かんじき体験</t>
    <rPh sb="14" eb="16">
      <t>タイケン</t>
    </rPh>
    <phoneticPr fontId="1"/>
  </si>
  <si>
    <t>当該形成計画に自治体、索道事業者、交通事業者、宿泊事業者、飲食・物販事業者の全てが参画している。</t>
    <rPh sb="0" eb="2">
      <t>トウガイ</t>
    </rPh>
    <rPh sb="2" eb="4">
      <t>ケイセイ</t>
    </rPh>
    <rPh sb="4" eb="6">
      <t>ケイカク</t>
    </rPh>
    <rPh sb="32" eb="34">
      <t>ブッパン</t>
    </rPh>
    <rPh sb="38" eb="39">
      <t>スベ</t>
    </rPh>
    <rPh sb="41" eb="43">
      <t>サンカク</t>
    </rPh>
    <phoneticPr fontId="1"/>
  </si>
  <si>
    <t>英語</t>
    <rPh sb="0" eb="2">
      <t>エイゴ</t>
    </rPh>
    <phoneticPr fontId="1"/>
  </si>
  <si>
    <t>(うち3年以内に導入したアイテム数)</t>
    <rPh sb="4" eb="5">
      <t>ネン</t>
    </rPh>
    <rPh sb="5" eb="7">
      <t>イナイ</t>
    </rPh>
    <rPh sb="8" eb="10">
      <t>ドウニュウ</t>
    </rPh>
    <rPh sb="16" eb="17">
      <t>スウ</t>
    </rPh>
    <phoneticPr fontId="1"/>
  </si>
  <si>
    <t>スキー、スノーボード</t>
  </si>
  <si>
    <t>ウェア</t>
  </si>
  <si>
    <t>その他言語の内訳</t>
    <rPh sb="2" eb="3">
      <t>タ</t>
    </rPh>
    <rPh sb="3" eb="5">
      <t>ゲンゴ</t>
    </rPh>
    <rPh sb="6" eb="8">
      <t>ウチワケ</t>
    </rPh>
    <phoneticPr fontId="1"/>
  </si>
  <si>
    <t>レンタルサービスのアイテム数（エリア全体）</t>
    <rPh sb="13" eb="14">
      <t>スウ</t>
    </rPh>
    <rPh sb="18" eb="20">
      <t>ゼンタイ</t>
    </rPh>
    <phoneticPr fontId="1"/>
  </si>
  <si>
    <t>その他１：（　　　　　　　　　　　　）</t>
    <rPh sb="2" eb="3">
      <t>タ</t>
    </rPh>
    <phoneticPr fontId="1"/>
  </si>
  <si>
    <t>その他２：（　　　　　　　　　　　　）</t>
    <rPh sb="2" eb="3">
      <t>タ</t>
    </rPh>
    <phoneticPr fontId="1"/>
  </si>
  <si>
    <t>その他３：（　　　　　　　　　　　　）</t>
    <rPh sb="2" eb="3">
      <t>タ</t>
    </rPh>
    <phoneticPr fontId="1"/>
  </si>
  <si>
    <t>当該形成計画に参画している全てのスキー場を網羅する、共通リフト券が発行されている。</t>
    <rPh sb="13" eb="14">
      <t>スベ</t>
    </rPh>
    <rPh sb="26" eb="28">
      <t>キョウツウ</t>
    </rPh>
    <rPh sb="31" eb="32">
      <t>ケン</t>
    </rPh>
    <rPh sb="33" eb="35">
      <t>ハッコウ</t>
    </rPh>
    <phoneticPr fontId="1"/>
  </si>
  <si>
    <t>R7（2025年）</t>
    <rPh sb="7" eb="8">
      <t>ネン</t>
    </rPh>
    <phoneticPr fontId="1"/>
  </si>
  <si>
    <t>個数</t>
    <rPh sb="0" eb="2">
      <t>コスウ</t>
    </rPh>
    <phoneticPr fontId="1"/>
  </si>
  <si>
    <t>当該形成計画に参画している全てのスキー場において、ICゲートシステムが導入されている。</t>
    <rPh sb="19" eb="20">
      <t>ジョウ</t>
    </rPh>
    <rPh sb="35" eb="37">
      <t>ドウニュウ</t>
    </rPh>
    <phoneticPr fontId="1"/>
  </si>
  <si>
    <t>スノーパーク、キッズパーク</t>
  </si>
  <si>
    <t>当該形成計画に参画している全てのスキー場を網羅する、統一地域ルール（安全管理に関するもの）が策定されている。</t>
    <rPh sb="26" eb="28">
      <t>トウイツ</t>
    </rPh>
    <rPh sb="28" eb="30">
      <t>チイキ</t>
    </rPh>
    <rPh sb="34" eb="36">
      <t>アンゼン</t>
    </rPh>
    <rPh sb="36" eb="38">
      <t>カンリ</t>
    </rPh>
    <rPh sb="39" eb="40">
      <t>カン</t>
    </rPh>
    <rPh sb="46" eb="48">
      <t>サクテイ</t>
    </rPh>
    <phoneticPr fontId="1"/>
  </si>
  <si>
    <t>様式1-1のページ番号</t>
    <rPh sb="0" eb="2">
      <t>ヨウシキ</t>
    </rPh>
    <rPh sb="9" eb="11">
      <t>バンゴウ</t>
    </rPh>
    <phoneticPr fontId="1"/>
  </si>
  <si>
    <t>今後5年以内に100室以上の宿泊施設建設の計画がある。</t>
    <rPh sb="0" eb="2">
      <t>コンゴ</t>
    </rPh>
    <rPh sb="3" eb="4">
      <t>ネン</t>
    </rPh>
    <rPh sb="4" eb="6">
      <t>イナイ</t>
    </rPh>
    <rPh sb="10" eb="11">
      <t>シツ</t>
    </rPh>
    <rPh sb="11" eb="13">
      <t>イジョウ</t>
    </rPh>
    <rPh sb="14" eb="16">
      <t>シュクハク</t>
    </rPh>
    <rPh sb="16" eb="18">
      <t>シセツ</t>
    </rPh>
    <rPh sb="18" eb="20">
      <t>ケンセツ</t>
    </rPh>
    <rPh sb="21" eb="23">
      <t>ケイカク</t>
    </rPh>
    <phoneticPr fontId="1"/>
  </si>
  <si>
    <t>10億円以上を投じて宿泊施設を大型改修している</t>
    <rPh sb="4" eb="6">
      <t>イジョウ</t>
    </rPh>
    <phoneticPr fontId="1"/>
  </si>
  <si>
    <t>形成計画策定者種別</t>
    <rPh sb="0" eb="2">
      <t>ケイセイ</t>
    </rPh>
    <rPh sb="2" eb="4">
      <t>ケイカク</t>
    </rPh>
    <rPh sb="4" eb="6">
      <t>サクテイ</t>
    </rPh>
    <rPh sb="6" eb="7">
      <t>シャ</t>
    </rPh>
    <rPh sb="7" eb="9">
      <t>シュベツ</t>
    </rPh>
    <phoneticPr fontId="1"/>
  </si>
  <si>
    <t>該当有無</t>
    <rPh sb="0" eb="2">
      <t>ガイトウ</t>
    </rPh>
    <rPh sb="2" eb="4">
      <t>ウム</t>
    </rPh>
    <phoneticPr fontId="1"/>
  </si>
  <si>
    <t>REVICによる支援が行われた、又は行われている。</t>
    <rPh sb="11" eb="12">
      <t>オコナ</t>
    </rPh>
    <rPh sb="16" eb="17">
      <t>マタ</t>
    </rPh>
    <phoneticPr fontId="1"/>
  </si>
  <si>
    <t>・白地空欄のセルに入力してください。</t>
    <rPh sb="1" eb="3">
      <t>シロジ</t>
    </rPh>
    <rPh sb="3" eb="5">
      <t>クウラン</t>
    </rPh>
    <rPh sb="9" eb="11">
      <t>ニュウリョク</t>
    </rPh>
    <phoneticPr fontId="1"/>
  </si>
  <si>
    <t>当該形成計画に参画している全てのスキー場において、索道事業者がスキー以外の事業も行っている（飲食、宿泊、レンタル、スクール等）。</t>
    <rPh sb="49" eb="51">
      <t>シュクハク</t>
    </rPh>
    <rPh sb="61" eb="62">
      <t>トウ</t>
    </rPh>
    <phoneticPr fontId="1"/>
  </si>
  <si>
    <t>リゾート全体営業期間</t>
    <rPh sb="4" eb="6">
      <t>ゼンタイ</t>
    </rPh>
    <rPh sb="6" eb="8">
      <t>エイギョウ</t>
    </rPh>
    <rPh sb="8" eb="10">
      <t>キカン</t>
    </rPh>
    <phoneticPr fontId="1"/>
  </si>
  <si>
    <t>スキー場間の二次交通（様式1-1：2-4⑥）</t>
    <rPh sb="3" eb="4">
      <t>ジョウ</t>
    </rPh>
    <rPh sb="4" eb="5">
      <t>カン</t>
    </rPh>
    <rPh sb="6" eb="8">
      <t>ニジ</t>
    </rPh>
    <rPh sb="8" eb="10">
      <t>コウツウ</t>
    </rPh>
    <phoneticPr fontId="1"/>
  </si>
  <si>
    <t>各スキー場の来場者数（チケット販売日数ベース）及びそのインバウンド人数（様式1-1：1-4①）</t>
  </si>
  <si>
    <t>計</t>
    <rPh sb="0" eb="1">
      <t>ケイ</t>
    </rPh>
    <phoneticPr fontId="1"/>
  </si>
  <si>
    <t>延べ宿泊者数</t>
  </si>
  <si>
    <t xml:space="preserve">合計     </t>
    <rPh sb="0" eb="2">
      <t>ゴウケイ</t>
    </rPh>
    <phoneticPr fontId="1"/>
  </si>
  <si>
    <t>（うちインバウンド数）</t>
  </si>
  <si>
    <t>○○スキー場13</t>
    <rPh sb="5" eb="6">
      <t>ジョウ</t>
    </rPh>
    <phoneticPr fontId="1"/>
  </si>
  <si>
    <t>○○スキー場14</t>
    <rPh sb="5" eb="6">
      <t>ジョウ</t>
    </rPh>
    <phoneticPr fontId="1"/>
  </si>
  <si>
    <t>R3（2021年）</t>
    <rPh sb="7" eb="8">
      <t>ネン</t>
    </rPh>
    <phoneticPr fontId="1"/>
  </si>
  <si>
    <t>R2（2020年）</t>
    <rPh sb="7" eb="8">
      <t>ネン</t>
    </rPh>
    <phoneticPr fontId="1"/>
  </si>
  <si>
    <t>R4（2022年）</t>
    <rPh sb="7" eb="8">
      <t>ネン</t>
    </rPh>
    <phoneticPr fontId="1"/>
  </si>
  <si>
    <t>R5（2023年）</t>
    <rPh sb="7" eb="8">
      <t>ネン</t>
    </rPh>
    <phoneticPr fontId="1"/>
  </si>
  <si>
    <t>R6（2024年）</t>
    <rPh sb="7" eb="8">
      <t>ネン</t>
    </rPh>
    <phoneticPr fontId="1"/>
  </si>
  <si>
    <t>売上高</t>
    <rPh sb="0" eb="2">
      <t>ウリアゲ</t>
    </rPh>
    <rPh sb="2" eb="3">
      <t>ダカ</t>
    </rPh>
    <phoneticPr fontId="1"/>
  </si>
  <si>
    <t>営業利益</t>
    <rPh sb="0" eb="2">
      <t>エイギョウ</t>
    </rPh>
    <rPh sb="2" eb="4">
      <t>リエキ</t>
    </rPh>
    <phoneticPr fontId="1"/>
  </si>
  <si>
    <t>単位：円　※事業年度集計</t>
    <rPh sb="0" eb="2">
      <t>タンイ</t>
    </rPh>
    <rPh sb="3" eb="4">
      <t>エン</t>
    </rPh>
    <rPh sb="10" eb="12">
      <t>シュウケイ</t>
    </rPh>
    <phoneticPr fontId="1"/>
  </si>
  <si>
    <t>※シーズン期間</t>
    <rPh sb="5" eb="7">
      <t>キカン</t>
    </rPh>
    <phoneticPr fontId="1"/>
  </si>
  <si>
    <t>索道輸送人員（様式1-1：1-4②）</t>
    <rPh sb="0" eb="2">
      <t>サクドウ</t>
    </rPh>
    <rPh sb="2" eb="4">
      <t>ユソウ</t>
    </rPh>
    <rPh sb="4" eb="6">
      <t>ジンイン</t>
    </rPh>
    <phoneticPr fontId="1"/>
  </si>
  <si>
    <t>施設数</t>
    <rPh sb="0" eb="3">
      <t>シセツスウ</t>
    </rPh>
    <phoneticPr fontId="1"/>
  </si>
  <si>
    <t>平均築年数（年）</t>
    <rPh sb="0" eb="5">
      <t>ヘイキンチクネンスウ</t>
    </rPh>
    <rPh sb="6" eb="7">
      <t>ネン</t>
    </rPh>
    <phoneticPr fontId="1"/>
  </si>
  <si>
    <t>ベースタウンまでの二次交通の有無</t>
    <rPh sb="9" eb="13">
      <t>ニジコウツウ</t>
    </rPh>
    <rPh sb="14" eb="16">
      <t>ウム</t>
    </rPh>
    <phoneticPr fontId="1"/>
  </si>
  <si>
    <t>（最も近い）
ベースタウン名称</t>
    <rPh sb="1" eb="2">
      <t>モット</t>
    </rPh>
    <rPh sb="3" eb="4">
      <t>チカ</t>
    </rPh>
    <rPh sb="13" eb="15">
      <t>メイショウ</t>
    </rPh>
    <phoneticPr fontId="1"/>
  </si>
  <si>
    <t>ベースタウンまでの主な移動手段</t>
    <rPh sb="9" eb="10">
      <t>オモ</t>
    </rPh>
    <rPh sb="11" eb="15">
      <t>イドウシュダン</t>
    </rPh>
    <phoneticPr fontId="1"/>
  </si>
  <si>
    <t>ベースタウンまでの所要時間（分）</t>
    <rPh sb="9" eb="13">
      <t>ショヨウジカン</t>
    </rPh>
    <rPh sb="14" eb="15">
      <t>フン</t>
    </rPh>
    <phoneticPr fontId="1"/>
  </si>
  <si>
    <t>ベースタウンまでの移動距離(km)</t>
    <rPh sb="9" eb="13">
      <t>イドウキョリ</t>
    </rPh>
    <phoneticPr fontId="1"/>
  </si>
  <si>
    <t>※全体の平均築年数算出</t>
    <rPh sb="1" eb="3">
      <t>ゼンタイ</t>
    </rPh>
    <rPh sb="4" eb="6">
      <t>ヘイキン</t>
    </rPh>
    <rPh sb="6" eb="9">
      <t>チクネンスウ</t>
    </rPh>
    <rPh sb="9" eb="11">
      <t>サンシュツ</t>
    </rPh>
    <phoneticPr fontId="1"/>
  </si>
  <si>
    <t>営業日数</t>
    <rPh sb="0" eb="2">
      <t>エイギョウ</t>
    </rPh>
    <rPh sb="2" eb="4">
      <t>ニッスウ</t>
    </rPh>
    <phoneticPr fontId="1"/>
  </si>
  <si>
    <t>ベースタウンまでの二次交通の運行頻度（便/日）</t>
    <rPh sb="9" eb="13">
      <t>ニジコウツウ</t>
    </rPh>
    <rPh sb="14" eb="18">
      <t>ウンコウヒンド</t>
    </rPh>
    <rPh sb="19" eb="20">
      <t>ビン</t>
    </rPh>
    <phoneticPr fontId="1"/>
  </si>
  <si>
    <t>各スキー場のベースタウンまでのアクセス状況（距離、移動手段、所要時間）（様式1-1：2-4⑥）</t>
    <rPh sb="0" eb="1">
      <t>カク</t>
    </rPh>
    <rPh sb="4" eb="5">
      <t>ジョウ</t>
    </rPh>
    <rPh sb="19" eb="21">
      <t>ジョウキョウ</t>
    </rPh>
    <rPh sb="22" eb="24">
      <t>キョリ</t>
    </rPh>
    <rPh sb="25" eb="29">
      <t>イドウシュダン</t>
    </rPh>
    <phoneticPr fontId="1"/>
  </si>
  <si>
    <t>スキー場全体</t>
    <rPh sb="3" eb="4">
      <t>ジョウ</t>
    </rPh>
    <rPh sb="4" eb="6">
      <t>ゼンタイ</t>
    </rPh>
    <phoneticPr fontId="1"/>
  </si>
  <si>
    <t>最長滑走距離（m）</t>
    <rPh sb="0" eb="2">
      <t>サイチョウ</t>
    </rPh>
    <rPh sb="2" eb="4">
      <t>カッソウ</t>
    </rPh>
    <rPh sb="4" eb="6">
      <t>キョリ</t>
    </rPh>
    <phoneticPr fontId="1"/>
  </si>
  <si>
    <t>その他、地域におけるスノーリゾートに対する投資</t>
    <rPh sb="2" eb="3">
      <t>タ</t>
    </rPh>
    <phoneticPr fontId="1"/>
  </si>
  <si>
    <t>デジタル技術を活用したサービスの向上（混雑の見える化、ネット予約、モバイルオーダー等）に向けた取組又は計画がある。</t>
    <phoneticPr fontId="1"/>
  </si>
  <si>
    <t>デジタル技術を活用したベースタウンとの移動の利便性向上に向けた取組又は計画がある。</t>
    <phoneticPr fontId="1"/>
  </si>
  <si>
    <t>山頂テラス、山頂カフェ、山頂展望台</t>
    <rPh sb="0" eb="2">
      <t>サンチョウ</t>
    </rPh>
    <rPh sb="6" eb="8">
      <t>サンチョウ</t>
    </rPh>
    <phoneticPr fontId="1"/>
  </si>
  <si>
    <t>キャットスキー、雪上車ツアー</t>
    <phoneticPr fontId="1"/>
  </si>
  <si>
    <t>まち歩き</t>
    <rPh sb="2" eb="3">
      <t>アル</t>
    </rPh>
    <phoneticPr fontId="1"/>
  </si>
  <si>
    <t>国立公園や文化財と連携した取組</t>
    <rPh sb="0" eb="4">
      <t>コクリツコウエン</t>
    </rPh>
    <rPh sb="5" eb="8">
      <t>ブンカザイ</t>
    </rPh>
    <rPh sb="9" eb="11">
      <t>レンケイ</t>
    </rPh>
    <rPh sb="13" eb="15">
      <t>トリクミ</t>
    </rPh>
    <phoneticPr fontId="1"/>
  </si>
  <si>
    <t>所要時間</t>
    <rPh sb="0" eb="4">
      <t>ショヨウジカン</t>
    </rPh>
    <phoneticPr fontId="1"/>
  </si>
  <si>
    <t>主要経路</t>
    <rPh sb="0" eb="2">
      <t>シュヨウ</t>
    </rPh>
    <rPh sb="2" eb="4">
      <t>ケイロ</t>
    </rPh>
    <phoneticPr fontId="1"/>
  </si>
  <si>
    <t>主要ゲートウェイ名称（国際空港）</t>
    <rPh sb="8" eb="10">
      <t>メイショウ</t>
    </rPh>
    <phoneticPr fontId="1"/>
  </si>
  <si>
    <t>託児所</t>
    <rPh sb="0" eb="3">
      <t>タクジショ</t>
    </rPh>
    <phoneticPr fontId="1"/>
  </si>
  <si>
    <t>授乳室</t>
    <rPh sb="0" eb="3">
      <t>ジュニュウシツ</t>
    </rPh>
    <phoneticPr fontId="1"/>
  </si>
  <si>
    <t>開催年</t>
    <rPh sb="0" eb="3">
      <t>カイサイネン</t>
    </rPh>
    <phoneticPr fontId="1"/>
  </si>
  <si>
    <t>大会名</t>
    <rPh sb="0" eb="3">
      <t>タイカイメイ</t>
    </rPh>
    <phoneticPr fontId="1"/>
  </si>
  <si>
    <t>スキー場名</t>
    <rPh sb="3" eb="5">
      <t>ジョウメイ</t>
    </rPh>
    <phoneticPr fontId="1"/>
  </si>
  <si>
    <t>バックカントリーを含む</t>
    <rPh sb="9" eb="10">
      <t>フク</t>
    </rPh>
    <phoneticPr fontId="1"/>
  </si>
  <si>
    <t>非圧雪コース数
有無</t>
    <rPh sb="0" eb="1">
      <t>ヒ</t>
    </rPh>
    <rPh sb="1" eb="3">
      <t>アッセツ</t>
    </rPh>
    <rPh sb="6" eb="7">
      <t>スウ</t>
    </rPh>
    <rPh sb="8" eb="10">
      <t>ウム</t>
    </rPh>
    <phoneticPr fontId="1"/>
  </si>
  <si>
    <t>ブーツ・ビンディング等</t>
    <rPh sb="10" eb="11">
      <t>トウ</t>
    </rPh>
    <phoneticPr fontId="1"/>
  </si>
  <si>
    <t>客室料金５万円/１人超の客室数</t>
    <rPh sb="0" eb="4">
      <t>キャクシツリョウキン</t>
    </rPh>
    <rPh sb="5" eb="6">
      <t>マン</t>
    </rPh>
    <rPh sb="6" eb="7">
      <t>エン</t>
    </rPh>
    <rPh sb="9" eb="10">
      <t>ニン</t>
    </rPh>
    <rPh sb="10" eb="11">
      <t>チョウ</t>
    </rPh>
    <rPh sb="12" eb="14">
      <t>キャクシツ</t>
    </rPh>
    <rPh sb="14" eb="15">
      <t>スウ</t>
    </rPh>
    <phoneticPr fontId="1"/>
  </si>
  <si>
    <r>
      <t>ゴーグル・</t>
    </r>
    <r>
      <rPr>
        <sz val="11"/>
        <rFont val="游ゴシック"/>
        <family val="3"/>
        <charset val="128"/>
      </rPr>
      <t>ヘルメット等</t>
    </r>
    <rPh sb="10" eb="11">
      <t>トウ</t>
    </rPh>
    <phoneticPr fontId="1"/>
  </si>
  <si>
    <r>
      <t>景勝地</t>
    </r>
    <r>
      <rPr>
        <sz val="11"/>
        <rFont val="游ゴシック"/>
        <family val="3"/>
        <charset val="128"/>
      </rPr>
      <t>（国立公園等）</t>
    </r>
    <rPh sb="0" eb="3">
      <t>ケイショウチ</t>
    </rPh>
    <rPh sb="4" eb="8">
      <t>コクリツコウエン</t>
    </rPh>
    <rPh sb="8" eb="9">
      <t>トウ</t>
    </rPh>
    <phoneticPr fontId="1"/>
  </si>
  <si>
    <t>神社、寺、文化財等</t>
    <rPh sb="0" eb="2">
      <t>ジンジャ</t>
    </rPh>
    <rPh sb="3" eb="4">
      <t>テラ</t>
    </rPh>
    <rPh sb="5" eb="9">
      <t>ブンカザイトウ</t>
    </rPh>
    <phoneticPr fontId="1"/>
  </si>
  <si>
    <r>
      <t>主要ゲートウェイ</t>
    </r>
    <r>
      <rPr>
        <sz val="9"/>
        <rFont val="游ゴシック"/>
        <family val="3"/>
        <charset val="128"/>
      </rPr>
      <t>（国際空港）</t>
    </r>
    <r>
      <rPr>
        <sz val="11"/>
        <rFont val="游ゴシック"/>
        <family val="3"/>
        <charset val="128"/>
      </rPr>
      <t>からベースタウンまでの所要時間（h）</t>
    </r>
    <r>
      <rPr>
        <sz val="9"/>
        <rFont val="游ゴシック"/>
        <family val="3"/>
        <charset val="128"/>
      </rPr>
      <t>※主要1ルートのみ記載</t>
    </r>
    <rPh sb="33" eb="35">
      <t>シュヨウ</t>
    </rPh>
    <rPh sb="41" eb="43">
      <t>キサイ</t>
    </rPh>
    <phoneticPr fontId="1"/>
  </si>
  <si>
    <t>形成計画策定者名（組織名）</t>
    <rPh sb="0" eb="2">
      <t>ケイセイ</t>
    </rPh>
    <rPh sb="2" eb="4">
      <t>ケイカク</t>
    </rPh>
    <rPh sb="4" eb="6">
      <t>サクテイ</t>
    </rPh>
    <rPh sb="6" eb="7">
      <t>シャ</t>
    </rPh>
    <rPh sb="7" eb="8">
      <t>メイ</t>
    </rPh>
    <rPh sb="9" eb="12">
      <t>ソシキメイ</t>
    </rPh>
    <phoneticPr fontId="1"/>
  </si>
  <si>
    <t>標高差</t>
    <rPh sb="0" eb="3">
      <t>ヒョウコウサ</t>
    </rPh>
    <phoneticPr fontId="1"/>
  </si>
  <si>
    <t>R8（2026年）</t>
    <rPh sb="7" eb="8">
      <t>ネン</t>
    </rPh>
    <phoneticPr fontId="1"/>
  </si>
  <si>
    <t>単位：人　※シーズン期間</t>
    <rPh sb="10" eb="12">
      <t>キカン</t>
    </rPh>
    <phoneticPr fontId="1"/>
  </si>
  <si>
    <t>実績値</t>
    <rPh sb="0" eb="3">
      <t>ジッセキチ</t>
    </rPh>
    <phoneticPr fontId="1"/>
  </si>
  <si>
    <t>共通リフト券１：（　　　　　　　　　　　　　）</t>
    <rPh sb="0" eb="2">
      <t>キョウツウ</t>
    </rPh>
    <rPh sb="5" eb="6">
      <t>ケン</t>
    </rPh>
    <phoneticPr fontId="1"/>
  </si>
  <si>
    <t>共通リフト券２：（　　　　　　　　　　　　　）</t>
    <rPh sb="0" eb="2">
      <t>キョウツウ</t>
    </rPh>
    <rPh sb="5" eb="6">
      <t>ケン</t>
    </rPh>
    <phoneticPr fontId="1"/>
  </si>
  <si>
    <t>共通リフト券３：（　　　　　　　　　　　　　）</t>
    <rPh sb="0" eb="2">
      <t>キョウツウ</t>
    </rPh>
    <rPh sb="5" eb="6">
      <t>ケン</t>
    </rPh>
    <phoneticPr fontId="1"/>
  </si>
  <si>
    <t>単位：枚　※シーズン期間</t>
    <rPh sb="0" eb="2">
      <t>タンイ</t>
    </rPh>
    <rPh sb="3" eb="4">
      <t>マイ</t>
    </rPh>
    <rPh sb="10" eb="12">
      <t>キカン</t>
    </rPh>
    <phoneticPr fontId="1"/>
  </si>
  <si>
    <t>各スキー場のコース数並びにリフト・ゴンドラの本数及び築年数（様式1-1：2-2①）</t>
    <phoneticPr fontId="1"/>
  </si>
  <si>
    <t>スキー場の基礎情報（様式1-1：2-2①、④、⑩）</t>
    <rPh sb="3" eb="4">
      <t>ジョウ</t>
    </rPh>
    <rPh sb="5" eb="7">
      <t>キソ</t>
    </rPh>
    <rPh sb="7" eb="9">
      <t>ジョウホウ</t>
    </rPh>
    <phoneticPr fontId="1"/>
  </si>
  <si>
    <t>平均宿泊日数</t>
    <rPh sb="0" eb="2">
      <t>ヘイキン</t>
    </rPh>
    <rPh sb="2" eb="4">
      <t>シュクハク</t>
    </rPh>
    <rPh sb="4" eb="6">
      <t>ニッスウ</t>
    </rPh>
    <phoneticPr fontId="1"/>
  </si>
  <si>
    <t>（インバウンドの平均宿泊日数）</t>
    <rPh sb="8" eb="10">
      <t>ヘイキン</t>
    </rPh>
    <rPh sb="10" eb="12">
      <t>シュクハク</t>
    </rPh>
    <rPh sb="12" eb="14">
      <t>ニッスウ</t>
    </rPh>
    <phoneticPr fontId="1"/>
  </si>
  <si>
    <t>※実績値が不明な場合は空欄でかまいません</t>
    <rPh sb="1" eb="4">
      <t>ジッセキチ</t>
    </rPh>
    <rPh sb="5" eb="7">
      <t>フメイ</t>
    </rPh>
    <rPh sb="8" eb="10">
      <t>バアイ</t>
    </rPh>
    <rPh sb="11" eb="13">
      <t>クウラン</t>
    </rPh>
    <phoneticPr fontId="1"/>
  </si>
  <si>
    <t>※今シーズンのデータを審査に用いるため、現時点の入込実績に基づき、シーズン終了までの見込み値を可能な限り記載してください</t>
  </si>
  <si>
    <t>※今シーズンのデータを審査に用いるため、現時点の入込実績に基づき、シーズン終了までの見込み値を可能な限り記載してください</t>
    <rPh sb="1" eb="2">
      <t>コン</t>
    </rPh>
    <rPh sb="11" eb="13">
      <t>シンサ</t>
    </rPh>
    <rPh sb="14" eb="15">
      <t>モチ</t>
    </rPh>
    <rPh sb="20" eb="23">
      <t>ゲンジテン</t>
    </rPh>
    <rPh sb="26" eb="28">
      <t>ジッセキ</t>
    </rPh>
    <rPh sb="29" eb="30">
      <t>モト</t>
    </rPh>
    <rPh sb="37" eb="39">
      <t>シュウリョウ</t>
    </rPh>
    <rPh sb="42" eb="44">
      <t>ミコ</t>
    </rPh>
    <rPh sb="45" eb="46">
      <t>チ</t>
    </rPh>
    <rPh sb="47" eb="49">
      <t>カノウ</t>
    </rPh>
    <rPh sb="50" eb="51">
      <t>カギ</t>
    </rPh>
    <rPh sb="52" eb="54">
      <t>キサイ</t>
    </rPh>
    <phoneticPr fontId="1"/>
  </si>
  <si>
    <r>
      <t>地域におけるスノーリゾートに対する投資（様式1-1：2-1①、③、2-2⑫、2-3③、④、2-4</t>
    </r>
    <r>
      <rPr>
        <b/>
        <sz val="14"/>
        <rFont val="游ゴシック"/>
        <family val="3"/>
        <charset val="128"/>
      </rPr>
      <t>⑥）</t>
    </r>
    <phoneticPr fontId="1"/>
  </si>
  <si>
    <t>その他、当該形成計画に参画している全てのスキー場が連携した取組を行っている。</t>
    <rPh sb="2" eb="3">
      <t>タ</t>
    </rPh>
    <rPh sb="23" eb="24">
      <t>ジョウ</t>
    </rPh>
    <rPh sb="25" eb="27">
      <t>レンケイ</t>
    </rPh>
    <rPh sb="32" eb="33">
      <t>オコナ</t>
    </rPh>
    <phoneticPr fontId="1"/>
  </si>
  <si>
    <t>経営の安定化に向けた取組（様式1-1：2-2②）</t>
    <rPh sb="0" eb="2">
      <t>ケイエイ</t>
    </rPh>
    <rPh sb="3" eb="6">
      <t>アンテイカ</t>
    </rPh>
    <rPh sb="7" eb="8">
      <t>ム</t>
    </rPh>
    <phoneticPr fontId="1"/>
  </si>
  <si>
    <t>経営統合に関する取組（様式1-1：2-2②）</t>
    <rPh sb="0" eb="2">
      <t>ケイエイ</t>
    </rPh>
    <rPh sb="2" eb="4">
      <t>トウゴウ</t>
    </rPh>
    <rPh sb="5" eb="6">
      <t>カン</t>
    </rPh>
    <phoneticPr fontId="1"/>
  </si>
  <si>
    <t>スノーリゾート一体となった取組（様式1-1：2-1①、2-2⑪、2-4①、②）</t>
    <rPh sb="7" eb="9">
      <t>イッタイ</t>
    </rPh>
    <phoneticPr fontId="1"/>
  </si>
  <si>
    <t>スキーレッスン・スキーガイドについて（様式1-1：2-2⑤）</t>
    <phoneticPr fontId="1"/>
  </si>
  <si>
    <r>
      <t>レンタルサービスについて（様式1-1：2-2⑦</t>
    </r>
    <r>
      <rPr>
        <b/>
        <sz val="14"/>
        <rFont val="游ゴシック"/>
        <family val="3"/>
        <charset val="128"/>
      </rPr>
      <t>）</t>
    </r>
    <phoneticPr fontId="1"/>
  </si>
  <si>
    <t>各スキー場の経営状況（索道事業単体の営業利益及び売上高、全事業の営業利益及び売上高）（様式1-1：2-2②）</t>
    <phoneticPr fontId="1"/>
  </si>
  <si>
    <r>
      <t>各スキー場の過去４年間の営業開始日及び営業終了日（「yyyy/m/d」で記載。営業休止期間がある場合は明記。）（様式1-1：2-2⑧</t>
    </r>
    <r>
      <rPr>
        <b/>
        <sz val="14"/>
        <rFont val="游ゴシック"/>
        <family val="3"/>
        <charset val="128"/>
      </rPr>
      <t>）</t>
    </r>
    <rPh sb="36" eb="38">
      <t>キサイ</t>
    </rPh>
    <phoneticPr fontId="1"/>
  </si>
  <si>
    <r>
      <t>スノーリゾートが有するコンテンツ（訪日外国人旅行者向けに提供しているコンテンツをチェックしてください。）（様式1-1：2-2③、⑨、⑩、</t>
    </r>
    <r>
      <rPr>
        <b/>
        <sz val="14"/>
        <rFont val="游ゴシック"/>
        <family val="3"/>
        <charset val="128"/>
      </rPr>
      <t>2-3②）</t>
    </r>
    <rPh sb="8" eb="9">
      <t>ユウ</t>
    </rPh>
    <phoneticPr fontId="1"/>
  </si>
  <si>
    <t>スキーイン・スキーアウトできる客室数</t>
    <rPh sb="15" eb="18">
      <t>キャクシツスウ</t>
    </rPh>
    <phoneticPr fontId="1"/>
  </si>
  <si>
    <t>ベースタウンの施設整備状況（飲食店・小売店についてはスキー場内の施設は除く。）（様式1-1：2-3①、③）</t>
    <rPh sb="7" eb="9">
      <t>シセツ</t>
    </rPh>
    <rPh sb="9" eb="11">
      <t>セイビ</t>
    </rPh>
    <rPh sb="11" eb="13">
      <t>ジョウキョウ</t>
    </rPh>
    <rPh sb="14" eb="17">
      <t>インショクテン</t>
    </rPh>
    <rPh sb="18" eb="21">
      <t>コウリテン</t>
    </rPh>
    <rPh sb="29" eb="30">
      <t>ジョウ</t>
    </rPh>
    <rPh sb="30" eb="31">
      <t>ナイ</t>
    </rPh>
    <rPh sb="35" eb="36">
      <t>ノゾ</t>
    </rPh>
    <phoneticPr fontId="1"/>
  </si>
  <si>
    <t>例）○○空港⇒（鉄道）⇒○○駅⇒（バス）⇒ベースタウン</t>
    <rPh sb="0" eb="1">
      <t>レイ</t>
    </rPh>
    <rPh sb="4" eb="6">
      <t>クウコウ</t>
    </rPh>
    <rPh sb="8" eb="10">
      <t>テツドウ</t>
    </rPh>
    <rPh sb="14" eb="15">
      <t>エキ</t>
    </rPh>
    <phoneticPr fontId="1"/>
  </si>
  <si>
    <t>※単位：時間</t>
    <rPh sb="1" eb="3">
      <t>タンイ</t>
    </rPh>
    <rPh sb="4" eb="6">
      <t>ジカン</t>
    </rPh>
    <phoneticPr fontId="1"/>
  </si>
  <si>
    <t>行政による社会資本整備（景観整備、駅前再開発、道路新設等）が行われた、又は計画がある。</t>
    <rPh sb="0" eb="2">
      <t>ギョウセイ</t>
    </rPh>
    <rPh sb="5" eb="7">
      <t>シャカイ</t>
    </rPh>
    <rPh sb="7" eb="9">
      <t>シホン</t>
    </rPh>
    <rPh sb="9" eb="11">
      <t>セイビ</t>
    </rPh>
    <rPh sb="12" eb="14">
      <t>ケイカン</t>
    </rPh>
    <rPh sb="14" eb="16">
      <t>セイビ</t>
    </rPh>
    <rPh sb="23" eb="25">
      <t>ドウロ</t>
    </rPh>
    <rPh sb="25" eb="27">
      <t>シンセツ</t>
    </rPh>
    <rPh sb="27" eb="28">
      <t>トウ</t>
    </rPh>
    <rPh sb="30" eb="31">
      <t>オコナ</t>
    </rPh>
    <rPh sb="35" eb="36">
      <t>マタ</t>
    </rPh>
    <rPh sb="37" eb="39">
      <t>ケイカク</t>
    </rPh>
    <phoneticPr fontId="1"/>
  </si>
  <si>
    <t>過去に経営統合が行われた結果、形成計画範囲内で複数の索道事業者による経営が行われている。</t>
    <rPh sb="0" eb="2">
      <t>カコ</t>
    </rPh>
    <rPh sb="3" eb="5">
      <t>ケイエイ</t>
    </rPh>
    <rPh sb="5" eb="7">
      <t>トウゴウ</t>
    </rPh>
    <rPh sb="8" eb="9">
      <t>オコナ</t>
    </rPh>
    <rPh sb="12" eb="14">
      <t>ケッカ</t>
    </rPh>
    <rPh sb="15" eb="17">
      <t>ケイセイ</t>
    </rPh>
    <rPh sb="17" eb="19">
      <t>ケイカク</t>
    </rPh>
    <rPh sb="19" eb="22">
      <t>ハンイナイ</t>
    </rPh>
    <rPh sb="23" eb="25">
      <t>フクスウ</t>
    </rPh>
    <rPh sb="26" eb="28">
      <t>サクドウ</t>
    </rPh>
    <rPh sb="28" eb="31">
      <t>ジギョウシャ</t>
    </rPh>
    <rPh sb="34" eb="36">
      <t>ケイエイ</t>
    </rPh>
    <rPh sb="37" eb="38">
      <t>オコナ</t>
    </rPh>
    <phoneticPr fontId="1"/>
  </si>
  <si>
    <t>形成計画範囲内のスキー場の経営統合について、現在協議を行っている最中である。</t>
    <rPh sb="0" eb="2">
      <t>ケイセイ</t>
    </rPh>
    <rPh sb="2" eb="4">
      <t>ケイカク</t>
    </rPh>
    <rPh sb="4" eb="7">
      <t>ハンイナイ</t>
    </rPh>
    <rPh sb="11" eb="12">
      <t>ジョウ</t>
    </rPh>
    <rPh sb="13" eb="15">
      <t>ケイエイ</t>
    </rPh>
    <rPh sb="15" eb="17">
      <t>トウゴウ</t>
    </rPh>
    <rPh sb="22" eb="24">
      <t>ゲンザイ</t>
    </rPh>
    <rPh sb="24" eb="26">
      <t>キョウギ</t>
    </rPh>
    <rPh sb="27" eb="28">
      <t>オコナ</t>
    </rPh>
    <rPh sb="32" eb="34">
      <t>サイチュウ</t>
    </rPh>
    <phoneticPr fontId="1"/>
  </si>
  <si>
    <t>最小</t>
    <rPh sb="0" eb="2">
      <t>サイショウ</t>
    </rPh>
    <phoneticPr fontId="1"/>
  </si>
  <si>
    <t>単位：日　※暦年（1/1～12/31）集計</t>
    <rPh sb="0" eb="2">
      <t>タンイ</t>
    </rPh>
    <rPh sb="3" eb="4">
      <t>ニチ</t>
    </rPh>
    <rPh sb="6" eb="8">
      <t>レキネン</t>
    </rPh>
    <rPh sb="19" eb="21">
      <t>シュウケイ</t>
    </rPh>
    <phoneticPr fontId="1"/>
  </si>
  <si>
    <t>R4/R5（2022-23）</t>
    <phoneticPr fontId="1"/>
  </si>
  <si>
    <t>R3-R4(2021年-2022年)</t>
    <rPh sb="16" eb="17">
      <t>ネン</t>
    </rPh>
    <phoneticPr fontId="1"/>
  </si>
  <si>
    <t>R2/R3（2020-21）</t>
    <phoneticPr fontId="1"/>
  </si>
  <si>
    <t>R3-R4（2021-22）</t>
    <phoneticPr fontId="1"/>
  </si>
  <si>
    <t>R5/R6（2023-24）</t>
    <phoneticPr fontId="1"/>
  </si>
  <si>
    <t>R6/R7（2024-25）</t>
    <phoneticPr fontId="1"/>
  </si>
  <si>
    <t>R7/R8（2025-26）</t>
    <phoneticPr fontId="1"/>
  </si>
  <si>
    <t>R8/R9（2026-27）</t>
    <phoneticPr fontId="1"/>
  </si>
  <si>
    <t>※今シーズンのデータを審査に用いるため、現時点の入込実績に基づき、シーズン終了までの見込み値を可能な限り記載してください</t>
    <phoneticPr fontId="1"/>
  </si>
  <si>
    <t>※シーズン終了までの見込み値を可能な限り記載してください</t>
    <phoneticPr fontId="1"/>
  </si>
  <si>
    <t>○○スキー場16</t>
    <rPh sb="5" eb="6">
      <t>ジョウ</t>
    </rPh>
    <phoneticPr fontId="1"/>
  </si>
  <si>
    <t>○○スキー場17</t>
    <rPh sb="5" eb="6">
      <t>ジョウ</t>
    </rPh>
    <phoneticPr fontId="1"/>
  </si>
  <si>
    <t>○○スキー場18</t>
    <rPh sb="5" eb="6">
      <t>ジョウ</t>
    </rPh>
    <phoneticPr fontId="1"/>
  </si>
  <si>
    <t>○○スキー場19</t>
    <rPh sb="5" eb="6">
      <t>ジョウ</t>
    </rPh>
    <phoneticPr fontId="1"/>
  </si>
  <si>
    <t>○○スキー場20</t>
    <rPh sb="5" eb="6">
      <t>ジョウ</t>
    </rPh>
    <phoneticPr fontId="1"/>
  </si>
  <si>
    <t>運営に参加する索道事業者の数</t>
    <rPh sb="0" eb="2">
      <t>ウンエイ</t>
    </rPh>
    <rPh sb="3" eb="5">
      <t>サンカ</t>
    </rPh>
    <rPh sb="7" eb="9">
      <t>サクドウ</t>
    </rPh>
    <rPh sb="9" eb="12">
      <t>ジギョウシャ</t>
    </rPh>
    <rPh sb="13" eb="14">
      <t>カズ</t>
    </rPh>
    <phoneticPr fontId="1"/>
  </si>
  <si>
    <t>R9（2027年）</t>
    <rPh sb="7" eb="8">
      <t>ネン</t>
    </rPh>
    <phoneticPr fontId="1"/>
  </si>
  <si>
    <t>参画する全てのスキー場で、それぞれのスキー場における索道事業者は１者のみである。</t>
    <rPh sb="0" eb="2">
      <t>サンカク</t>
    </rPh>
    <rPh sb="4" eb="5">
      <t>スベ</t>
    </rPh>
    <rPh sb="10" eb="11">
      <t>ジョウ</t>
    </rPh>
    <rPh sb="21" eb="22">
      <t>ジョウ</t>
    </rPh>
    <rPh sb="26" eb="28">
      <t>サクドウ</t>
    </rPh>
    <rPh sb="28" eb="31">
      <t>ジギョウシャ</t>
    </rPh>
    <rPh sb="33" eb="34">
      <t>シャ</t>
    </rPh>
    <phoneticPr fontId="1"/>
  </si>
  <si>
    <t>R4-R5(2022年-2023年)</t>
    <rPh sb="16" eb="17">
      <t>ネン</t>
    </rPh>
    <phoneticPr fontId="1"/>
  </si>
  <si>
    <t>スノーコンテンツ・アフタースキーコンテンツ（スキー場におけるスキー・スノーボード以外のコンテンツ）</t>
    <rPh sb="25" eb="26">
      <t>ジョウ</t>
    </rPh>
    <rPh sb="40" eb="42">
      <t>イガイ</t>
    </rPh>
    <phoneticPr fontId="1"/>
  </si>
  <si>
    <t>R9/R10（2027-28）</t>
    <phoneticPr fontId="1"/>
  </si>
  <si>
    <t>令和7年度　国際競争力の高いスノーリゾート形成計画（様式1-2）</t>
    <rPh sb="0" eb="2">
      <t>レイワ</t>
    </rPh>
    <rPh sb="3" eb="5">
      <t>ネンド</t>
    </rPh>
    <rPh sb="6" eb="8">
      <t>コクサイ</t>
    </rPh>
    <rPh sb="8" eb="10">
      <t>キョウソウ</t>
    </rPh>
    <rPh sb="10" eb="11">
      <t>リョク</t>
    </rPh>
    <rPh sb="12" eb="13">
      <t>タカ</t>
    </rPh>
    <rPh sb="21" eb="23">
      <t>ケイセイ</t>
    </rPh>
    <rPh sb="23" eb="25">
      <t>ケイカク</t>
    </rPh>
    <rPh sb="26" eb="28">
      <t>ヨウシキ</t>
    </rPh>
    <phoneticPr fontId="1"/>
  </si>
  <si>
    <t>スノーエスカレーター</t>
    <phoneticPr fontId="1"/>
  </si>
  <si>
    <t>R10（2028年）</t>
    <rPh sb="8" eb="9">
      <t>ネン</t>
    </rPh>
    <phoneticPr fontId="1"/>
  </si>
  <si>
    <t>R5-R6(2023年-2024年)　</t>
    <rPh sb="16" eb="17">
      <t>ネン</t>
    </rPh>
    <phoneticPr fontId="1"/>
  </si>
  <si>
    <t>R6-R7(2024年-2025年)　※見込み</t>
    <rPh sb="16" eb="17">
      <t>ネン</t>
    </rPh>
    <rPh sb="20" eb="22">
      <t>ミコ</t>
    </rPh>
    <phoneticPr fontId="1"/>
  </si>
  <si>
    <t>R10/R11（2028-29）</t>
    <phoneticPr fontId="1"/>
  </si>
  <si>
    <t>各スキー場内のレストハウス等の整備状況（施設数、平均築年数）（様式1-1：2-2④）</t>
  </si>
  <si>
    <t>乳幼児対応設備の有無（様式1-1：2-2⑥）</t>
  </si>
  <si>
    <t>国際大会での使用実績（直近５件）（様式1-1：2-2⑬）</t>
    <phoneticPr fontId="1"/>
  </si>
  <si>
    <t>各スキー場における長期滞在者向けリフト券（３日以上のリフト券・シーズン券）販売枚数（様式1-1：1-4④）</t>
    <phoneticPr fontId="1"/>
  </si>
  <si>
    <t>地域内の宿泊施設における平均宿泊日数及びインバウンドの平均宿泊日数（様式1-1：1-4⑤）</t>
    <phoneticPr fontId="1"/>
  </si>
  <si>
    <t>（うちインバウンド額）</t>
    <rPh sb="9" eb="10">
      <t>ガク</t>
    </rPh>
    <phoneticPr fontId="1"/>
  </si>
  <si>
    <t>単位：日　※シーズン期間</t>
    <phoneticPr fontId="1"/>
  </si>
  <si>
    <t>満足度</t>
    <rPh sb="0" eb="3">
      <t>マンゾクド</t>
    </rPh>
    <phoneticPr fontId="1"/>
  </si>
  <si>
    <t>（インバウンド来場者における満足度）</t>
    <rPh sb="7" eb="10">
      <t>ライジョウシャ</t>
    </rPh>
    <rPh sb="14" eb="17">
      <t>マンゾクド</t>
    </rPh>
    <phoneticPr fontId="1"/>
  </si>
  <si>
    <t>地域内における来場者の満足度及びインバウンド来場者における満足度（様式1-1：1-4⑥）</t>
    <rPh sb="7" eb="10">
      <t>ライジョウシャ</t>
    </rPh>
    <rPh sb="11" eb="14">
      <t>マンゾクド</t>
    </rPh>
    <rPh sb="22" eb="25">
      <t>ライジョウシャ</t>
    </rPh>
    <rPh sb="29" eb="32">
      <t>マンゾクド</t>
    </rPh>
    <phoneticPr fontId="1"/>
  </si>
  <si>
    <t>地域内における経済波及効果（様式1-1：1-4⑦）</t>
    <rPh sb="7" eb="9">
      <t>ケイザイ</t>
    </rPh>
    <rPh sb="9" eb="11">
      <t>ハキュウ</t>
    </rPh>
    <rPh sb="11" eb="13">
      <t>コウカ</t>
    </rPh>
    <phoneticPr fontId="1"/>
  </si>
  <si>
    <t>経済波及効果</t>
    <rPh sb="0" eb="2">
      <t>ケイザイ</t>
    </rPh>
    <rPh sb="2" eb="4">
      <t>ハキュウ</t>
    </rPh>
    <rPh sb="4" eb="6">
      <t>コウカ</t>
    </rPh>
    <phoneticPr fontId="1"/>
  </si>
  <si>
    <t>各スキー場における1人あたり消費額及びそのインバウンド消費額（スキー場全事業売上/来場者数（チケット販売日数ベース））（様式1-1：1-4③）</t>
    <rPh sb="10" eb="11">
      <t>ニン</t>
    </rPh>
    <rPh sb="14" eb="17">
      <t>ショウヒガク</t>
    </rPh>
    <rPh sb="17" eb="18">
      <t>オヨ</t>
    </rPh>
    <rPh sb="27" eb="30">
      <t>ショウヒガク</t>
    </rPh>
    <rPh sb="34" eb="35">
      <t>ジョウ</t>
    </rPh>
    <rPh sb="35" eb="36">
      <t>ゼン</t>
    </rPh>
    <rPh sb="36" eb="38">
      <t>ジギョウ</t>
    </rPh>
    <rPh sb="38" eb="40">
      <t>ウリアゲ</t>
    </rPh>
    <rPh sb="41" eb="44">
      <t>ライジョウシャ</t>
    </rPh>
    <phoneticPr fontId="1"/>
  </si>
  <si>
    <t>※R7年度申請にあたっては、必須ではありません。</t>
    <phoneticPr fontId="1"/>
  </si>
  <si>
    <t>※R7年度申請にあたっては、インバウンド数は必須ではありません。</t>
    <rPh sb="3" eb="5">
      <t>ネンド</t>
    </rPh>
    <rPh sb="5" eb="7">
      <t>シンセイ</t>
    </rPh>
    <rPh sb="20" eb="21">
      <t>スウ</t>
    </rPh>
    <rPh sb="22" eb="24">
      <t>ヒッス</t>
    </rPh>
    <phoneticPr fontId="1"/>
  </si>
  <si>
    <t>単位：円/人　※暦年（1/1～12/31）集計</t>
    <phoneticPr fontId="1"/>
  </si>
  <si>
    <t>単位：(　)※暦年（1/1～12/31）集計</t>
    <rPh sb="0" eb="2">
      <t>タンイ</t>
    </rPh>
    <rPh sb="7" eb="9">
      <t>レキネン</t>
    </rPh>
    <rPh sb="20" eb="22">
      <t>シュウケイ</t>
    </rPh>
    <phoneticPr fontId="1"/>
  </si>
  <si>
    <t>※単位を必ず記載してください。</t>
    <rPh sb="1" eb="3">
      <t>タンイ</t>
    </rPh>
    <rPh sb="4" eb="5">
      <t>カナラ</t>
    </rPh>
    <rPh sb="6" eb="8">
      <t>キサイ</t>
    </rPh>
    <phoneticPr fontId="1"/>
  </si>
  <si>
    <t>単位：円　※暦年（1/1～12/31）集計</t>
    <rPh sb="0" eb="2">
      <t>タンイ</t>
    </rPh>
    <rPh sb="3" eb="4">
      <t>エン</t>
    </rPh>
    <rPh sb="6" eb="8">
      <t>レキネン</t>
    </rPh>
    <rPh sb="19" eb="21">
      <t>シュウケイ</t>
    </rPh>
    <phoneticPr fontId="1"/>
  </si>
  <si>
    <r>
      <t>R2</t>
    </r>
    <r>
      <rPr>
        <sz val="9"/>
        <rFont val="游ゴシック"/>
        <family val="3"/>
        <charset val="128"/>
      </rPr>
      <t>(2020年)年度</t>
    </r>
    <rPh sb="7" eb="8">
      <t>ネン</t>
    </rPh>
    <rPh sb="9" eb="11">
      <t>ネンド</t>
    </rPh>
    <phoneticPr fontId="1"/>
  </si>
  <si>
    <r>
      <t>R3</t>
    </r>
    <r>
      <rPr>
        <sz val="9"/>
        <rFont val="游ゴシック"/>
        <family val="3"/>
        <charset val="128"/>
      </rPr>
      <t>(2021年)年度</t>
    </r>
    <rPh sb="7" eb="8">
      <t>ネン</t>
    </rPh>
    <rPh sb="9" eb="11">
      <t>ネンド</t>
    </rPh>
    <phoneticPr fontId="1"/>
  </si>
  <si>
    <r>
      <t>R4</t>
    </r>
    <r>
      <rPr>
        <sz val="9"/>
        <rFont val="游ゴシック"/>
        <family val="3"/>
        <charset val="128"/>
      </rPr>
      <t>(2022年)年度</t>
    </r>
    <rPh sb="7" eb="8">
      <t>ネン</t>
    </rPh>
    <rPh sb="9" eb="11">
      <t>ネンド</t>
    </rPh>
    <phoneticPr fontId="1"/>
  </si>
  <si>
    <r>
      <t>R5</t>
    </r>
    <r>
      <rPr>
        <sz val="9"/>
        <rFont val="游ゴシック"/>
        <family val="3"/>
        <charset val="128"/>
      </rPr>
      <t>(2023年)年度</t>
    </r>
    <rPh sb="7" eb="8">
      <t>ネン</t>
    </rPh>
    <rPh sb="9" eb="11">
      <t>ネンド</t>
    </rPh>
    <phoneticPr fontId="1"/>
  </si>
  <si>
    <r>
      <t>R6</t>
    </r>
    <r>
      <rPr>
        <sz val="9"/>
        <rFont val="游ゴシック"/>
        <family val="3"/>
        <charset val="128"/>
      </rPr>
      <t>(2024年)年度</t>
    </r>
    <r>
      <rPr>
        <sz val="11"/>
        <rFont val="游ゴシック"/>
        <family val="3"/>
        <charset val="128"/>
      </rPr>
      <t>(見込み）</t>
    </r>
    <rPh sb="7" eb="8">
      <t>ネン</t>
    </rPh>
    <rPh sb="9" eb="11">
      <t>ネンド</t>
    </rPh>
    <rPh sb="12" eb="14">
      <t>ミコ</t>
    </rPh>
    <phoneticPr fontId="1"/>
  </si>
  <si>
    <r>
      <t>地域内の延べ宿泊者数及びそのインバウンド人数（様式1-1</t>
    </r>
    <r>
      <rPr>
        <b/>
        <sz val="14"/>
        <rFont val="游ゴシック"/>
        <family val="3"/>
        <charset val="128"/>
      </rPr>
      <t>：1-4⑤）</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</si>
</sst>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0.0&quot;h&quot;"/>
    <numFmt numFmtId="177" formatCode="#,##0&quot;本&quot;"/>
    <numFmt numFmtId="178" formatCode="#,##0&quot;m&quot;"/>
    <numFmt numFmtId="179" formatCode="#,##0&quot;人&quot;"/>
    <numFmt numFmtId="180" formatCode="#,##0&quot;個&quot;"/>
    <numFmt numFmtId="181" formatCode="#,##0&quot;円&quot;;[Red]\-#,##0&quot;円&quot;"/>
    <numFmt numFmtId="182" formatCode="#,##0&quot;室&quot;"/>
    <numFmt numFmtId="183" formatCode="#,##0&quot;軒&quot;"/>
    <numFmt numFmtId="184" formatCode="#,##0&quot;日&quot;"/>
    <numFmt numFmtId="185" formatCode="&quot;往復&quot;#,##0&quot;便/日&quot;"/>
    <numFmt numFmtId="186" formatCode="#,##0&quot;㎝&quot;"/>
    <numFmt numFmtId="187" formatCode="#,###.0&quot;人/h&quot;"/>
    <numFmt numFmtId="188" formatCode="#,###.0&quot;年&quot;"/>
    <numFmt numFmtId="189" formatCode="#,##0&quot;席&quot;"/>
    <numFmt numFmtId="190" formatCode="#,###&quot;席&quot;"/>
    <numFmt numFmtId="191" formatCode="#,##0&quot;円/人&quot;"/>
    <numFmt numFmtId="192" formatCode="#,##0&quot;施設&quot;"/>
    <numFmt numFmtId="193" formatCode="#,##0&quot;年&quot;"/>
    <numFmt numFmtId="194" formatCode="#,##0&quot;分&quot;"/>
    <numFmt numFmtId="195" formatCode="#,##0&quot;km&quot;"/>
    <numFmt numFmtId="196" formatCode="#,##0&quot;便/日&quot;"/>
    <numFmt numFmtId="197" formatCode="#,###&quot;箇所&quot;"/>
    <numFmt numFmtId="198" formatCode="#,##0&quot;枚&quot;"/>
    <numFmt numFmtId="199" formatCode="#,###.0&quot;日&quot;"/>
    <numFmt numFmtId="200" formatCode="#,###&quot;者&quot;"/>
    <numFmt numFmtId="201" formatCode="#&quot;箇所&quot;"/>
  </numFmts>
  <fonts count="26" x14ac:knownFonts="1">
    <font>
      <sz val="11"/>
      <color theme="1"/>
      <name val="ＭＳ Ｐゴシック"/>
      <family val="3"/>
    </font>
    <font>
      <sz val="6"/>
      <name val="ＭＳ Ｐゴシック"/>
      <family val="3"/>
    </font>
    <font>
      <sz val="11"/>
      <color theme="1"/>
      <name val="游ゴシック"/>
      <family val="3"/>
    </font>
    <font>
      <b/>
      <sz val="18"/>
      <color theme="1"/>
      <name val="游ゴシック"/>
      <family val="3"/>
    </font>
    <font>
      <b/>
      <sz val="11"/>
      <color theme="1"/>
      <name val="游ゴシック"/>
      <family val="3"/>
    </font>
    <font>
      <b/>
      <sz val="14"/>
      <color theme="1"/>
      <name val="游ゴシック"/>
      <family val="3"/>
    </font>
    <font>
      <b/>
      <sz val="12"/>
      <color theme="1"/>
      <name val="游ゴシック"/>
      <family val="3"/>
    </font>
    <font>
      <sz val="10"/>
      <color theme="1"/>
      <name val="游ゴシック"/>
      <family val="3"/>
    </font>
    <font>
      <b/>
      <sz val="12"/>
      <name val="游ゴシック"/>
      <family val="3"/>
    </font>
    <font>
      <b/>
      <sz val="11"/>
      <name val="游ゴシック"/>
      <family val="3"/>
    </font>
    <font>
      <sz val="11"/>
      <color theme="1"/>
      <name val="ＭＳ Ｐゴシック"/>
      <family val="3"/>
    </font>
    <font>
      <b/>
      <sz val="14"/>
      <color rgb="FFFF0000"/>
      <name val="游ゴシック"/>
      <family val="3"/>
    </font>
    <font>
      <sz val="10"/>
      <color theme="1"/>
      <name val="游ゴシック"/>
      <family val="3"/>
      <charset val="128"/>
    </font>
    <font>
      <sz val="8"/>
      <color theme="1"/>
      <name val="游ゴシック"/>
      <family val="3"/>
    </font>
    <font>
      <sz val="10"/>
      <name val="游ゴシック"/>
      <family val="3"/>
    </font>
    <font>
      <sz val="10"/>
      <name val="游ゴシック"/>
      <family val="3"/>
      <charset val="128"/>
    </font>
    <font>
      <b/>
      <sz val="14"/>
      <name val="游ゴシック"/>
      <family val="3"/>
    </font>
    <font>
      <b/>
      <sz val="14"/>
      <name val="游ゴシック"/>
      <family val="3"/>
      <charset val="128"/>
    </font>
    <font>
      <sz val="11"/>
      <name val="游ゴシック"/>
      <family val="3"/>
    </font>
    <font>
      <sz val="11"/>
      <name val="游ゴシック"/>
      <family val="3"/>
      <charset val="128"/>
    </font>
    <font>
      <sz val="9"/>
      <name val="游ゴシック"/>
      <family val="3"/>
      <charset val="128"/>
    </font>
    <font>
      <b/>
      <sz val="12"/>
      <color rgb="FFFF0000"/>
      <name val="游ゴシック"/>
      <family val="3"/>
      <charset val="128"/>
    </font>
    <font>
      <b/>
      <sz val="22"/>
      <color theme="1"/>
      <name val="游ゴシック"/>
      <family val="3"/>
    </font>
    <font>
      <b/>
      <sz val="14"/>
      <color theme="1"/>
      <name val="游ゴシック"/>
      <family val="3"/>
      <charset val="128"/>
    </font>
    <font>
      <b/>
      <sz val="14"/>
      <color rgb="FFFF0000"/>
      <name val="游ゴシック"/>
      <family val="3"/>
      <charset val="128"/>
    </font>
    <font>
      <b/>
      <sz val="11"/>
      <color rgb="FFFF0000"/>
      <name val="游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DAEEF3"/>
        <bgColor indexed="64"/>
      </patternFill>
    </fill>
    <fill>
      <patternFill patternType="solid">
        <fgColor rgb="FFFFC000"/>
        <bgColor indexed="64"/>
      </patternFill>
    </fill>
  </fills>
  <borders count="63">
    <border>
      <left/>
      <right/>
      <top/>
      <bottom/>
      <diagonal/>
    </border>
    <border>
      <left style="thin">
        <color indexed="64"/>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double">
        <color indexed="64"/>
      </top>
      <bottom style="thin">
        <color auto="1"/>
      </bottom>
      <diagonal/>
    </border>
    <border>
      <left style="thin">
        <color auto="1"/>
      </left>
      <right style="thin">
        <color auto="1"/>
      </right>
      <top/>
      <bottom style="thin">
        <color auto="1"/>
      </bottom>
      <diagonal/>
    </border>
    <border>
      <left style="thin">
        <color auto="1"/>
      </left>
      <right/>
      <top style="double">
        <color auto="1"/>
      </top>
      <bottom style="thin">
        <color auto="1"/>
      </bottom>
      <diagonal/>
    </border>
    <border>
      <left style="thin">
        <color auto="1"/>
      </left>
      <right/>
      <top style="thin">
        <color auto="1"/>
      </top>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double">
        <color auto="1"/>
      </top>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indexed="64"/>
      </left>
      <right style="thin">
        <color auto="1"/>
      </right>
      <top style="double">
        <color indexed="64"/>
      </top>
      <bottom style="thin">
        <color auto="1"/>
      </bottom>
      <diagonal/>
    </border>
    <border>
      <left style="medium">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auto="1"/>
      </left>
      <right style="thin">
        <color auto="1"/>
      </right>
      <top style="double">
        <color auto="1"/>
      </top>
      <bottom style="hair">
        <color auto="1"/>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auto="1"/>
      </left>
      <right style="thin">
        <color auto="1"/>
      </right>
      <top style="hair">
        <color auto="1"/>
      </top>
      <bottom/>
      <diagonal/>
    </border>
    <border diagonalDown="1">
      <left style="thin">
        <color indexed="64"/>
      </left>
      <right style="thin">
        <color auto="1"/>
      </right>
      <top style="double">
        <color indexed="64"/>
      </top>
      <bottom style="double">
        <color indexed="64"/>
      </bottom>
      <diagonal style="thin">
        <color indexed="64"/>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thin">
        <color auto="1"/>
      </top>
      <bottom style="thin">
        <color auto="1"/>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auto="1"/>
      </left>
      <right/>
      <top/>
      <bottom/>
      <diagonal/>
    </border>
    <border diagonalDown="1">
      <left style="thin">
        <color indexed="64"/>
      </left>
      <right style="thin">
        <color indexed="64"/>
      </right>
      <top style="double">
        <color indexed="64"/>
      </top>
      <bottom style="thin">
        <color indexed="64"/>
      </bottom>
      <diagonal style="thin">
        <color indexed="64"/>
      </diagonal>
    </border>
    <border>
      <left style="thin">
        <color auto="1"/>
      </left>
      <right/>
      <top style="double">
        <color indexed="64"/>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double">
        <color indexed="64"/>
      </bottom>
      <diagonal/>
    </border>
    <border>
      <left/>
      <right/>
      <top style="thin">
        <color auto="1"/>
      </top>
      <bottom/>
      <diagonal/>
    </border>
    <border>
      <left style="thin">
        <color auto="1"/>
      </left>
      <right style="thin">
        <color auto="1"/>
      </right>
      <top style="double">
        <color indexed="64"/>
      </top>
      <bottom style="double">
        <color indexed="64"/>
      </bottom>
      <diagonal/>
    </border>
    <border>
      <left/>
      <right style="thin">
        <color indexed="64"/>
      </right>
      <top style="thin">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auto="1"/>
      </right>
      <top style="thin">
        <color auto="1"/>
      </top>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alignment vertical="center"/>
    </xf>
    <xf numFmtId="38"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281">
    <xf numFmtId="0" fontId="0" fillId="0" borderId="0" xfId="0">
      <alignment vertical="center"/>
    </xf>
    <xf numFmtId="0" fontId="2" fillId="0" borderId="0" xfId="0" applyFont="1" applyAlignment="1">
      <alignment horizontal="right" vertical="center"/>
    </xf>
    <xf numFmtId="0" fontId="2" fillId="0" borderId="0" xfId="0" applyFont="1">
      <alignment vertical="center"/>
    </xf>
    <xf numFmtId="0" fontId="0"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pplyAlignment="1">
      <alignment horizontal="center" vertical="center"/>
    </xf>
    <xf numFmtId="0" fontId="2" fillId="3" borderId="5" xfId="0" applyFont="1" applyFill="1" applyBorder="1" applyProtection="1">
      <alignment vertical="center"/>
      <protection locked="0"/>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2" fillId="2" borderId="10" xfId="0" applyFont="1" applyFill="1" applyBorder="1">
      <alignment vertical="center"/>
    </xf>
    <xf numFmtId="0" fontId="2" fillId="2" borderId="11" xfId="0" applyFont="1" applyFill="1" applyBorder="1" applyAlignment="1">
      <alignment horizontal="right" vertical="center"/>
    </xf>
    <xf numFmtId="0" fontId="2" fillId="2" borderId="12" xfId="0" applyFont="1" applyFill="1" applyBorder="1">
      <alignment vertical="center"/>
    </xf>
    <xf numFmtId="0" fontId="6" fillId="2" borderId="13" xfId="0" applyFont="1" applyFill="1" applyBorder="1" applyAlignment="1">
      <alignment vertical="center"/>
    </xf>
    <xf numFmtId="0" fontId="6" fillId="2" borderId="7" xfId="0" applyFont="1" applyFill="1" applyBorder="1" applyAlignment="1">
      <alignment horizontal="right" vertical="center"/>
    </xf>
    <xf numFmtId="0" fontId="2" fillId="2" borderId="14" xfId="0" applyFont="1" applyFill="1" applyBorder="1" applyAlignment="1">
      <alignment horizontal="right" vertical="center"/>
    </xf>
    <xf numFmtId="0" fontId="2" fillId="4" borderId="20" xfId="0" applyFont="1" applyFill="1" applyBorder="1" applyAlignment="1">
      <alignment horizontal="left" vertical="center" indent="1"/>
    </xf>
    <xf numFmtId="0" fontId="2" fillId="4" borderId="21" xfId="0" applyFont="1" applyFill="1" applyBorder="1" applyAlignment="1">
      <alignment horizontal="left" vertical="center" indent="2"/>
    </xf>
    <xf numFmtId="0" fontId="2" fillId="4" borderId="18" xfId="0" applyFont="1" applyFill="1" applyBorder="1">
      <alignment vertical="center"/>
    </xf>
    <xf numFmtId="0" fontId="2" fillId="2" borderId="22" xfId="0" applyFont="1" applyFill="1" applyBorder="1" applyAlignment="1">
      <alignment horizontal="center" vertical="center"/>
    </xf>
    <xf numFmtId="0" fontId="8" fillId="0" borderId="0" xfId="0" applyFont="1">
      <alignment vertical="center"/>
    </xf>
    <xf numFmtId="0" fontId="2" fillId="2" borderId="22" xfId="0" applyFont="1" applyFill="1" applyBorder="1">
      <alignment vertical="center"/>
    </xf>
    <xf numFmtId="0" fontId="2" fillId="4" borderId="2" xfId="0" applyFont="1" applyFill="1" applyBorder="1">
      <alignment vertical="center"/>
    </xf>
    <xf numFmtId="0" fontId="2" fillId="0" borderId="5" xfId="0" applyFont="1" applyFill="1" applyBorder="1" applyProtection="1">
      <alignment vertical="center"/>
      <protection locked="0"/>
    </xf>
    <xf numFmtId="0" fontId="9" fillId="0" borderId="0" xfId="0" applyFont="1">
      <alignment vertical="center"/>
    </xf>
    <xf numFmtId="0" fontId="2" fillId="0" borderId="0" xfId="0" applyFont="1" applyBorder="1">
      <alignment vertical="center"/>
    </xf>
    <xf numFmtId="176" fontId="2" fillId="0" borderId="5" xfId="0" applyNumberFormat="1" applyFont="1" applyBorder="1" applyAlignment="1" applyProtection="1">
      <alignment horizontal="center" vertical="center"/>
      <protection locked="0"/>
    </xf>
    <xf numFmtId="178" fontId="2" fillId="0" borderId="5" xfId="1" applyNumberFormat="1" applyFont="1" applyBorder="1" applyProtection="1">
      <alignment vertical="center"/>
      <protection locked="0"/>
    </xf>
    <xf numFmtId="178" fontId="2" fillId="5" borderId="24" xfId="1" applyNumberFormat="1" applyFont="1" applyFill="1" applyBorder="1">
      <alignment vertical="center"/>
    </xf>
    <xf numFmtId="177" fontId="2" fillId="0" borderId="5" xfId="1" applyNumberFormat="1" applyFont="1" applyBorder="1" applyProtection="1">
      <alignment vertical="center"/>
      <protection locked="0"/>
    </xf>
    <xf numFmtId="177" fontId="2" fillId="0" borderId="25" xfId="1" applyNumberFormat="1" applyFont="1" applyBorder="1" applyProtection="1">
      <alignment vertical="center"/>
      <protection locked="0"/>
    </xf>
    <xf numFmtId="177" fontId="2" fillId="5" borderId="26" xfId="1" applyNumberFormat="1" applyFont="1" applyFill="1" applyBorder="1">
      <alignment vertical="center"/>
    </xf>
    <xf numFmtId="179" fontId="2" fillId="0" borderId="27" xfId="1" applyNumberFormat="1" applyFont="1" applyBorder="1" applyProtection="1">
      <alignment vertical="center"/>
      <protection locked="0"/>
    </xf>
    <xf numFmtId="179" fontId="2" fillId="0" borderId="28" xfId="1" applyNumberFormat="1" applyFont="1" applyBorder="1" applyProtection="1">
      <alignment vertical="center"/>
      <protection locked="0"/>
    </xf>
    <xf numFmtId="179" fontId="2" fillId="5" borderId="29" xfId="1" applyNumberFormat="1" applyFont="1" applyFill="1" applyBorder="1">
      <alignment vertical="center"/>
    </xf>
    <xf numFmtId="179" fontId="2" fillId="5" borderId="14" xfId="1" applyNumberFormat="1" applyFont="1" applyFill="1" applyBorder="1">
      <alignment vertical="center"/>
    </xf>
    <xf numFmtId="0" fontId="2" fillId="4" borderId="33" xfId="0" applyFont="1" applyFill="1" applyBorder="1" applyAlignment="1">
      <alignment horizontal="center" vertical="center"/>
    </xf>
    <xf numFmtId="179" fontId="2" fillId="0" borderId="25" xfId="0" applyNumberFormat="1" applyFont="1" applyBorder="1" applyProtection="1">
      <alignment vertical="center"/>
      <protection locked="0"/>
    </xf>
    <xf numFmtId="180" fontId="2" fillId="0" borderId="5" xfId="0" applyNumberFormat="1" applyFont="1" applyBorder="1" applyProtection="1">
      <alignment vertical="center"/>
      <protection locked="0"/>
    </xf>
    <xf numFmtId="0" fontId="2" fillId="2" borderId="12" xfId="0" applyFont="1" applyFill="1" applyBorder="1" applyAlignment="1">
      <alignment horizontal="center" vertical="center"/>
    </xf>
    <xf numFmtId="0" fontId="2" fillId="2" borderId="34" xfId="0" applyFont="1" applyFill="1" applyBorder="1" applyAlignment="1">
      <alignment horizontal="center" vertical="center"/>
    </xf>
    <xf numFmtId="181" fontId="2" fillId="0" borderId="27" xfId="1" applyNumberFormat="1" applyFont="1" applyBorder="1" applyProtection="1">
      <alignment vertical="center"/>
      <protection locked="0"/>
    </xf>
    <xf numFmtId="181" fontId="2" fillId="0" borderId="28" xfId="1" applyNumberFormat="1" applyFont="1" applyBorder="1" applyProtection="1">
      <alignment vertical="center"/>
      <protection locked="0"/>
    </xf>
    <xf numFmtId="0" fontId="2" fillId="4" borderId="3" xfId="0" applyFont="1" applyFill="1" applyBorder="1" applyAlignment="1">
      <alignment horizontal="center" vertical="center"/>
    </xf>
    <xf numFmtId="14" fontId="2" fillId="0" borderId="5" xfId="1" applyNumberFormat="1" applyFont="1" applyBorder="1" applyProtection="1">
      <alignment vertical="center"/>
      <protection locked="0"/>
    </xf>
    <xf numFmtId="177" fontId="2" fillId="5" borderId="35" xfId="1" applyNumberFormat="1" applyFont="1" applyFill="1" applyBorder="1">
      <alignment vertical="center"/>
    </xf>
    <xf numFmtId="14" fontId="2" fillId="5" borderId="26" xfId="1" applyNumberFormat="1" applyFont="1" applyFill="1" applyBorder="1">
      <alignment vertical="center"/>
    </xf>
    <xf numFmtId="0" fontId="2" fillId="0" borderId="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177" fontId="2" fillId="0" borderId="37" xfId="1" applyNumberFormat="1" applyFont="1" applyBorder="1" applyAlignment="1">
      <alignment horizontal="left" vertical="center"/>
    </xf>
    <xf numFmtId="178" fontId="2" fillId="5" borderId="6" xfId="1" applyNumberFormat="1" applyFont="1" applyFill="1" applyBorder="1">
      <alignment vertical="center"/>
    </xf>
    <xf numFmtId="0" fontId="2" fillId="0" borderId="0" xfId="0" applyFont="1" applyFill="1" applyBorder="1" applyAlignment="1">
      <alignment horizontal="left" vertical="center"/>
    </xf>
    <xf numFmtId="177" fontId="2" fillId="0" borderId="39" xfId="1" applyNumberFormat="1" applyFont="1" applyBorder="1" applyAlignment="1">
      <alignment horizontal="left" vertical="center"/>
    </xf>
    <xf numFmtId="177" fontId="2" fillId="0" borderId="17" xfId="1" applyNumberFormat="1" applyFont="1" applyBorder="1" applyProtection="1">
      <alignment vertical="center"/>
      <protection locked="0"/>
    </xf>
    <xf numFmtId="177" fontId="2" fillId="0" borderId="40" xfId="1" applyNumberFormat="1" applyFont="1" applyBorder="1" applyProtection="1">
      <alignment vertical="center"/>
      <protection locked="0"/>
    </xf>
    <xf numFmtId="184" fontId="2" fillId="5" borderId="41" xfId="1" applyNumberFormat="1" applyFont="1" applyFill="1" applyBorder="1">
      <alignment vertical="center"/>
    </xf>
    <xf numFmtId="184" fontId="2" fillId="0" borderId="5" xfId="1" applyNumberFormat="1" applyFont="1" applyFill="1" applyBorder="1" applyProtection="1">
      <alignment vertical="center"/>
      <protection locked="0"/>
    </xf>
    <xf numFmtId="184" fontId="2" fillId="5" borderId="42" xfId="1" applyNumberFormat="1" applyFont="1" applyFill="1" applyBorder="1">
      <alignment vertical="center"/>
    </xf>
    <xf numFmtId="184" fontId="2" fillId="0" borderId="25" xfId="1" applyNumberFormat="1" applyFont="1" applyFill="1" applyBorder="1" applyProtection="1">
      <alignment vertical="center"/>
      <protection locked="0"/>
    </xf>
    <xf numFmtId="184" fontId="2" fillId="5" borderId="43" xfId="1" applyNumberFormat="1" applyFont="1" applyFill="1" applyBorder="1">
      <alignment vertical="center"/>
    </xf>
    <xf numFmtId="186" fontId="2" fillId="0" borderId="5" xfId="1" applyNumberFormat="1" applyFont="1" applyBorder="1" applyProtection="1">
      <alignment vertical="center"/>
      <protection locked="0"/>
    </xf>
    <xf numFmtId="186" fontId="2" fillId="5" borderId="44" xfId="1" applyNumberFormat="1" applyFont="1" applyFill="1" applyBorder="1">
      <alignment vertical="center"/>
    </xf>
    <xf numFmtId="0" fontId="2" fillId="2" borderId="33" xfId="0" applyFont="1" applyFill="1" applyBorder="1" applyAlignment="1">
      <alignment horizontal="center" vertical="center"/>
    </xf>
    <xf numFmtId="177" fontId="2" fillId="5" borderId="46" xfId="1" applyNumberFormat="1" applyFont="1" applyFill="1" applyBorder="1" applyProtection="1">
      <alignment vertical="center"/>
    </xf>
    <xf numFmtId="177" fontId="2" fillId="5" borderId="47" xfId="1" applyNumberFormat="1" applyFont="1" applyFill="1" applyBorder="1" applyProtection="1">
      <alignment vertical="center"/>
    </xf>
    <xf numFmtId="177" fontId="2" fillId="5" borderId="6" xfId="1" applyNumberFormat="1" applyFont="1" applyFill="1" applyBorder="1">
      <alignment vertical="center"/>
    </xf>
    <xf numFmtId="179" fontId="2" fillId="5" borderId="33" xfId="0" applyNumberFormat="1" applyFont="1" applyFill="1" applyBorder="1">
      <alignment vertical="center"/>
    </xf>
    <xf numFmtId="0" fontId="2" fillId="0" borderId="0" xfId="0" applyFont="1" applyAlignment="1">
      <alignment horizontal="left" vertical="center"/>
    </xf>
    <xf numFmtId="184" fontId="2" fillId="5" borderId="49" xfId="1" applyNumberFormat="1" applyFont="1" applyFill="1" applyBorder="1">
      <alignment vertical="center"/>
    </xf>
    <xf numFmtId="184" fontId="2" fillId="5" borderId="26" xfId="1" applyNumberFormat="1" applyFont="1" applyFill="1" applyBorder="1">
      <alignment vertical="center"/>
    </xf>
    <xf numFmtId="187" fontId="2" fillId="0" borderId="5" xfId="1" applyNumberFormat="1" applyFont="1" applyBorder="1" applyProtection="1">
      <alignment vertical="center"/>
      <protection locked="0"/>
    </xf>
    <xf numFmtId="187" fontId="2" fillId="5" borderId="26" xfId="1" applyNumberFormat="1" applyFont="1" applyFill="1" applyBorder="1">
      <alignment vertical="center"/>
    </xf>
    <xf numFmtId="177" fontId="2" fillId="0" borderId="36" xfId="1" applyNumberFormat="1" applyFont="1" applyBorder="1" applyProtection="1">
      <alignment vertical="center"/>
      <protection locked="0"/>
    </xf>
    <xf numFmtId="177" fontId="2" fillId="0" borderId="51" xfId="1" applyNumberFormat="1" applyFont="1" applyBorder="1" applyProtection="1">
      <alignment vertical="center"/>
      <protection locked="0"/>
    </xf>
    <xf numFmtId="0" fontId="2" fillId="4" borderId="15" xfId="0" applyFont="1" applyFill="1" applyBorder="1" applyAlignment="1">
      <alignment horizontal="center" vertical="center"/>
    </xf>
    <xf numFmtId="188" fontId="2" fillId="0" borderId="5" xfId="1" applyNumberFormat="1" applyFont="1" applyBorder="1" applyProtection="1">
      <alignment vertical="center"/>
      <protection locked="0"/>
    </xf>
    <xf numFmtId="188" fontId="2" fillId="0" borderId="25" xfId="1" applyNumberFormat="1" applyFont="1" applyBorder="1" applyProtection="1">
      <alignment vertical="center"/>
      <protection locked="0"/>
    </xf>
    <xf numFmtId="188" fontId="2" fillId="5" borderId="26" xfId="1" applyNumberFormat="1" applyFont="1" applyFill="1" applyBorder="1">
      <alignment vertical="center"/>
    </xf>
    <xf numFmtId="0" fontId="2" fillId="4" borderId="15" xfId="0" applyFont="1" applyFill="1" applyBorder="1" applyAlignment="1">
      <alignment horizontal="center" vertical="center" shrinkToFit="1"/>
    </xf>
    <xf numFmtId="0" fontId="2" fillId="4" borderId="33" xfId="0" applyFont="1" applyFill="1" applyBorder="1" applyAlignment="1">
      <alignment horizontal="center" vertical="center" shrinkToFit="1"/>
    </xf>
    <xf numFmtId="188" fontId="2" fillId="5" borderId="35" xfId="1" applyNumberFormat="1" applyFont="1" applyFill="1" applyBorder="1">
      <alignment vertical="center"/>
    </xf>
    <xf numFmtId="189" fontId="2" fillId="0" borderId="5" xfId="0" applyNumberFormat="1" applyFont="1" applyBorder="1" applyProtection="1">
      <alignment vertical="center"/>
      <protection locked="0"/>
    </xf>
    <xf numFmtId="190" fontId="2" fillId="5" borderId="26" xfId="1" applyNumberFormat="1" applyFont="1" applyFill="1" applyBorder="1">
      <alignment vertical="center"/>
    </xf>
    <xf numFmtId="0" fontId="11" fillId="0" borderId="0" xfId="0" applyFont="1" applyAlignment="1">
      <alignment horizontal="right" vertical="center"/>
    </xf>
    <xf numFmtId="184" fontId="2" fillId="5" borderId="48" xfId="1" applyNumberFormat="1" applyFont="1" applyFill="1" applyBorder="1">
      <alignment vertical="center"/>
    </xf>
    <xf numFmtId="184" fontId="2" fillId="5" borderId="0" xfId="1" applyNumberFormat="1" applyFont="1" applyFill="1" applyBorder="1">
      <alignment vertical="center"/>
    </xf>
    <xf numFmtId="184" fontId="2" fillId="5" borderId="53" xfId="1" applyNumberFormat="1" applyFont="1" applyFill="1" applyBorder="1">
      <alignment vertical="center"/>
    </xf>
    <xf numFmtId="184" fontId="2" fillId="5" borderId="4" xfId="1" applyNumberFormat="1" applyFont="1" applyFill="1" applyBorder="1">
      <alignment vertical="center"/>
    </xf>
    <xf numFmtId="0" fontId="2" fillId="2" borderId="33" xfId="0" applyFont="1" applyFill="1" applyBorder="1" applyAlignment="1">
      <alignment horizontal="center" vertical="center" wrapText="1"/>
    </xf>
    <xf numFmtId="0" fontId="2" fillId="2" borderId="22" xfId="0" applyFont="1" applyFill="1" applyBorder="1" applyAlignment="1">
      <alignment horizontal="center" vertical="center"/>
    </xf>
    <xf numFmtId="181" fontId="2" fillId="0" borderId="0" xfId="1" applyNumberFormat="1" applyFont="1" applyBorder="1" applyProtection="1">
      <alignment vertical="center"/>
      <protection locked="0"/>
    </xf>
    <xf numFmtId="192" fontId="2" fillId="0" borderId="5" xfId="1" applyNumberFormat="1" applyFont="1" applyBorder="1" applyProtection="1">
      <alignment vertical="center"/>
      <protection locked="0"/>
    </xf>
    <xf numFmtId="192" fontId="2" fillId="0" borderId="25" xfId="1" applyNumberFormat="1" applyFont="1" applyBorder="1" applyProtection="1">
      <alignment vertical="center"/>
      <protection locked="0"/>
    </xf>
    <xf numFmtId="193" fontId="2" fillId="0" borderId="5" xfId="1" applyNumberFormat="1" applyFont="1" applyBorder="1" applyProtection="1">
      <alignment vertical="center"/>
      <protection locked="0"/>
    </xf>
    <xf numFmtId="193" fontId="2" fillId="0" borderId="25" xfId="1" applyNumberFormat="1" applyFont="1" applyBorder="1" applyProtection="1">
      <alignment vertical="center"/>
      <protection locked="0"/>
    </xf>
    <xf numFmtId="193" fontId="2" fillId="5" borderId="26" xfId="1" applyNumberFormat="1" applyFont="1" applyFill="1" applyBorder="1">
      <alignment vertical="center"/>
    </xf>
    <xf numFmtId="0" fontId="2" fillId="0" borderId="5" xfId="1" applyNumberFormat="1" applyFont="1" applyBorder="1" applyProtection="1">
      <alignment vertical="center"/>
      <protection locked="0"/>
    </xf>
    <xf numFmtId="0" fontId="2" fillId="0" borderId="25" xfId="1" applyNumberFormat="1" applyFont="1" applyBorder="1" applyProtection="1">
      <alignment vertical="center"/>
      <protection locked="0"/>
    </xf>
    <xf numFmtId="0" fontId="2" fillId="5" borderId="26" xfId="1" applyNumberFormat="1" applyFont="1" applyFill="1" applyBorder="1">
      <alignment vertical="center"/>
    </xf>
    <xf numFmtId="194" fontId="2" fillId="0" borderId="5" xfId="1" applyNumberFormat="1" applyFont="1" applyBorder="1" applyProtection="1">
      <alignment vertical="center"/>
      <protection locked="0"/>
    </xf>
    <xf numFmtId="194" fontId="2" fillId="0" borderId="25" xfId="1" applyNumberFormat="1" applyFont="1" applyBorder="1" applyProtection="1">
      <alignment vertical="center"/>
      <protection locked="0"/>
    </xf>
    <xf numFmtId="194" fontId="2" fillId="5" borderId="26" xfId="1" applyNumberFormat="1" applyFont="1" applyFill="1" applyBorder="1">
      <alignment vertical="center"/>
    </xf>
    <xf numFmtId="195" fontId="2" fillId="0" borderId="5" xfId="1" applyNumberFormat="1" applyFont="1" applyBorder="1" applyProtection="1">
      <alignment vertical="center"/>
      <protection locked="0"/>
    </xf>
    <xf numFmtId="195" fontId="2" fillId="0" borderId="25" xfId="1" applyNumberFormat="1" applyFont="1" applyBorder="1" applyProtection="1">
      <alignment vertical="center"/>
      <protection locked="0"/>
    </xf>
    <xf numFmtId="195" fontId="2" fillId="5" borderId="26" xfId="1" applyNumberFormat="1" applyFont="1" applyFill="1" applyBorder="1">
      <alignment vertical="center"/>
    </xf>
    <xf numFmtId="196" fontId="2" fillId="0" borderId="5" xfId="1" applyNumberFormat="1" applyFont="1" applyBorder="1" applyProtection="1">
      <alignment vertical="center"/>
      <protection locked="0"/>
    </xf>
    <xf numFmtId="196" fontId="2" fillId="0" borderId="25" xfId="1" applyNumberFormat="1" applyFont="1" applyBorder="1" applyProtection="1">
      <alignment vertical="center"/>
      <protection locked="0"/>
    </xf>
    <xf numFmtId="196" fontId="2" fillId="5" borderId="26" xfId="1" applyNumberFormat="1" applyFont="1" applyFill="1" applyBorder="1">
      <alignment vertical="center"/>
    </xf>
    <xf numFmtId="0" fontId="2" fillId="2" borderId="3" xfId="0" applyFont="1" applyFill="1" applyBorder="1" applyAlignment="1">
      <alignment horizontal="center" vertical="center"/>
    </xf>
    <xf numFmtId="0" fontId="2" fillId="2" borderId="33" xfId="0" applyFont="1" applyFill="1" applyBorder="1" applyAlignment="1">
      <alignment horizontal="center" vertical="center" wrapText="1"/>
    </xf>
    <xf numFmtId="0" fontId="2" fillId="0" borderId="5" xfId="0" applyFont="1" applyBorder="1" applyAlignment="1" applyProtection="1">
      <alignment horizontal="center" vertical="center"/>
      <protection locked="0"/>
    </xf>
    <xf numFmtId="0" fontId="2" fillId="2" borderId="22" xfId="0" applyFont="1" applyFill="1" applyBorder="1" applyAlignment="1">
      <alignment horizontal="center" vertical="center"/>
    </xf>
    <xf numFmtId="178" fontId="2" fillId="0" borderId="5" xfId="3" applyNumberFormat="1" applyFont="1" applyBorder="1" applyProtection="1">
      <alignment vertical="center"/>
      <protection locked="0"/>
    </xf>
    <xf numFmtId="178" fontId="2" fillId="5" borderId="26" xfId="3" applyNumberFormat="1" applyFont="1" applyFill="1" applyBorder="1">
      <alignment vertical="center"/>
    </xf>
    <xf numFmtId="0" fontId="2" fillId="0" borderId="5" xfId="0" applyFont="1" applyBorder="1" applyAlignment="1" applyProtection="1">
      <alignment horizontal="center" vertical="center"/>
      <protection locked="0"/>
    </xf>
    <xf numFmtId="197" fontId="2" fillId="5" borderId="26" xfId="1" applyNumberFormat="1" applyFont="1" applyFill="1" applyBorder="1">
      <alignment vertical="center"/>
    </xf>
    <xf numFmtId="0" fontId="2" fillId="0" borderId="5" xfId="0" applyFont="1" applyBorder="1" applyAlignment="1" applyProtection="1">
      <alignment horizontal="right" vertical="center"/>
      <protection locked="0"/>
    </xf>
    <xf numFmtId="0" fontId="13" fillId="2" borderId="52" xfId="0" applyFont="1" applyFill="1" applyBorder="1" applyAlignment="1">
      <alignment horizontal="center" vertical="center"/>
    </xf>
    <xf numFmtId="0" fontId="16" fillId="0" borderId="0" xfId="0" applyFont="1">
      <alignment vertical="center"/>
    </xf>
    <xf numFmtId="0" fontId="18" fillId="4" borderId="21" xfId="0" applyFont="1" applyFill="1" applyBorder="1" applyAlignment="1">
      <alignment horizontal="left" vertical="center" indent="1"/>
    </xf>
    <xf numFmtId="0" fontId="18" fillId="4" borderId="2" xfId="0" applyFont="1" applyFill="1" applyBorder="1">
      <alignment vertical="center"/>
    </xf>
    <xf numFmtId="0" fontId="19" fillId="4" borderId="2" xfId="0" applyFont="1" applyFill="1" applyBorder="1">
      <alignment vertical="center"/>
    </xf>
    <xf numFmtId="0" fontId="18" fillId="2" borderId="3" xfId="0" applyFont="1" applyFill="1" applyBorder="1" applyAlignment="1">
      <alignment horizontal="center" vertical="center"/>
    </xf>
    <xf numFmtId="0" fontId="19" fillId="0" borderId="0" xfId="0" applyFont="1">
      <alignment vertical="center"/>
    </xf>
    <xf numFmtId="0" fontId="19" fillId="2" borderId="2" xfId="0" applyFont="1" applyFill="1" applyBorder="1">
      <alignment vertical="center"/>
    </xf>
    <xf numFmtId="182" fontId="19" fillId="0" borderId="5" xfId="1" applyNumberFormat="1" applyFont="1" applyBorder="1" applyProtection="1">
      <alignment vertical="center"/>
      <protection locked="0"/>
    </xf>
    <xf numFmtId="183" fontId="19" fillId="0" borderId="5" xfId="1" applyNumberFormat="1" applyFont="1" applyBorder="1" applyProtection="1">
      <alignment vertical="center"/>
      <protection locked="0"/>
    </xf>
    <xf numFmtId="0" fontId="19" fillId="2" borderId="2" xfId="0" applyFont="1" applyFill="1" applyBorder="1" applyAlignment="1">
      <alignment horizontal="left" vertical="center"/>
    </xf>
    <xf numFmtId="0" fontId="19" fillId="2" borderId="33" xfId="0" applyFont="1" applyFill="1" applyBorder="1" applyAlignment="1">
      <alignment horizontal="center" vertical="center"/>
    </xf>
    <xf numFmtId="176" fontId="19" fillId="0" borderId="5" xfId="0" applyNumberFormat="1" applyFont="1" applyFill="1" applyBorder="1" applyProtection="1">
      <alignment vertical="center"/>
      <protection locked="0"/>
    </xf>
    <xf numFmtId="0" fontId="19" fillId="4" borderId="9" xfId="0" applyFont="1" applyFill="1" applyBorder="1">
      <alignment vertical="center"/>
    </xf>
    <xf numFmtId="0" fontId="2" fillId="2" borderId="3" xfId="0" applyFont="1" applyFill="1" applyBorder="1" applyAlignment="1">
      <alignment horizontal="center" vertical="center"/>
    </xf>
    <xf numFmtId="0" fontId="2" fillId="0" borderId="22" xfId="0" applyFont="1" applyBorder="1" applyProtection="1">
      <alignment vertical="center"/>
      <protection locked="0"/>
    </xf>
    <xf numFmtId="178" fontId="2" fillId="0" borderId="0" xfId="0" applyNumberFormat="1" applyFont="1">
      <alignment vertical="center"/>
    </xf>
    <xf numFmtId="0" fontId="11" fillId="0" borderId="0" xfId="0" applyFont="1" applyAlignment="1">
      <alignment horizontal="left" vertical="center"/>
    </xf>
    <xf numFmtId="198" fontId="2" fillId="5" borderId="26" xfId="1" applyNumberFormat="1" applyFont="1" applyFill="1" applyBorder="1">
      <alignment vertical="center"/>
    </xf>
    <xf numFmtId="198" fontId="2" fillId="0" borderId="5" xfId="1" applyNumberFormat="1" applyFont="1" applyBorder="1" applyProtection="1">
      <alignment vertical="center"/>
      <protection locked="0"/>
    </xf>
    <xf numFmtId="0" fontId="22" fillId="0" borderId="0" xfId="0" applyFont="1">
      <alignment vertical="center"/>
    </xf>
    <xf numFmtId="199" fontId="2" fillId="0" borderId="27" xfId="1" applyNumberFormat="1" applyFont="1" applyBorder="1" applyProtection="1">
      <alignment vertical="center"/>
      <protection locked="0"/>
    </xf>
    <xf numFmtId="199" fontId="2" fillId="0" borderId="28" xfId="1" applyNumberFormat="1" applyFont="1" applyBorder="1" applyProtection="1">
      <alignment vertical="center"/>
      <protection locked="0"/>
    </xf>
    <xf numFmtId="0" fontId="0" fillId="0" borderId="0" xfId="0" applyFont="1" applyAlignment="1">
      <alignment horizontal="right" vertical="center"/>
    </xf>
    <xf numFmtId="200" fontId="2" fillId="5" borderId="26" xfId="1" applyNumberFormat="1" applyFont="1" applyFill="1" applyBorder="1">
      <alignment vertical="center"/>
    </xf>
    <xf numFmtId="200" fontId="2" fillId="0" borderId="5" xfId="0" applyNumberFormat="1" applyFont="1" applyBorder="1" applyAlignment="1" applyProtection="1">
      <alignment horizontal="right" vertical="center"/>
      <protection locked="0"/>
    </xf>
    <xf numFmtId="201" fontId="2" fillId="5" borderId="26" xfId="1" applyNumberFormat="1" applyFont="1" applyFill="1" applyBorder="1">
      <alignment vertical="center"/>
    </xf>
    <xf numFmtId="14" fontId="2" fillId="0" borderId="5" xfId="1" applyNumberFormat="1" applyFont="1" applyBorder="1" applyProtection="1">
      <alignment vertical="center"/>
      <protection locked="0"/>
    </xf>
    <xf numFmtId="0" fontId="2" fillId="2" borderId="22" xfId="0" applyFont="1" applyFill="1" applyBorder="1" applyAlignment="1">
      <alignment horizontal="center" vertical="center"/>
    </xf>
    <xf numFmtId="0" fontId="7" fillId="2" borderId="22" xfId="0" applyFont="1" applyFill="1" applyBorder="1" applyAlignment="1">
      <alignment horizontal="center" vertical="center"/>
    </xf>
    <xf numFmtId="0" fontId="2" fillId="0" borderId="5" xfId="0" applyFont="1" applyBorder="1">
      <alignment vertical="center"/>
    </xf>
    <xf numFmtId="0" fontId="7" fillId="2" borderId="3" xfId="0" applyFont="1" applyFill="1" applyBorder="1" applyAlignment="1">
      <alignment horizontal="center" vertical="center"/>
    </xf>
    <xf numFmtId="0" fontId="19" fillId="2" borderId="3" xfId="0" applyFont="1" applyFill="1" applyBorder="1" applyAlignment="1">
      <alignment horizontal="center" vertical="center"/>
    </xf>
    <xf numFmtId="0" fontId="2" fillId="2" borderId="3" xfId="0" applyFont="1" applyFill="1" applyBorder="1" applyAlignment="1">
      <alignment horizontal="center" vertical="center"/>
    </xf>
    <xf numFmtId="0" fontId="23" fillId="0" borderId="0" xfId="0" applyFont="1">
      <alignment vertical="center"/>
    </xf>
    <xf numFmtId="0" fontId="17" fillId="0" borderId="0" xfId="0" applyFont="1">
      <alignment vertical="center"/>
    </xf>
    <xf numFmtId="191" fontId="2" fillId="0" borderId="27" xfId="1" applyNumberFormat="1" applyFont="1" applyBorder="1" applyProtection="1">
      <alignment vertical="center"/>
      <protection locked="0"/>
    </xf>
    <xf numFmtId="191" fontId="2" fillId="0" borderId="28" xfId="1" applyNumberFormat="1" applyFont="1" applyBorder="1" applyProtection="1">
      <alignment vertical="center"/>
      <protection locked="0"/>
    </xf>
    <xf numFmtId="191" fontId="2" fillId="5" borderId="29" xfId="1" applyNumberFormat="1" applyFont="1" applyFill="1" applyBorder="1">
      <alignment vertical="center"/>
    </xf>
    <xf numFmtId="191" fontId="2" fillId="5" borderId="14" xfId="1" applyNumberFormat="1" applyFont="1" applyFill="1" applyBorder="1">
      <alignment vertical="center"/>
    </xf>
    <xf numFmtId="192" fontId="2" fillId="5" borderId="26" xfId="1" applyNumberFormat="1" applyFont="1" applyFill="1" applyBorder="1" applyAlignment="1">
      <alignment horizontal="center" vertical="center"/>
    </xf>
    <xf numFmtId="0" fontId="2" fillId="0" borderId="59" xfId="0" applyFont="1" applyBorder="1">
      <alignment vertical="center"/>
    </xf>
    <xf numFmtId="0" fontId="2" fillId="0" borderId="60" xfId="0" applyFont="1" applyBorder="1">
      <alignment vertical="center"/>
    </xf>
    <xf numFmtId="0" fontId="2" fillId="0" borderId="61" xfId="0" applyFont="1" applyBorder="1">
      <alignment vertical="center"/>
    </xf>
    <xf numFmtId="0" fontId="21" fillId="0" borderId="0" xfId="0" applyFont="1" applyAlignment="1">
      <alignment vertical="top" wrapText="1"/>
    </xf>
    <xf numFmtId="0" fontId="19" fillId="2" borderId="3" xfId="0" applyFont="1" applyFill="1" applyBorder="1" applyAlignment="1">
      <alignment horizontal="center" vertical="center"/>
    </xf>
    <xf numFmtId="0" fontId="2" fillId="0" borderId="0" xfId="0" applyFont="1" applyAlignment="1">
      <alignment vertical="center"/>
    </xf>
    <xf numFmtId="0" fontId="24" fillId="0" borderId="0" xfId="0" applyFont="1">
      <alignment vertical="center"/>
    </xf>
    <xf numFmtId="0" fontId="18" fillId="2" borderId="2" xfId="0" applyFont="1" applyFill="1" applyBorder="1" applyAlignment="1">
      <alignment horizontal="center" vertical="center"/>
    </xf>
    <xf numFmtId="0" fontId="19" fillId="2" borderId="45" xfId="0" applyFont="1" applyFill="1" applyBorder="1" applyAlignment="1">
      <alignment horizontal="center" vertical="center"/>
    </xf>
    <xf numFmtId="0" fontId="14" fillId="2" borderId="33"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2" fillId="0" borderId="5" xfId="0" applyFont="1" applyBorder="1" applyAlignment="1" applyProtection="1">
      <alignment horizontal="left" vertical="center"/>
      <protection locked="0"/>
    </xf>
    <xf numFmtId="0" fontId="2" fillId="2" borderId="3" xfId="0" applyFont="1" applyFill="1" applyBorder="1" applyAlignment="1">
      <alignment horizontal="center" vertical="center"/>
    </xf>
    <xf numFmtId="14" fontId="2" fillId="0" borderId="5" xfId="1" applyNumberFormat="1" applyFont="1" applyBorder="1" applyProtection="1">
      <alignment vertical="center"/>
      <protection locked="0"/>
    </xf>
    <xf numFmtId="14" fontId="2" fillId="0" borderId="5" xfId="1" applyNumberFormat="1"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9" fillId="4" borderId="16" xfId="0" applyFont="1" applyFill="1" applyBorder="1" applyAlignment="1">
      <alignment horizontal="left" vertical="center"/>
    </xf>
    <xf numFmtId="0" fontId="19" fillId="4" borderId="31" xfId="0" applyFont="1" applyFill="1" applyBorder="1" applyAlignment="1">
      <alignment horizontal="left" vertical="center"/>
    </xf>
    <xf numFmtId="0" fontId="2" fillId="3" borderId="17" xfId="0" applyFont="1" applyFill="1" applyBorder="1" applyAlignment="1" applyProtection="1">
      <alignment horizontal="left" vertical="center" indent="1"/>
      <protection locked="0"/>
    </xf>
    <xf numFmtId="0" fontId="2" fillId="3" borderId="32" xfId="0" applyFont="1" applyFill="1" applyBorder="1" applyAlignment="1" applyProtection="1">
      <alignment horizontal="left" vertical="center" indent="1"/>
      <protection locked="0"/>
    </xf>
    <xf numFmtId="0" fontId="2" fillId="3" borderId="36" xfId="0" applyFont="1" applyFill="1" applyBorder="1" applyAlignment="1" applyProtection="1">
      <alignment horizontal="left" vertical="center" indent="1"/>
      <protection locked="0"/>
    </xf>
    <xf numFmtId="0" fontId="2" fillId="4" borderId="15" xfId="0" applyFont="1" applyFill="1" applyBorder="1" applyAlignment="1">
      <alignment horizontal="left" vertical="center"/>
    </xf>
    <xf numFmtId="0" fontId="2" fillId="4" borderId="1" xfId="0" applyFont="1" applyFill="1" applyBorder="1" applyAlignment="1">
      <alignment horizontal="left" vertical="center"/>
    </xf>
    <xf numFmtId="184" fontId="2" fillId="5" borderId="2" xfId="1" applyNumberFormat="1" applyFont="1" applyFill="1" applyBorder="1" applyAlignment="1">
      <alignment horizontal="right" vertical="center"/>
    </xf>
    <xf numFmtId="184" fontId="2" fillId="5" borderId="38" xfId="1" applyNumberFormat="1" applyFont="1" applyFill="1" applyBorder="1" applyAlignment="1">
      <alignment horizontal="right" vertical="center"/>
    </xf>
    <xf numFmtId="0" fontId="2" fillId="4" borderId="18" xfId="0" applyFont="1" applyFill="1" applyBorder="1" applyAlignment="1">
      <alignment horizontal="left" vertical="center"/>
    </xf>
    <xf numFmtId="0" fontId="2" fillId="4" borderId="19" xfId="0" applyFont="1" applyFill="1" applyBorder="1" applyAlignment="1">
      <alignment horizontal="left" vertical="center"/>
    </xf>
    <xf numFmtId="0" fontId="2" fillId="2" borderId="22" xfId="0" applyFont="1" applyFill="1" applyBorder="1" applyAlignment="1">
      <alignment horizontal="center" vertical="center"/>
    </xf>
    <xf numFmtId="0" fontId="2" fillId="2" borderId="9" xfId="0" applyFont="1" applyFill="1" applyBorder="1" applyAlignment="1">
      <alignment horizontal="left" vertical="center"/>
    </xf>
    <xf numFmtId="0" fontId="2" fillId="2" borderId="23" xfId="0" applyFont="1" applyFill="1" applyBorder="1" applyAlignment="1">
      <alignment horizontal="left" vertical="center"/>
    </xf>
    <xf numFmtId="0" fontId="2" fillId="2" borderId="3" xfId="0" applyFont="1" applyFill="1" applyBorder="1" applyAlignment="1">
      <alignment horizontal="left" vertical="center"/>
    </xf>
    <xf numFmtId="0" fontId="2" fillId="2" borderId="7" xfId="0" applyFont="1" applyFill="1" applyBorder="1" applyAlignment="1">
      <alignment horizontal="left" vertical="center"/>
    </xf>
    <xf numFmtId="192" fontId="2" fillId="0" borderId="22" xfId="1" applyNumberFormat="1" applyFont="1" applyBorder="1" applyProtection="1">
      <alignment vertical="center"/>
      <protection locked="0"/>
    </xf>
    <xf numFmtId="0" fontId="19" fillId="0" borderId="17" xfId="0" applyFont="1" applyBorder="1" applyAlignment="1" applyProtection="1">
      <alignment horizontal="center" vertical="center"/>
      <protection locked="0"/>
    </xf>
    <xf numFmtId="0" fontId="19" fillId="0" borderId="36" xfId="0" applyFont="1" applyBorder="1" applyAlignment="1" applyProtection="1">
      <alignment horizontal="center" vertical="center"/>
      <protection locked="0"/>
    </xf>
    <xf numFmtId="0" fontId="2"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50" xfId="0" applyFont="1" applyFill="1" applyBorder="1" applyAlignment="1">
      <alignment horizontal="center" vertical="center"/>
    </xf>
    <xf numFmtId="0" fontId="19" fillId="2" borderId="56" xfId="0" applyFont="1" applyFill="1" applyBorder="1" applyAlignment="1">
      <alignment horizontal="center" vertical="center"/>
    </xf>
    <xf numFmtId="0" fontId="19" fillId="2" borderId="58"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57" xfId="0" applyFont="1" applyFill="1" applyBorder="1" applyAlignment="1">
      <alignment horizontal="center" vertical="center"/>
    </xf>
    <xf numFmtId="176" fontId="15" fillId="0" borderId="17" xfId="0" applyNumberFormat="1" applyFont="1" applyBorder="1" applyAlignment="1" applyProtection="1">
      <alignment horizontal="center" vertical="top" wrapText="1"/>
      <protection locked="0"/>
    </xf>
    <xf numFmtId="176" fontId="19" fillId="0" borderId="32" xfId="0" applyNumberFormat="1" applyFont="1" applyBorder="1" applyAlignment="1" applyProtection="1">
      <alignment horizontal="center" vertical="top"/>
      <protection locked="0"/>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5" xfId="0" applyFont="1" applyFill="1" applyBorder="1" applyAlignment="1">
      <alignment horizontal="center" vertical="center"/>
    </xf>
    <xf numFmtId="184" fontId="2" fillId="5" borderId="22" xfId="1" applyNumberFormat="1" applyFont="1" applyFill="1" applyBorder="1" applyAlignment="1">
      <alignment horizontal="right" vertical="center"/>
    </xf>
    <xf numFmtId="184" fontId="2" fillId="5" borderId="45" xfId="1" applyNumberFormat="1" applyFont="1" applyFill="1" applyBorder="1" applyAlignment="1">
      <alignment horizontal="right" vertical="center"/>
    </xf>
    <xf numFmtId="0" fontId="2" fillId="2" borderId="16" xfId="0" applyFont="1" applyFill="1" applyBorder="1" applyAlignment="1">
      <alignment horizontal="center" vertical="center"/>
    </xf>
    <xf numFmtId="0" fontId="2" fillId="2" borderId="53" xfId="0" applyFont="1" applyFill="1" applyBorder="1" applyAlignment="1">
      <alignment horizontal="center" vertical="center"/>
    </xf>
    <xf numFmtId="184" fontId="2" fillId="5" borderId="53" xfId="1" applyNumberFormat="1" applyFont="1" applyFill="1" applyBorder="1" applyAlignment="1">
      <alignment horizontal="right" vertical="center"/>
    </xf>
    <xf numFmtId="0" fontId="2" fillId="4" borderId="30" xfId="0" applyFont="1" applyFill="1" applyBorder="1" applyAlignment="1">
      <alignment horizontal="left" vertical="center"/>
    </xf>
    <xf numFmtId="185" fontId="2" fillId="0" borderId="17" xfId="0" applyNumberFormat="1" applyFont="1" applyBorder="1" applyAlignment="1" applyProtection="1">
      <alignment horizontal="center" vertical="center"/>
      <protection locked="0"/>
    </xf>
    <xf numFmtId="185" fontId="2" fillId="0" borderId="36" xfId="0" applyNumberFormat="1" applyFont="1" applyBorder="1" applyAlignment="1" applyProtection="1">
      <alignment horizontal="center" vertical="center"/>
      <protection locked="0"/>
    </xf>
    <xf numFmtId="182" fontId="19" fillId="0" borderId="17" xfId="1" applyNumberFormat="1" applyFont="1" applyBorder="1" applyAlignment="1" applyProtection="1">
      <alignment horizontal="right" vertical="center"/>
      <protection locked="0"/>
    </xf>
    <xf numFmtId="182" fontId="19" fillId="0" borderId="36" xfId="1" applyNumberFormat="1" applyFont="1" applyBorder="1" applyAlignment="1" applyProtection="1">
      <alignment horizontal="right" vertical="center"/>
      <protection locked="0"/>
    </xf>
    <xf numFmtId="182" fontId="19" fillId="0" borderId="5" xfId="1" applyNumberFormat="1" applyFont="1" applyBorder="1" applyAlignment="1" applyProtection="1">
      <alignment horizontal="right" vertical="center"/>
      <protection locked="0"/>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50" xfId="0" applyFont="1" applyFill="1" applyBorder="1" applyAlignment="1">
      <alignment horizontal="center" vertical="center"/>
    </xf>
    <xf numFmtId="0" fontId="19" fillId="2" borderId="1" xfId="0" applyFont="1" applyFill="1" applyBorder="1" applyAlignment="1">
      <alignment horizontal="left" vertical="center"/>
    </xf>
    <xf numFmtId="0" fontId="19" fillId="2" borderId="30" xfId="0" applyFont="1" applyFill="1" applyBorder="1" applyAlignment="1">
      <alignment horizontal="left" vertical="center"/>
    </xf>
    <xf numFmtId="0" fontId="2" fillId="2" borderId="4" xfId="0" applyFont="1" applyFill="1" applyBorder="1" applyAlignment="1">
      <alignment horizontal="center" vertical="center"/>
    </xf>
    <xf numFmtId="0" fontId="2" fillId="2" borderId="42" xfId="0" applyFont="1" applyFill="1" applyBorder="1" applyAlignment="1">
      <alignment horizontal="center" vertical="center"/>
    </xf>
    <xf numFmtId="0" fontId="19" fillId="4" borderId="2" xfId="0" applyFont="1" applyFill="1" applyBorder="1" applyAlignment="1">
      <alignment horizontal="left" vertical="center"/>
    </xf>
    <xf numFmtId="0" fontId="19" fillId="4" borderId="38" xfId="0" applyFont="1" applyFill="1" applyBorder="1" applyAlignment="1">
      <alignment horizontal="left" vertical="center"/>
    </xf>
    <xf numFmtId="0" fontId="19" fillId="4" borderId="55" xfId="0" applyFont="1" applyFill="1" applyBorder="1" applyAlignment="1">
      <alignment horizontal="left" vertical="center"/>
    </xf>
    <xf numFmtId="0" fontId="19" fillId="3" borderId="17" xfId="0" applyFont="1" applyFill="1" applyBorder="1" applyAlignment="1" applyProtection="1">
      <alignment horizontal="left" vertical="center" indent="1"/>
      <protection locked="0"/>
    </xf>
    <xf numFmtId="0" fontId="19" fillId="3" borderId="32" xfId="0" applyFont="1" applyFill="1" applyBorder="1" applyAlignment="1" applyProtection="1">
      <alignment horizontal="left" vertical="center" indent="1"/>
      <protection locked="0"/>
    </xf>
    <xf numFmtId="0" fontId="19" fillId="3" borderId="36" xfId="0" applyFont="1" applyFill="1" applyBorder="1" applyAlignment="1" applyProtection="1">
      <alignment horizontal="left" vertical="center" indent="1"/>
      <protection locked="0"/>
    </xf>
    <xf numFmtId="0" fontId="19" fillId="4" borderId="54" xfId="0" applyFont="1" applyFill="1" applyBorder="1" applyAlignment="1">
      <alignment horizontal="left" vertical="center"/>
    </xf>
    <xf numFmtId="0" fontId="19" fillId="4" borderId="32" xfId="0" applyFont="1" applyFill="1" applyBorder="1" applyAlignment="1">
      <alignment horizontal="left" vertical="center"/>
    </xf>
    <xf numFmtId="0" fontId="19" fillId="4" borderId="36" xfId="0" applyFont="1" applyFill="1" applyBorder="1" applyAlignment="1">
      <alignment horizontal="left" vertical="center"/>
    </xf>
    <xf numFmtId="0" fontId="18" fillId="4" borderId="1" xfId="0" applyFont="1" applyFill="1" applyBorder="1" applyAlignment="1">
      <alignment horizontal="left" vertical="center"/>
    </xf>
    <xf numFmtId="0" fontId="19" fillId="4" borderId="30" xfId="0" applyFont="1" applyFill="1" applyBorder="1" applyAlignment="1">
      <alignment horizontal="left" vertical="center"/>
    </xf>
    <xf numFmtId="0" fontId="14" fillId="2" borderId="33" xfId="2" applyFont="1" applyFill="1" applyBorder="1" applyAlignment="1">
      <alignment horizontal="center" vertical="center"/>
    </xf>
    <xf numFmtId="0" fontId="15" fillId="2" borderId="4" xfId="2" applyFont="1" applyFill="1" applyBorder="1" applyAlignment="1">
      <alignment horizontal="center" vertical="center"/>
    </xf>
    <xf numFmtId="180" fontId="2" fillId="0" borderId="5" xfId="0" applyNumberFormat="1" applyFont="1" applyBorder="1" applyAlignment="1" applyProtection="1">
      <alignment horizontal="right" vertical="center"/>
      <protection locked="0"/>
    </xf>
    <xf numFmtId="0" fontId="2" fillId="2" borderId="33" xfId="0" applyFont="1" applyFill="1" applyBorder="1" applyAlignment="1">
      <alignment horizontal="center" vertical="center" wrapText="1"/>
    </xf>
    <xf numFmtId="0" fontId="2" fillId="2" borderId="52" xfId="0" applyFont="1" applyFill="1" applyBorder="1" applyAlignment="1">
      <alignment horizontal="center" vertical="center" wrapText="1"/>
    </xf>
    <xf numFmtId="177" fontId="2" fillId="0" borderId="17" xfId="1" applyNumberFormat="1" applyFont="1" applyBorder="1" applyAlignment="1" applyProtection="1">
      <alignment horizontal="left" vertical="center"/>
      <protection locked="0"/>
    </xf>
    <xf numFmtId="177" fontId="2" fillId="0" borderId="32" xfId="1" applyNumberFormat="1" applyFont="1" applyBorder="1" applyAlignment="1" applyProtection="1">
      <alignment horizontal="left" vertical="center"/>
      <protection locked="0"/>
    </xf>
    <xf numFmtId="177" fontId="2" fillId="0" borderId="36" xfId="1" applyNumberFormat="1" applyFont="1" applyBorder="1" applyAlignment="1" applyProtection="1">
      <alignment horizontal="left" vertical="center"/>
      <protection locked="0"/>
    </xf>
    <xf numFmtId="0" fontId="7" fillId="4" borderId="15" xfId="0" applyFont="1" applyFill="1" applyBorder="1" applyAlignment="1">
      <alignment horizontal="left" vertical="center"/>
    </xf>
    <xf numFmtId="0" fontId="7" fillId="4" borderId="1" xfId="0" applyFont="1" applyFill="1" applyBorder="1" applyAlignment="1">
      <alignment horizontal="left" vertical="center"/>
    </xf>
    <xf numFmtId="0" fontId="18" fillId="4" borderId="15" xfId="0" applyFont="1" applyFill="1" applyBorder="1" applyAlignment="1">
      <alignment horizontal="left" vertical="center"/>
    </xf>
    <xf numFmtId="0" fontId="19" fillId="4" borderId="15" xfId="0" applyFont="1" applyFill="1" applyBorder="1" applyAlignment="1">
      <alignment horizontal="left" vertical="center"/>
    </xf>
    <xf numFmtId="0" fontId="19" fillId="4" borderId="1" xfId="0" applyFont="1" applyFill="1" applyBorder="1" applyAlignment="1">
      <alignment horizontal="left" vertical="center"/>
    </xf>
    <xf numFmtId="0" fontId="21" fillId="0" borderId="59" xfId="0" applyFont="1" applyBorder="1" applyAlignment="1">
      <alignment horizontal="left" vertical="top" wrapText="1"/>
    </xf>
    <xf numFmtId="0" fontId="21" fillId="0" borderId="0" xfId="0" applyFont="1" applyBorder="1" applyAlignment="1">
      <alignment horizontal="left" vertical="top" wrapText="1"/>
    </xf>
    <xf numFmtId="0" fontId="21" fillId="0" borderId="0" xfId="0" applyFont="1" applyAlignment="1">
      <alignment horizontal="left" vertical="top" wrapText="1"/>
    </xf>
    <xf numFmtId="0" fontId="2" fillId="4" borderId="16" xfId="0" applyFont="1" applyFill="1" applyBorder="1" applyAlignment="1">
      <alignment horizontal="left" vertical="center"/>
    </xf>
    <xf numFmtId="0" fontId="2" fillId="4" borderId="31" xfId="0" applyFont="1" applyFill="1" applyBorder="1" applyAlignment="1">
      <alignment horizontal="left" vertical="center"/>
    </xf>
    <xf numFmtId="0" fontId="2" fillId="0" borderId="17"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4" borderId="33" xfId="0" applyFont="1" applyFill="1" applyBorder="1" applyAlignment="1">
      <alignment horizontal="center" vertical="center"/>
    </xf>
    <xf numFmtId="0" fontId="2" fillId="4" borderId="22" xfId="0" applyFont="1" applyFill="1" applyBorder="1" applyAlignment="1">
      <alignment horizontal="center" vertical="center"/>
    </xf>
    <xf numFmtId="14" fontId="2" fillId="0" borderId="25" xfId="1" applyNumberFormat="1" applyFont="1" applyBorder="1" applyProtection="1">
      <alignment vertical="center"/>
      <protection locked="0"/>
    </xf>
    <xf numFmtId="14" fontId="2" fillId="0" borderId="25" xfId="1" applyNumberFormat="1" applyFont="1" applyBorder="1" applyAlignment="1" applyProtection="1">
      <alignment horizontal="center" vertical="center"/>
      <protection locked="0"/>
    </xf>
    <xf numFmtId="184" fontId="2" fillId="5" borderId="48" xfId="1" applyNumberFormat="1" applyFont="1" applyFill="1" applyBorder="1" applyAlignment="1">
      <alignment horizontal="right" vertical="center"/>
    </xf>
    <xf numFmtId="0" fontId="2" fillId="0" borderId="27" xfId="1" applyNumberFormat="1" applyFont="1" applyBorder="1" applyProtection="1">
      <alignment vertical="center"/>
      <protection locked="0"/>
    </xf>
    <xf numFmtId="0" fontId="2" fillId="0" borderId="28" xfId="1" applyNumberFormat="1" applyFont="1" applyBorder="1" applyProtection="1">
      <alignment vertical="center"/>
      <protection locked="0"/>
    </xf>
    <xf numFmtId="181" fontId="2" fillId="0" borderId="62" xfId="1" applyNumberFormat="1" applyFont="1" applyBorder="1" applyProtection="1">
      <alignment vertical="center"/>
      <protection locked="0"/>
    </xf>
    <xf numFmtId="0" fontId="18" fillId="4" borderId="2" xfId="0" applyFont="1" applyFill="1" applyBorder="1" applyAlignment="1">
      <alignment horizontal="center" vertical="center"/>
    </xf>
    <xf numFmtId="0" fontId="19" fillId="4" borderId="38" xfId="0" applyFont="1" applyFill="1" applyBorder="1" applyAlignment="1">
      <alignment horizontal="center" vertical="center"/>
    </xf>
    <xf numFmtId="0" fontId="19" fillId="4" borderId="45"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38" xfId="0" applyFont="1" applyFill="1" applyBorder="1" applyAlignment="1">
      <alignment horizontal="center" vertical="center"/>
    </xf>
    <xf numFmtId="0" fontId="19" fillId="4" borderId="45"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18" fillId="2" borderId="4"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3" xfId="0" applyFont="1" applyFill="1" applyBorder="1" applyAlignment="1">
      <alignment horizontal="center" vertical="center"/>
    </xf>
    <xf numFmtId="0" fontId="25" fillId="0" borderId="0" xfId="0" applyFont="1">
      <alignment vertical="center"/>
    </xf>
  </cellXfs>
  <cellStyles count="4">
    <cellStyle name="桁区切り" xfId="1" builtinId="6"/>
    <cellStyle name="桁区切り 2" xfId="3" xr:uid="{00000000-0005-0000-0000-000001000000}"/>
    <cellStyle name="標準" xfId="0" builtinId="0"/>
    <cellStyle name="標準 2 2" xfId="2" xr:uid="{00000000-0005-0000-0000-000003000000}"/>
  </cellStyles>
  <dxfs count="0"/>
  <tableStyles count="0" defaultTableStyle="TableStyleMedium9" defaultPivotStyle="PivotStyleLight16"/>
  <colors>
    <mruColors>
      <color rgb="FFDCEFF3"/>
      <color rgb="FFFFC000"/>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53"/>
  <sheetViews>
    <sheetView tabSelected="1" view="pageBreakPreview" topLeftCell="A523" zoomScale="80" zoomScaleNormal="85" zoomScaleSheetLayoutView="80" workbookViewId="0">
      <selection activeCell="F539" sqref="F539"/>
    </sheetView>
  </sheetViews>
  <sheetFormatPr defaultColWidth="11.453125" defaultRowHeight="18" x14ac:dyDescent="0.2"/>
  <cols>
    <col min="1" max="1" width="11.453125" style="1"/>
    <col min="2" max="2" width="7.36328125" style="2" customWidth="1"/>
    <col min="3" max="3" width="46.7265625" style="2" customWidth="1"/>
    <col min="4" max="15" width="17.6328125" style="2" customWidth="1"/>
    <col min="16" max="16384" width="11.453125" style="2"/>
  </cols>
  <sheetData>
    <row r="1" spans="1:20" ht="35" x14ac:dyDescent="0.2">
      <c r="B1" s="140" t="s">
        <v>258</v>
      </c>
      <c r="C1" s="4"/>
    </row>
    <row r="2" spans="1:20" s="3" customFormat="1" x14ac:dyDescent="0.2">
      <c r="A2" s="1"/>
      <c r="B2" s="5" t="s">
        <v>145</v>
      </c>
      <c r="C2" s="5"/>
    </row>
    <row r="3" spans="1:20" s="3" customFormat="1" ht="7.5" customHeight="1" x14ac:dyDescent="0.2">
      <c r="A3" s="1"/>
      <c r="B3" s="1"/>
      <c r="C3" s="5"/>
    </row>
    <row r="4" spans="1:20" x14ac:dyDescent="0.2">
      <c r="C4" s="7" t="s">
        <v>142</v>
      </c>
      <c r="D4" s="29"/>
      <c r="E4" s="52"/>
      <c r="F4" s="55"/>
      <c r="G4" s="55"/>
      <c r="H4" s="55"/>
      <c r="I4" s="55"/>
      <c r="J4" s="55"/>
    </row>
    <row r="5" spans="1:20" x14ac:dyDescent="0.2">
      <c r="C5" s="8" t="s">
        <v>202</v>
      </c>
      <c r="D5" s="244"/>
      <c r="E5" s="245"/>
      <c r="F5" s="245"/>
      <c r="G5" s="245"/>
      <c r="H5" s="245"/>
      <c r="I5" s="245"/>
      <c r="J5" s="246"/>
    </row>
    <row r="6" spans="1:20" x14ac:dyDescent="0.2">
      <c r="C6" s="8" t="s">
        <v>58</v>
      </c>
      <c r="D6" s="244"/>
      <c r="E6" s="245"/>
      <c r="F6" s="245"/>
      <c r="G6" s="245"/>
      <c r="H6" s="245"/>
      <c r="I6" s="245"/>
      <c r="J6" s="246"/>
    </row>
    <row r="8" spans="1:20" ht="22.5" x14ac:dyDescent="0.2">
      <c r="B8" s="6" t="s">
        <v>212</v>
      </c>
    </row>
    <row r="9" spans="1:20" ht="18" customHeight="1" x14ac:dyDescent="0.2">
      <c r="C9" s="173"/>
      <c r="D9" s="188" t="s">
        <v>1</v>
      </c>
      <c r="E9" s="188"/>
      <c r="F9" s="173" t="s">
        <v>87</v>
      </c>
      <c r="G9" s="239" t="s">
        <v>178</v>
      </c>
      <c r="H9" s="205" t="s">
        <v>110</v>
      </c>
      <c r="I9" s="207" t="s">
        <v>111</v>
      </c>
      <c r="J9" s="209"/>
      <c r="K9" s="242" t="s">
        <v>11</v>
      </c>
      <c r="L9" s="112" t="s">
        <v>195</v>
      </c>
      <c r="M9" s="170" t="s">
        <v>252</v>
      </c>
    </row>
    <row r="10" spans="1:20" ht="18.5" thickBot="1" x14ac:dyDescent="0.25">
      <c r="C10" s="226"/>
      <c r="D10" s="9" t="s">
        <v>108</v>
      </c>
      <c r="E10" s="9" t="s">
        <v>109</v>
      </c>
      <c r="F10" s="226"/>
      <c r="G10" s="240"/>
      <c r="H10" s="227"/>
      <c r="I10" s="65" t="s">
        <v>113</v>
      </c>
      <c r="J10" s="65" t="s">
        <v>177</v>
      </c>
      <c r="K10" s="243"/>
      <c r="L10" s="120" t="s">
        <v>194</v>
      </c>
      <c r="M10" s="171"/>
      <c r="T10" s="2" t="s">
        <v>203</v>
      </c>
    </row>
    <row r="11" spans="1:20" ht="18.5" thickBot="1" x14ac:dyDescent="0.25">
      <c r="C11" s="10" t="s">
        <v>29</v>
      </c>
      <c r="D11" s="30"/>
      <c r="E11" s="30"/>
      <c r="F11" s="30"/>
      <c r="G11" s="115"/>
      <c r="H11" s="63"/>
      <c r="I11" s="73"/>
      <c r="J11" s="73"/>
      <c r="K11" s="84"/>
      <c r="L11" s="119"/>
      <c r="M11" s="145"/>
      <c r="T11" s="136">
        <f>E11-D11</f>
        <v>0</v>
      </c>
    </row>
    <row r="12" spans="1:20" ht="18.5" thickBot="1" x14ac:dyDescent="0.25">
      <c r="C12" s="10" t="s">
        <v>12</v>
      </c>
      <c r="D12" s="30"/>
      <c r="E12" s="30"/>
      <c r="F12" s="30"/>
      <c r="G12" s="115"/>
      <c r="H12" s="63"/>
      <c r="I12" s="73"/>
      <c r="J12" s="73"/>
      <c r="K12" s="84"/>
      <c r="L12" s="119"/>
      <c r="M12" s="145"/>
      <c r="T12" s="136">
        <f t="shared" ref="T12:T30" si="0">E12-D12</f>
        <v>0</v>
      </c>
    </row>
    <row r="13" spans="1:20" ht="18.5" thickBot="1" x14ac:dyDescent="0.25">
      <c r="C13" s="10" t="s">
        <v>30</v>
      </c>
      <c r="D13" s="30"/>
      <c r="E13" s="30"/>
      <c r="F13" s="30"/>
      <c r="G13" s="115"/>
      <c r="H13" s="63"/>
      <c r="I13" s="73"/>
      <c r="J13" s="73"/>
      <c r="K13" s="84"/>
      <c r="L13" s="119"/>
      <c r="M13" s="145"/>
      <c r="T13" s="136">
        <f t="shared" si="0"/>
        <v>0</v>
      </c>
    </row>
    <row r="14" spans="1:20" ht="18.5" thickBot="1" x14ac:dyDescent="0.25">
      <c r="C14" s="10" t="s">
        <v>22</v>
      </c>
      <c r="D14" s="30"/>
      <c r="E14" s="30"/>
      <c r="F14" s="30"/>
      <c r="G14" s="115"/>
      <c r="H14" s="63"/>
      <c r="I14" s="73"/>
      <c r="J14" s="73"/>
      <c r="K14" s="84"/>
      <c r="L14" s="119"/>
      <c r="M14" s="145"/>
      <c r="T14" s="136">
        <f t="shared" si="0"/>
        <v>0</v>
      </c>
    </row>
    <row r="15" spans="1:20" ht="18.5" thickBot="1" x14ac:dyDescent="0.25">
      <c r="C15" s="10" t="s">
        <v>31</v>
      </c>
      <c r="D15" s="30"/>
      <c r="E15" s="30"/>
      <c r="F15" s="30"/>
      <c r="G15" s="115"/>
      <c r="H15" s="63"/>
      <c r="I15" s="73"/>
      <c r="J15" s="73"/>
      <c r="K15" s="84"/>
      <c r="L15" s="119"/>
      <c r="M15" s="145"/>
      <c r="T15" s="136">
        <f t="shared" si="0"/>
        <v>0</v>
      </c>
    </row>
    <row r="16" spans="1:20" ht="18.5" thickBot="1" x14ac:dyDescent="0.25">
      <c r="C16" s="10" t="s">
        <v>3</v>
      </c>
      <c r="D16" s="30"/>
      <c r="E16" s="30"/>
      <c r="F16" s="30"/>
      <c r="G16" s="115"/>
      <c r="H16" s="63"/>
      <c r="I16" s="73"/>
      <c r="J16" s="73"/>
      <c r="K16" s="84"/>
      <c r="L16" s="119"/>
      <c r="M16" s="145"/>
      <c r="T16" s="136">
        <f t="shared" si="0"/>
        <v>0</v>
      </c>
    </row>
    <row r="17" spans="3:20" ht="18.5" thickBot="1" x14ac:dyDescent="0.25">
      <c r="C17" s="10" t="s">
        <v>10</v>
      </c>
      <c r="D17" s="30"/>
      <c r="E17" s="30"/>
      <c r="F17" s="30"/>
      <c r="G17" s="115"/>
      <c r="H17" s="63"/>
      <c r="I17" s="73"/>
      <c r="J17" s="73"/>
      <c r="K17" s="84"/>
      <c r="L17" s="119"/>
      <c r="M17" s="145"/>
      <c r="T17" s="136">
        <f t="shared" si="0"/>
        <v>0</v>
      </c>
    </row>
    <row r="18" spans="3:20" ht="18.5" thickBot="1" x14ac:dyDescent="0.25">
      <c r="C18" s="10" t="s">
        <v>33</v>
      </c>
      <c r="D18" s="30"/>
      <c r="E18" s="30"/>
      <c r="F18" s="30"/>
      <c r="G18" s="115"/>
      <c r="H18" s="63"/>
      <c r="I18" s="73"/>
      <c r="J18" s="73"/>
      <c r="K18" s="84"/>
      <c r="L18" s="119"/>
      <c r="M18" s="145"/>
      <c r="T18" s="136">
        <f t="shared" si="0"/>
        <v>0</v>
      </c>
    </row>
    <row r="19" spans="3:20" ht="18.5" thickBot="1" x14ac:dyDescent="0.25">
      <c r="C19" s="10" t="s">
        <v>36</v>
      </c>
      <c r="D19" s="30"/>
      <c r="E19" s="30"/>
      <c r="F19" s="30"/>
      <c r="G19" s="115"/>
      <c r="H19" s="63"/>
      <c r="I19" s="73"/>
      <c r="J19" s="73"/>
      <c r="K19" s="84"/>
      <c r="L19" s="119"/>
      <c r="M19" s="145"/>
      <c r="T19" s="136">
        <f t="shared" si="0"/>
        <v>0</v>
      </c>
    </row>
    <row r="20" spans="3:20" ht="18.5" thickBot="1" x14ac:dyDescent="0.25">
      <c r="C20" s="10" t="s">
        <v>0</v>
      </c>
      <c r="D20" s="30"/>
      <c r="E20" s="30"/>
      <c r="F20" s="30"/>
      <c r="G20" s="115"/>
      <c r="H20" s="63"/>
      <c r="I20" s="73"/>
      <c r="J20" s="73"/>
      <c r="K20" s="84"/>
      <c r="L20" s="119"/>
      <c r="M20" s="145"/>
      <c r="T20" s="136">
        <f t="shared" si="0"/>
        <v>0</v>
      </c>
    </row>
    <row r="21" spans="3:20" ht="18.5" thickBot="1" x14ac:dyDescent="0.25">
      <c r="C21" s="10" t="s">
        <v>38</v>
      </c>
      <c r="D21" s="30"/>
      <c r="E21" s="30"/>
      <c r="F21" s="30"/>
      <c r="G21" s="115"/>
      <c r="H21" s="63"/>
      <c r="I21" s="73"/>
      <c r="J21" s="73"/>
      <c r="K21" s="84"/>
      <c r="L21" s="119"/>
      <c r="M21" s="145"/>
      <c r="T21" s="136">
        <f t="shared" si="0"/>
        <v>0</v>
      </c>
    </row>
    <row r="22" spans="3:20" ht="18.5" thickBot="1" x14ac:dyDescent="0.25">
      <c r="C22" s="10" t="s">
        <v>39</v>
      </c>
      <c r="D22" s="30"/>
      <c r="E22" s="30"/>
      <c r="F22" s="30"/>
      <c r="G22" s="115"/>
      <c r="H22" s="63"/>
      <c r="I22" s="73"/>
      <c r="J22" s="73"/>
      <c r="K22" s="84"/>
      <c r="L22" s="119"/>
      <c r="M22" s="145"/>
      <c r="T22" s="136">
        <f t="shared" si="0"/>
        <v>0</v>
      </c>
    </row>
    <row r="23" spans="3:20" ht="18.5" thickBot="1" x14ac:dyDescent="0.25">
      <c r="C23" s="10" t="s">
        <v>154</v>
      </c>
      <c r="D23" s="30"/>
      <c r="E23" s="30"/>
      <c r="F23" s="30"/>
      <c r="G23" s="115"/>
      <c r="H23" s="63"/>
      <c r="I23" s="73"/>
      <c r="J23" s="73"/>
      <c r="K23" s="84"/>
      <c r="L23" s="119"/>
      <c r="M23" s="145"/>
      <c r="T23" s="136">
        <f t="shared" si="0"/>
        <v>0</v>
      </c>
    </row>
    <row r="24" spans="3:20" ht="18.5" thickBot="1" x14ac:dyDescent="0.25">
      <c r="C24" s="10" t="s">
        <v>155</v>
      </c>
      <c r="D24" s="30"/>
      <c r="E24" s="30"/>
      <c r="F24" s="30"/>
      <c r="G24" s="115"/>
      <c r="H24" s="63"/>
      <c r="I24" s="73"/>
      <c r="J24" s="73"/>
      <c r="K24" s="84"/>
      <c r="L24" s="119"/>
      <c r="M24" s="145"/>
      <c r="T24" s="136">
        <f t="shared" si="0"/>
        <v>0</v>
      </c>
    </row>
    <row r="25" spans="3:20" ht="18.5" thickBot="1" x14ac:dyDescent="0.25">
      <c r="C25" s="10" t="s">
        <v>40</v>
      </c>
      <c r="D25" s="30"/>
      <c r="E25" s="30"/>
      <c r="F25" s="30"/>
      <c r="G25" s="115"/>
      <c r="H25" s="63"/>
      <c r="I25" s="73"/>
      <c r="J25" s="73"/>
      <c r="K25" s="84"/>
      <c r="L25" s="119"/>
      <c r="M25" s="145"/>
      <c r="T25" s="136">
        <f t="shared" si="0"/>
        <v>0</v>
      </c>
    </row>
    <row r="26" spans="3:20" ht="18.5" thickBot="1" x14ac:dyDescent="0.25">
      <c r="C26" s="10" t="s">
        <v>247</v>
      </c>
      <c r="D26" s="30"/>
      <c r="E26" s="30"/>
      <c r="F26" s="30"/>
      <c r="G26" s="115"/>
      <c r="H26" s="63"/>
      <c r="I26" s="73"/>
      <c r="J26" s="73"/>
      <c r="K26" s="84"/>
      <c r="L26" s="119"/>
      <c r="M26" s="145"/>
      <c r="T26" s="136">
        <f t="shared" si="0"/>
        <v>0</v>
      </c>
    </row>
    <row r="27" spans="3:20" ht="18.5" thickBot="1" x14ac:dyDescent="0.25">
      <c r="C27" s="10" t="s">
        <v>248</v>
      </c>
      <c r="D27" s="30"/>
      <c r="E27" s="30"/>
      <c r="F27" s="30"/>
      <c r="G27" s="115"/>
      <c r="H27" s="63"/>
      <c r="I27" s="73"/>
      <c r="J27" s="73"/>
      <c r="K27" s="84"/>
      <c r="L27" s="119"/>
      <c r="M27" s="145"/>
      <c r="T27" s="136">
        <f t="shared" si="0"/>
        <v>0</v>
      </c>
    </row>
    <row r="28" spans="3:20" ht="18.5" thickBot="1" x14ac:dyDescent="0.25">
      <c r="C28" s="10" t="s">
        <v>249</v>
      </c>
      <c r="D28" s="30"/>
      <c r="E28" s="30"/>
      <c r="F28" s="30"/>
      <c r="G28" s="115"/>
      <c r="H28" s="63"/>
      <c r="I28" s="73"/>
      <c r="J28" s="73"/>
      <c r="K28" s="84"/>
      <c r="L28" s="119"/>
      <c r="M28" s="145"/>
      <c r="T28" s="136">
        <f t="shared" si="0"/>
        <v>0</v>
      </c>
    </row>
    <row r="29" spans="3:20" ht="18.5" thickBot="1" x14ac:dyDescent="0.25">
      <c r="C29" s="10" t="s">
        <v>250</v>
      </c>
      <c r="D29" s="30"/>
      <c r="E29" s="30"/>
      <c r="F29" s="30"/>
      <c r="G29" s="115"/>
      <c r="H29" s="63"/>
      <c r="I29" s="73"/>
      <c r="J29" s="73"/>
      <c r="K29" s="84"/>
      <c r="L29" s="119"/>
      <c r="M29" s="145"/>
      <c r="T29" s="136">
        <f t="shared" si="0"/>
        <v>0</v>
      </c>
    </row>
    <row r="30" spans="3:20" ht="18.5" thickBot="1" x14ac:dyDescent="0.25">
      <c r="C30" s="10" t="s">
        <v>251</v>
      </c>
      <c r="D30" s="30"/>
      <c r="E30" s="30"/>
      <c r="F30" s="30"/>
      <c r="G30" s="115"/>
      <c r="H30" s="63"/>
      <c r="I30" s="73"/>
      <c r="J30" s="73"/>
      <c r="K30" s="84"/>
      <c r="L30" s="119"/>
      <c r="M30" s="145"/>
      <c r="T30" s="136">
        <f t="shared" si="0"/>
        <v>0</v>
      </c>
    </row>
    <row r="31" spans="3:20" ht="20.5" thickTop="1" x14ac:dyDescent="0.2">
      <c r="C31" s="11" t="s">
        <v>56</v>
      </c>
      <c r="D31" s="31" t="e">
        <f>AVERAGE(D11:D30)</f>
        <v>#DIV/0!</v>
      </c>
      <c r="E31" s="53" t="e">
        <f>AVERAGE(E11:E30)</f>
        <v>#DIV/0!</v>
      </c>
      <c r="F31" s="53">
        <f>SUM(F11:F30)</f>
        <v>0</v>
      </c>
      <c r="G31" s="116">
        <f>MAX(G11:G30)</f>
        <v>0</v>
      </c>
      <c r="H31" s="64" t="e">
        <f>AVERAGE(H11:H30)</f>
        <v>#DIV/0!</v>
      </c>
      <c r="I31" s="74">
        <f>MAX(I11:I30)</f>
        <v>0</v>
      </c>
      <c r="J31" s="74" t="e">
        <f>AVERAGE(J11:J30)</f>
        <v>#DIV/0!</v>
      </c>
      <c r="K31" s="85">
        <f>SUM(K11:K30)</f>
        <v>0</v>
      </c>
      <c r="L31" s="118">
        <f>SUM(L11:L30)</f>
        <v>0</v>
      </c>
      <c r="M31" s="144">
        <f>SUM(M11:M30)</f>
        <v>0</v>
      </c>
      <c r="T31" s="116">
        <f>MAX(T11:T30)</f>
        <v>0</v>
      </c>
    </row>
    <row r="33" spans="2:22" ht="22.5" x14ac:dyDescent="0.2">
      <c r="B33" s="6" t="s">
        <v>211</v>
      </c>
    </row>
    <row r="34" spans="2:22" x14ac:dyDescent="0.2">
      <c r="C34" s="173"/>
      <c r="D34" s="207" t="s">
        <v>26</v>
      </c>
      <c r="E34" s="208"/>
      <c r="F34" s="208"/>
      <c r="G34" s="209"/>
      <c r="H34" s="207" t="s">
        <v>63</v>
      </c>
      <c r="I34" s="209"/>
      <c r="J34" s="207" t="s">
        <v>34</v>
      </c>
      <c r="K34" s="209"/>
      <c r="L34" s="168" t="s">
        <v>259</v>
      </c>
      <c r="M34" s="169"/>
    </row>
    <row r="35" spans="2:22" ht="18.5" thickBot="1" x14ac:dyDescent="0.25">
      <c r="C35" s="206"/>
      <c r="D35" s="9" t="s">
        <v>42</v>
      </c>
      <c r="E35" s="9" t="s">
        <v>35</v>
      </c>
      <c r="F35" s="9" t="s">
        <v>32</v>
      </c>
      <c r="G35" s="65" t="s">
        <v>150</v>
      </c>
      <c r="H35" s="9" t="s">
        <v>37</v>
      </c>
      <c r="I35" s="9" t="s">
        <v>23</v>
      </c>
      <c r="J35" s="9" t="s">
        <v>37</v>
      </c>
      <c r="K35" s="9" t="s">
        <v>23</v>
      </c>
      <c r="L35" s="152" t="s">
        <v>37</v>
      </c>
      <c r="M35" s="152" t="s">
        <v>23</v>
      </c>
      <c r="T35" s="2" t="s">
        <v>173</v>
      </c>
    </row>
    <row r="36" spans="2:22" ht="18.5" thickBot="1" x14ac:dyDescent="0.25">
      <c r="C36" s="8" t="str">
        <f t="shared" ref="C36:C49" si="1">IF(C11="","",C11)</f>
        <v>○○スキー場1</v>
      </c>
      <c r="D36" s="32"/>
      <c r="E36" s="32"/>
      <c r="F36" s="56"/>
      <c r="G36" s="66">
        <f t="shared" ref="G36:G55" si="2">SUM(D36:F36)</f>
        <v>0</v>
      </c>
      <c r="H36" s="75"/>
      <c r="I36" s="78"/>
      <c r="J36" s="32"/>
      <c r="K36" s="78"/>
      <c r="L36" s="32"/>
      <c r="M36" s="78"/>
      <c r="T36" s="2">
        <f>H36*I36</f>
        <v>0</v>
      </c>
      <c r="U36" s="2">
        <f>J36*K36</f>
        <v>0</v>
      </c>
      <c r="V36" s="2">
        <f>L36*M36</f>
        <v>0</v>
      </c>
    </row>
    <row r="37" spans="2:22" ht="18.5" thickBot="1" x14ac:dyDescent="0.25">
      <c r="C37" s="8" t="str">
        <f t="shared" si="1"/>
        <v>○○スキー場2</v>
      </c>
      <c r="D37" s="32"/>
      <c r="E37" s="32"/>
      <c r="F37" s="56"/>
      <c r="G37" s="66">
        <f t="shared" si="2"/>
        <v>0</v>
      </c>
      <c r="H37" s="75"/>
      <c r="I37" s="78"/>
      <c r="J37" s="32"/>
      <c r="K37" s="78"/>
      <c r="L37" s="32"/>
      <c r="M37" s="78"/>
      <c r="T37" s="2">
        <f t="shared" ref="T37:T55" si="3">H37*I37</f>
        <v>0</v>
      </c>
      <c r="U37" s="2">
        <f t="shared" ref="U37:U55" si="4">J37*K37</f>
        <v>0</v>
      </c>
      <c r="V37" s="2">
        <f t="shared" ref="V37:V55" si="5">L37*M37</f>
        <v>0</v>
      </c>
    </row>
    <row r="38" spans="2:22" ht="18.5" thickBot="1" x14ac:dyDescent="0.25">
      <c r="C38" s="8" t="str">
        <f t="shared" si="1"/>
        <v>○○スキー場3</v>
      </c>
      <c r="D38" s="32"/>
      <c r="E38" s="32"/>
      <c r="F38" s="56"/>
      <c r="G38" s="66">
        <f t="shared" si="2"/>
        <v>0</v>
      </c>
      <c r="H38" s="75"/>
      <c r="I38" s="78"/>
      <c r="J38" s="32"/>
      <c r="K38" s="78"/>
      <c r="L38" s="32"/>
      <c r="M38" s="78"/>
      <c r="T38" s="2">
        <f t="shared" si="3"/>
        <v>0</v>
      </c>
      <c r="U38" s="2">
        <f t="shared" si="4"/>
        <v>0</v>
      </c>
      <c r="V38" s="2">
        <f t="shared" si="5"/>
        <v>0</v>
      </c>
    </row>
    <row r="39" spans="2:22" ht="18.5" thickBot="1" x14ac:dyDescent="0.25">
      <c r="C39" s="8" t="str">
        <f t="shared" si="1"/>
        <v>○○スキー場4</v>
      </c>
      <c r="D39" s="32"/>
      <c r="E39" s="32"/>
      <c r="F39" s="56"/>
      <c r="G39" s="66">
        <f t="shared" si="2"/>
        <v>0</v>
      </c>
      <c r="H39" s="75"/>
      <c r="I39" s="78"/>
      <c r="J39" s="32"/>
      <c r="K39" s="78"/>
      <c r="L39" s="32"/>
      <c r="M39" s="78"/>
      <c r="T39" s="2">
        <f t="shared" si="3"/>
        <v>0</v>
      </c>
      <c r="U39" s="2">
        <f t="shared" si="4"/>
        <v>0</v>
      </c>
      <c r="V39" s="2">
        <f t="shared" si="5"/>
        <v>0</v>
      </c>
    </row>
    <row r="40" spans="2:22" ht="18.5" thickBot="1" x14ac:dyDescent="0.25">
      <c r="C40" s="8" t="str">
        <f t="shared" si="1"/>
        <v>○○スキー場5</v>
      </c>
      <c r="D40" s="32"/>
      <c r="E40" s="32"/>
      <c r="F40" s="56"/>
      <c r="G40" s="66">
        <f t="shared" si="2"/>
        <v>0</v>
      </c>
      <c r="H40" s="75"/>
      <c r="I40" s="78"/>
      <c r="J40" s="32"/>
      <c r="K40" s="78"/>
      <c r="L40" s="32"/>
      <c r="M40" s="78"/>
      <c r="T40" s="2">
        <f t="shared" si="3"/>
        <v>0</v>
      </c>
      <c r="U40" s="2">
        <f t="shared" si="4"/>
        <v>0</v>
      </c>
      <c r="V40" s="2">
        <f t="shared" si="5"/>
        <v>0</v>
      </c>
    </row>
    <row r="41" spans="2:22" ht="18.5" thickBot="1" x14ac:dyDescent="0.25">
      <c r="C41" s="8" t="str">
        <f t="shared" si="1"/>
        <v>○○スキー場6</v>
      </c>
      <c r="D41" s="32"/>
      <c r="E41" s="32"/>
      <c r="F41" s="56"/>
      <c r="G41" s="66">
        <f t="shared" si="2"/>
        <v>0</v>
      </c>
      <c r="H41" s="75"/>
      <c r="I41" s="78"/>
      <c r="J41" s="32"/>
      <c r="K41" s="78"/>
      <c r="L41" s="32"/>
      <c r="M41" s="78"/>
      <c r="T41" s="2">
        <f t="shared" si="3"/>
        <v>0</v>
      </c>
      <c r="U41" s="2">
        <f t="shared" si="4"/>
        <v>0</v>
      </c>
      <c r="V41" s="2">
        <f t="shared" si="5"/>
        <v>0</v>
      </c>
    </row>
    <row r="42" spans="2:22" ht="18.5" thickBot="1" x14ac:dyDescent="0.25">
      <c r="C42" s="8" t="str">
        <f t="shared" si="1"/>
        <v>○○スキー場7</v>
      </c>
      <c r="D42" s="32"/>
      <c r="E42" s="32"/>
      <c r="F42" s="56"/>
      <c r="G42" s="66">
        <f t="shared" si="2"/>
        <v>0</v>
      </c>
      <c r="H42" s="75"/>
      <c r="I42" s="78"/>
      <c r="J42" s="32"/>
      <c r="K42" s="78"/>
      <c r="L42" s="32"/>
      <c r="M42" s="78"/>
      <c r="T42" s="2">
        <f t="shared" si="3"/>
        <v>0</v>
      </c>
      <c r="U42" s="2">
        <f t="shared" si="4"/>
        <v>0</v>
      </c>
      <c r="V42" s="2">
        <f t="shared" si="5"/>
        <v>0</v>
      </c>
    </row>
    <row r="43" spans="2:22" ht="18.5" thickBot="1" x14ac:dyDescent="0.25">
      <c r="C43" s="8" t="str">
        <f t="shared" si="1"/>
        <v>○○スキー場8</v>
      </c>
      <c r="D43" s="32"/>
      <c r="E43" s="32"/>
      <c r="F43" s="56"/>
      <c r="G43" s="66">
        <f t="shared" si="2"/>
        <v>0</v>
      </c>
      <c r="H43" s="75"/>
      <c r="I43" s="78"/>
      <c r="J43" s="32"/>
      <c r="K43" s="78"/>
      <c r="L43" s="32"/>
      <c r="M43" s="78"/>
      <c r="T43" s="2">
        <f t="shared" si="3"/>
        <v>0</v>
      </c>
      <c r="U43" s="2">
        <f t="shared" si="4"/>
        <v>0</v>
      </c>
      <c r="V43" s="2">
        <f t="shared" si="5"/>
        <v>0</v>
      </c>
    </row>
    <row r="44" spans="2:22" ht="18.5" thickBot="1" x14ac:dyDescent="0.25">
      <c r="C44" s="8" t="str">
        <f t="shared" si="1"/>
        <v>○○スキー場9</v>
      </c>
      <c r="D44" s="32"/>
      <c r="E44" s="32"/>
      <c r="F44" s="56"/>
      <c r="G44" s="66">
        <f t="shared" si="2"/>
        <v>0</v>
      </c>
      <c r="H44" s="75"/>
      <c r="I44" s="78"/>
      <c r="J44" s="32"/>
      <c r="K44" s="78"/>
      <c r="L44" s="32"/>
      <c r="M44" s="78"/>
      <c r="T44" s="2">
        <f t="shared" si="3"/>
        <v>0</v>
      </c>
      <c r="U44" s="2">
        <f t="shared" si="4"/>
        <v>0</v>
      </c>
      <c r="V44" s="2">
        <f t="shared" si="5"/>
        <v>0</v>
      </c>
    </row>
    <row r="45" spans="2:22" ht="18.5" thickBot="1" x14ac:dyDescent="0.25">
      <c r="C45" s="8" t="str">
        <f t="shared" si="1"/>
        <v>○○スキー場10</v>
      </c>
      <c r="D45" s="32"/>
      <c r="E45" s="32"/>
      <c r="F45" s="56"/>
      <c r="G45" s="66">
        <f t="shared" si="2"/>
        <v>0</v>
      </c>
      <c r="H45" s="75"/>
      <c r="I45" s="78"/>
      <c r="J45" s="32"/>
      <c r="K45" s="78"/>
      <c r="L45" s="32"/>
      <c r="M45" s="78"/>
      <c r="T45" s="2">
        <f t="shared" si="3"/>
        <v>0</v>
      </c>
      <c r="U45" s="2">
        <f t="shared" si="4"/>
        <v>0</v>
      </c>
      <c r="V45" s="2">
        <f t="shared" si="5"/>
        <v>0</v>
      </c>
    </row>
    <row r="46" spans="2:22" ht="18.5" thickBot="1" x14ac:dyDescent="0.25">
      <c r="C46" s="8" t="str">
        <f t="shared" si="1"/>
        <v>○○スキー場11</v>
      </c>
      <c r="D46" s="32"/>
      <c r="E46" s="32"/>
      <c r="F46" s="56"/>
      <c r="G46" s="66">
        <f t="shared" si="2"/>
        <v>0</v>
      </c>
      <c r="H46" s="75"/>
      <c r="I46" s="78"/>
      <c r="J46" s="32"/>
      <c r="K46" s="78"/>
      <c r="L46" s="32"/>
      <c r="M46" s="78"/>
      <c r="T46" s="2">
        <f t="shared" si="3"/>
        <v>0</v>
      </c>
      <c r="U46" s="2">
        <f t="shared" si="4"/>
        <v>0</v>
      </c>
      <c r="V46" s="2">
        <f t="shared" si="5"/>
        <v>0</v>
      </c>
    </row>
    <row r="47" spans="2:22" ht="18.5" thickBot="1" x14ac:dyDescent="0.25">
      <c r="C47" s="8" t="str">
        <f t="shared" si="1"/>
        <v>○○スキー場12</v>
      </c>
      <c r="D47" s="32"/>
      <c r="E47" s="32"/>
      <c r="F47" s="56"/>
      <c r="G47" s="66">
        <f t="shared" si="2"/>
        <v>0</v>
      </c>
      <c r="H47" s="75"/>
      <c r="I47" s="78"/>
      <c r="J47" s="32"/>
      <c r="K47" s="78"/>
      <c r="L47" s="32"/>
      <c r="M47" s="78"/>
      <c r="T47" s="2">
        <f t="shared" si="3"/>
        <v>0</v>
      </c>
      <c r="U47" s="2">
        <f t="shared" si="4"/>
        <v>0</v>
      </c>
      <c r="V47" s="2">
        <f t="shared" si="5"/>
        <v>0</v>
      </c>
    </row>
    <row r="48" spans="2:22" ht="18.5" thickBot="1" x14ac:dyDescent="0.25">
      <c r="C48" s="8" t="str">
        <f t="shared" si="1"/>
        <v>○○スキー場13</v>
      </c>
      <c r="D48" s="32"/>
      <c r="E48" s="32"/>
      <c r="F48" s="56"/>
      <c r="G48" s="66">
        <f t="shared" si="2"/>
        <v>0</v>
      </c>
      <c r="H48" s="75"/>
      <c r="I48" s="78"/>
      <c r="J48" s="32"/>
      <c r="K48" s="78"/>
      <c r="L48" s="32"/>
      <c r="M48" s="78"/>
      <c r="T48" s="2">
        <f t="shared" si="3"/>
        <v>0</v>
      </c>
      <c r="U48" s="2">
        <f t="shared" si="4"/>
        <v>0</v>
      </c>
      <c r="V48" s="2">
        <f t="shared" si="5"/>
        <v>0</v>
      </c>
    </row>
    <row r="49" spans="2:23" ht="18.5" thickBot="1" x14ac:dyDescent="0.25">
      <c r="C49" s="8" t="str">
        <f t="shared" si="1"/>
        <v>○○スキー場14</v>
      </c>
      <c r="D49" s="32"/>
      <c r="E49" s="32"/>
      <c r="F49" s="56"/>
      <c r="G49" s="66">
        <f t="shared" si="2"/>
        <v>0</v>
      </c>
      <c r="H49" s="75"/>
      <c r="I49" s="78"/>
      <c r="J49" s="32"/>
      <c r="K49" s="78"/>
      <c r="L49" s="32"/>
      <c r="M49" s="78"/>
      <c r="T49" s="2">
        <f t="shared" si="3"/>
        <v>0</v>
      </c>
      <c r="U49" s="2">
        <f t="shared" si="4"/>
        <v>0</v>
      </c>
      <c r="V49" s="2">
        <f t="shared" si="5"/>
        <v>0</v>
      </c>
    </row>
    <row r="50" spans="2:23" ht="18.5" thickBot="1" x14ac:dyDescent="0.25">
      <c r="C50" s="8" t="str">
        <f t="shared" ref="C50:C55" si="6">IF(C25="","",C25)</f>
        <v>○○スキー場15</v>
      </c>
      <c r="D50" s="33"/>
      <c r="E50" s="33"/>
      <c r="F50" s="57"/>
      <c r="G50" s="66">
        <f t="shared" si="2"/>
        <v>0</v>
      </c>
      <c r="H50" s="76"/>
      <c r="I50" s="79"/>
      <c r="J50" s="33"/>
      <c r="K50" s="79"/>
      <c r="L50" s="33"/>
      <c r="M50" s="79"/>
      <c r="T50" s="2">
        <f t="shared" ref="T50:T54" si="7">H50*I50</f>
        <v>0</v>
      </c>
      <c r="U50" s="2">
        <f t="shared" ref="U50:U54" si="8">J50*K50</f>
        <v>0</v>
      </c>
      <c r="V50" s="2">
        <f t="shared" si="5"/>
        <v>0</v>
      </c>
    </row>
    <row r="51" spans="2:23" ht="18.5" thickBot="1" x14ac:dyDescent="0.25">
      <c r="C51" s="8" t="str">
        <f t="shared" si="6"/>
        <v>○○スキー場16</v>
      </c>
      <c r="D51" s="33"/>
      <c r="E51" s="33"/>
      <c r="F51" s="57"/>
      <c r="G51" s="66">
        <f t="shared" si="2"/>
        <v>0</v>
      </c>
      <c r="H51" s="76"/>
      <c r="I51" s="79"/>
      <c r="J51" s="33"/>
      <c r="K51" s="79"/>
      <c r="L51" s="33"/>
      <c r="M51" s="79"/>
      <c r="T51" s="2">
        <f t="shared" si="7"/>
        <v>0</v>
      </c>
      <c r="U51" s="2">
        <f t="shared" si="8"/>
        <v>0</v>
      </c>
      <c r="V51" s="2">
        <f t="shared" si="5"/>
        <v>0</v>
      </c>
    </row>
    <row r="52" spans="2:23" ht="18.5" thickBot="1" x14ac:dyDescent="0.25">
      <c r="C52" s="8" t="str">
        <f t="shared" si="6"/>
        <v>○○スキー場17</v>
      </c>
      <c r="D52" s="33"/>
      <c r="E52" s="33"/>
      <c r="F52" s="57"/>
      <c r="G52" s="66">
        <f t="shared" si="2"/>
        <v>0</v>
      </c>
      <c r="H52" s="76"/>
      <c r="I52" s="79"/>
      <c r="J52" s="33"/>
      <c r="K52" s="79"/>
      <c r="L52" s="33"/>
      <c r="M52" s="79"/>
      <c r="T52" s="2">
        <f t="shared" si="7"/>
        <v>0</v>
      </c>
      <c r="U52" s="2">
        <f t="shared" si="8"/>
        <v>0</v>
      </c>
      <c r="V52" s="2">
        <f t="shared" si="5"/>
        <v>0</v>
      </c>
    </row>
    <row r="53" spans="2:23" ht="18.5" thickBot="1" x14ac:dyDescent="0.25">
      <c r="C53" s="8" t="str">
        <f t="shared" si="6"/>
        <v>○○スキー場18</v>
      </c>
      <c r="D53" s="33"/>
      <c r="E53" s="33"/>
      <c r="F53" s="57"/>
      <c r="G53" s="66">
        <f t="shared" si="2"/>
        <v>0</v>
      </c>
      <c r="H53" s="76"/>
      <c r="I53" s="79"/>
      <c r="J53" s="33"/>
      <c r="K53" s="79"/>
      <c r="L53" s="33"/>
      <c r="M53" s="79"/>
      <c r="T53" s="2">
        <f t="shared" si="7"/>
        <v>0</v>
      </c>
      <c r="U53" s="2">
        <f t="shared" si="8"/>
        <v>0</v>
      </c>
      <c r="V53" s="2">
        <f t="shared" si="5"/>
        <v>0</v>
      </c>
    </row>
    <row r="54" spans="2:23" ht="18.5" thickBot="1" x14ac:dyDescent="0.25">
      <c r="C54" s="8" t="str">
        <f t="shared" si="6"/>
        <v>○○スキー場19</v>
      </c>
      <c r="D54" s="33"/>
      <c r="E54" s="33"/>
      <c r="F54" s="57"/>
      <c r="G54" s="66">
        <f t="shared" si="2"/>
        <v>0</v>
      </c>
      <c r="H54" s="76"/>
      <c r="I54" s="79"/>
      <c r="J54" s="33"/>
      <c r="K54" s="79"/>
      <c r="L54" s="33"/>
      <c r="M54" s="79"/>
      <c r="T54" s="2">
        <f t="shared" si="7"/>
        <v>0</v>
      </c>
      <c r="U54" s="2">
        <f t="shared" si="8"/>
        <v>0</v>
      </c>
      <c r="V54" s="2">
        <f t="shared" si="5"/>
        <v>0</v>
      </c>
    </row>
    <row r="55" spans="2:23" ht="18.5" thickBot="1" x14ac:dyDescent="0.25">
      <c r="C55" s="8" t="str">
        <f t="shared" si="6"/>
        <v>○○スキー場20</v>
      </c>
      <c r="D55" s="33"/>
      <c r="E55" s="33"/>
      <c r="F55" s="57"/>
      <c r="G55" s="67">
        <f t="shared" si="2"/>
        <v>0</v>
      </c>
      <c r="H55" s="76"/>
      <c r="I55" s="79"/>
      <c r="J55" s="33"/>
      <c r="K55" s="79"/>
      <c r="L55" s="33"/>
      <c r="M55" s="79"/>
      <c r="T55" s="2">
        <f t="shared" si="3"/>
        <v>0</v>
      </c>
      <c r="U55" s="2">
        <f t="shared" si="4"/>
        <v>0</v>
      </c>
      <c r="V55" s="2">
        <f t="shared" si="5"/>
        <v>0</v>
      </c>
    </row>
    <row r="56" spans="2:23" ht="19.5" customHeight="1" thickTop="1" thickBot="1" x14ac:dyDescent="0.25">
      <c r="C56" s="12" t="s">
        <v>56</v>
      </c>
      <c r="D56" s="34">
        <f>SUM(D36:D55)</f>
        <v>0</v>
      </c>
      <c r="E56" s="34">
        <f>SUM(E36:E55)</f>
        <v>0</v>
      </c>
      <c r="F56" s="34">
        <f>SUM(F36:F55)</f>
        <v>0</v>
      </c>
      <c r="G56" s="68">
        <f>SUM(G36:G55)</f>
        <v>0</v>
      </c>
      <c r="H56" s="34">
        <f>SUM(H36:H55)</f>
        <v>0</v>
      </c>
      <c r="I56" s="80" t="e">
        <f>T56</f>
        <v>#DIV/0!</v>
      </c>
      <c r="J56" s="34">
        <f>SUM(J36:J55)</f>
        <v>0</v>
      </c>
      <c r="K56" s="80" t="e">
        <f>U56</f>
        <v>#DIV/0!</v>
      </c>
      <c r="L56" s="34">
        <f>SUM(L36:L55)</f>
        <v>0</v>
      </c>
      <c r="M56" s="80" t="e">
        <f>V56</f>
        <v>#DIV/0!</v>
      </c>
      <c r="T56" s="2" t="e">
        <f>SUM(T36:T55)/H56</f>
        <v>#DIV/0!</v>
      </c>
      <c r="U56" s="2" t="e">
        <f>SUM(U36:U55)/J56</f>
        <v>#DIV/0!</v>
      </c>
      <c r="V56" s="2" t="e">
        <f>SUM(V36:V55)/L56</f>
        <v>#DIV/0!</v>
      </c>
      <c r="W56" s="150" t="e">
        <f>SUM(T36:V55)/(H56+J56+L56)</f>
        <v>#DIV/0!</v>
      </c>
    </row>
    <row r="57" spans="2:23" s="3" customFormat="1" ht="19.5" customHeight="1" x14ac:dyDescent="0.2"/>
    <row r="58" spans="2:23" ht="22.5" x14ac:dyDescent="0.2">
      <c r="B58" s="6" t="s">
        <v>149</v>
      </c>
      <c r="J58" s="86"/>
      <c r="L58" s="86" t="s">
        <v>13</v>
      </c>
      <c r="N58" s="137" t="s">
        <v>205</v>
      </c>
    </row>
    <row r="59" spans="2:23" x14ac:dyDescent="0.2">
      <c r="C59" s="205"/>
      <c r="D59" s="188" t="s">
        <v>48</v>
      </c>
      <c r="E59" s="188"/>
      <c r="F59" s="188"/>
      <c r="G59" s="188"/>
      <c r="H59" s="188"/>
      <c r="I59" s="207" t="s">
        <v>50</v>
      </c>
      <c r="J59" s="208"/>
      <c r="K59" s="208"/>
      <c r="L59" s="209"/>
      <c r="N59" s="134" t="s">
        <v>206</v>
      </c>
    </row>
    <row r="60" spans="2:23" ht="18.5" thickBot="1" x14ac:dyDescent="0.25">
      <c r="C60" s="206"/>
      <c r="D60" s="277" t="s">
        <v>157</v>
      </c>
      <c r="E60" s="165" t="s">
        <v>156</v>
      </c>
      <c r="F60" s="165" t="s">
        <v>158</v>
      </c>
      <c r="G60" s="165" t="s">
        <v>159</v>
      </c>
      <c r="H60" s="165" t="s">
        <v>160</v>
      </c>
      <c r="I60" s="165" t="s">
        <v>134</v>
      </c>
      <c r="J60" s="165" t="s">
        <v>204</v>
      </c>
      <c r="K60" s="165" t="s">
        <v>253</v>
      </c>
      <c r="L60" s="165" t="s">
        <v>260</v>
      </c>
      <c r="N60" s="149" t="s">
        <v>241</v>
      </c>
    </row>
    <row r="61" spans="2:23" ht="18.75" customHeight="1" x14ac:dyDescent="0.2">
      <c r="C61" s="13" t="str">
        <f>IF(C11="","",C11)</f>
        <v>○○スキー場1</v>
      </c>
      <c r="D61" s="35"/>
      <c r="E61" s="35"/>
      <c r="F61" s="35"/>
      <c r="G61" s="35"/>
      <c r="H61" s="35"/>
      <c r="I61" s="35"/>
      <c r="J61" s="35"/>
      <c r="K61" s="35"/>
      <c r="L61" s="35"/>
      <c r="N61" s="35"/>
      <c r="O61" s="252" t="s">
        <v>217</v>
      </c>
      <c r="P61" s="253"/>
      <c r="Q61" s="253"/>
      <c r="R61" s="253"/>
    </row>
    <row r="62" spans="2:23" ht="19.5" customHeight="1" thickBot="1" x14ac:dyDescent="0.25">
      <c r="C62" s="14" t="str">
        <f>IF(C61="","","（うちインバウンド数）")</f>
        <v>（うちインバウンド数）</v>
      </c>
      <c r="D62" s="36"/>
      <c r="E62" s="36"/>
      <c r="F62" s="36"/>
      <c r="G62" s="36"/>
      <c r="H62" s="36"/>
      <c r="I62" s="36"/>
      <c r="J62" s="36"/>
      <c r="K62" s="36"/>
      <c r="L62" s="36"/>
      <c r="N62" s="36"/>
      <c r="O62" s="252"/>
      <c r="P62" s="253"/>
      <c r="Q62" s="253"/>
      <c r="R62" s="253"/>
    </row>
    <row r="63" spans="2:23" ht="18.75" customHeight="1" x14ac:dyDescent="0.2">
      <c r="C63" s="13" t="str">
        <f>IF(C12="","",C12)</f>
        <v>○○スキー場2</v>
      </c>
      <c r="D63" s="35"/>
      <c r="E63" s="35"/>
      <c r="F63" s="35"/>
      <c r="G63" s="35"/>
      <c r="H63" s="35"/>
      <c r="I63" s="35"/>
      <c r="J63" s="35"/>
      <c r="K63" s="35"/>
      <c r="L63" s="35"/>
      <c r="N63" s="35"/>
      <c r="O63" s="252"/>
      <c r="P63" s="253"/>
      <c r="Q63" s="253"/>
      <c r="R63" s="253"/>
    </row>
    <row r="64" spans="2:23" ht="18.5" thickBot="1" x14ac:dyDescent="0.25">
      <c r="C64" s="14" t="str">
        <f>IF(C63="","","（うちインバウンド数）")</f>
        <v>（うちインバウンド数）</v>
      </c>
      <c r="D64" s="36"/>
      <c r="E64" s="36"/>
      <c r="F64" s="36"/>
      <c r="G64" s="36"/>
      <c r="H64" s="36"/>
      <c r="I64" s="36"/>
      <c r="J64" s="36"/>
      <c r="K64" s="36"/>
      <c r="L64" s="36"/>
      <c r="N64" s="36"/>
      <c r="O64" s="252"/>
      <c r="P64" s="253"/>
      <c r="Q64" s="253"/>
      <c r="R64" s="253"/>
    </row>
    <row r="65" spans="3:14" x14ac:dyDescent="0.2">
      <c r="C65" s="15" t="str">
        <f>IF(C13="","",C13)</f>
        <v>○○スキー場3</v>
      </c>
      <c r="D65" s="35"/>
      <c r="E65" s="35"/>
      <c r="F65" s="35"/>
      <c r="G65" s="35"/>
      <c r="H65" s="35"/>
      <c r="I65" s="35"/>
      <c r="J65" s="35"/>
      <c r="K65" s="35"/>
      <c r="L65" s="35"/>
      <c r="N65" s="35"/>
    </row>
    <row r="66" spans="3:14" ht="18.5" thickBot="1" x14ac:dyDescent="0.25">
      <c r="C66" s="14" t="str">
        <f>IF(C65="","","（うちインバウンド数）")</f>
        <v>（うちインバウンド数）</v>
      </c>
      <c r="D66" s="36"/>
      <c r="E66" s="36"/>
      <c r="F66" s="36"/>
      <c r="G66" s="36"/>
      <c r="H66" s="36"/>
      <c r="I66" s="36"/>
      <c r="J66" s="36"/>
      <c r="K66" s="36"/>
      <c r="L66" s="36"/>
      <c r="N66" s="36"/>
    </row>
    <row r="67" spans="3:14" x14ac:dyDescent="0.2">
      <c r="C67" s="15" t="str">
        <f>IF(C14="","",C14)</f>
        <v>○○スキー場4</v>
      </c>
      <c r="D67" s="35"/>
      <c r="E67" s="35"/>
      <c r="F67" s="35"/>
      <c r="G67" s="35"/>
      <c r="H67" s="35"/>
      <c r="I67" s="35"/>
      <c r="J67" s="35"/>
      <c r="K67" s="35"/>
      <c r="L67" s="35"/>
      <c r="N67" s="35"/>
    </row>
    <row r="68" spans="3:14" ht="18.5" thickBot="1" x14ac:dyDescent="0.25">
      <c r="C68" s="14" t="str">
        <f>IF(C67="","","（うちインバウンド数）")</f>
        <v>（うちインバウンド数）</v>
      </c>
      <c r="D68" s="36"/>
      <c r="E68" s="36"/>
      <c r="F68" s="36"/>
      <c r="G68" s="36"/>
      <c r="H68" s="36"/>
      <c r="I68" s="36"/>
      <c r="J68" s="36"/>
      <c r="K68" s="36"/>
      <c r="L68" s="36"/>
      <c r="N68" s="36"/>
    </row>
    <row r="69" spans="3:14" x14ac:dyDescent="0.2">
      <c r="C69" s="15" t="str">
        <f>IF(C15="","",C15)</f>
        <v>○○スキー場5</v>
      </c>
      <c r="D69" s="35"/>
      <c r="E69" s="35"/>
      <c r="F69" s="35"/>
      <c r="G69" s="35"/>
      <c r="H69" s="35"/>
      <c r="I69" s="35"/>
      <c r="J69" s="35"/>
      <c r="K69" s="35"/>
      <c r="L69" s="35"/>
      <c r="N69" s="35"/>
    </row>
    <row r="70" spans="3:14" ht="18.5" thickBot="1" x14ac:dyDescent="0.25">
      <c r="C70" s="14" t="str">
        <f>IF(C69="","","（うちインバウンド数）")</f>
        <v>（うちインバウンド数）</v>
      </c>
      <c r="D70" s="36"/>
      <c r="E70" s="36"/>
      <c r="F70" s="36"/>
      <c r="G70" s="36"/>
      <c r="H70" s="36"/>
      <c r="I70" s="36"/>
      <c r="J70" s="36"/>
      <c r="K70" s="36"/>
      <c r="L70" s="36"/>
      <c r="N70" s="36"/>
    </row>
    <row r="71" spans="3:14" x14ac:dyDescent="0.2">
      <c r="C71" s="15" t="str">
        <f>IF(C16="","",C16)</f>
        <v>○○スキー場6</v>
      </c>
      <c r="D71" s="35"/>
      <c r="E71" s="35"/>
      <c r="F71" s="35"/>
      <c r="G71" s="35"/>
      <c r="H71" s="35"/>
      <c r="I71" s="35"/>
      <c r="J71" s="35"/>
      <c r="K71" s="35"/>
      <c r="L71" s="35"/>
      <c r="N71" s="35"/>
    </row>
    <row r="72" spans="3:14" ht="18.5" thickBot="1" x14ac:dyDescent="0.25">
      <c r="C72" s="14" t="str">
        <f>IF(C71="","","（うちインバウンド数）")</f>
        <v>（うちインバウンド数）</v>
      </c>
      <c r="D72" s="36"/>
      <c r="E72" s="36"/>
      <c r="F72" s="36"/>
      <c r="G72" s="36"/>
      <c r="H72" s="36"/>
      <c r="I72" s="36"/>
      <c r="J72" s="36"/>
      <c r="K72" s="36"/>
      <c r="L72" s="36"/>
      <c r="N72" s="36"/>
    </row>
    <row r="73" spans="3:14" x14ac:dyDescent="0.2">
      <c r="C73" s="15" t="str">
        <f>IF(C17="","",C17)</f>
        <v>○○スキー場7</v>
      </c>
      <c r="D73" s="35"/>
      <c r="E73" s="35"/>
      <c r="F73" s="35"/>
      <c r="G73" s="35"/>
      <c r="H73" s="35"/>
      <c r="I73" s="35"/>
      <c r="J73" s="35"/>
      <c r="K73" s="35"/>
      <c r="L73" s="35"/>
      <c r="N73" s="35"/>
    </row>
    <row r="74" spans="3:14" ht="18.5" thickBot="1" x14ac:dyDescent="0.25">
      <c r="C74" s="14" t="str">
        <f>IF(C73="","","（うちインバウンド数）")</f>
        <v>（うちインバウンド数）</v>
      </c>
      <c r="D74" s="36"/>
      <c r="E74" s="36"/>
      <c r="F74" s="36"/>
      <c r="G74" s="36"/>
      <c r="H74" s="36"/>
      <c r="I74" s="36"/>
      <c r="J74" s="36"/>
      <c r="K74" s="36"/>
      <c r="L74" s="36"/>
      <c r="N74" s="36"/>
    </row>
    <row r="75" spans="3:14" x14ac:dyDescent="0.2">
      <c r="C75" s="15" t="str">
        <f>IF(C18="","",C18)</f>
        <v>○○スキー場8</v>
      </c>
      <c r="D75" s="35"/>
      <c r="E75" s="35"/>
      <c r="F75" s="35"/>
      <c r="G75" s="35"/>
      <c r="H75" s="35"/>
      <c r="I75" s="35"/>
      <c r="J75" s="35"/>
      <c r="K75" s="35"/>
      <c r="L75" s="35"/>
      <c r="N75" s="35"/>
    </row>
    <row r="76" spans="3:14" ht="18.5" thickBot="1" x14ac:dyDescent="0.25">
      <c r="C76" s="14" t="str">
        <f>IF(C75="","","（うちインバウンド数）")</f>
        <v>（うちインバウンド数）</v>
      </c>
      <c r="D76" s="36"/>
      <c r="E76" s="36"/>
      <c r="F76" s="36"/>
      <c r="G76" s="36"/>
      <c r="H76" s="36"/>
      <c r="I76" s="36"/>
      <c r="J76" s="36"/>
      <c r="K76" s="36"/>
      <c r="L76" s="36"/>
      <c r="N76" s="36"/>
    </row>
    <row r="77" spans="3:14" x14ac:dyDescent="0.2">
      <c r="C77" s="15" t="str">
        <f>IF(C19="","",C19)</f>
        <v>○○スキー場9</v>
      </c>
      <c r="D77" s="35"/>
      <c r="E77" s="35"/>
      <c r="F77" s="35"/>
      <c r="G77" s="35"/>
      <c r="H77" s="35"/>
      <c r="I77" s="35"/>
      <c r="J77" s="35"/>
      <c r="K77" s="35"/>
      <c r="L77" s="35"/>
      <c r="N77" s="35"/>
    </row>
    <row r="78" spans="3:14" ht="18.5" thickBot="1" x14ac:dyDescent="0.25">
      <c r="C78" s="14" t="str">
        <f>IF(C77="","","（うちインバウンド数）")</f>
        <v>（うちインバウンド数）</v>
      </c>
      <c r="D78" s="36"/>
      <c r="E78" s="36"/>
      <c r="F78" s="36"/>
      <c r="G78" s="36"/>
      <c r="H78" s="36"/>
      <c r="I78" s="36"/>
      <c r="J78" s="36"/>
      <c r="K78" s="36"/>
      <c r="L78" s="36"/>
      <c r="N78" s="36"/>
    </row>
    <row r="79" spans="3:14" x14ac:dyDescent="0.2">
      <c r="C79" s="15" t="str">
        <f>IF(C20="","",C20)</f>
        <v>○○スキー場10</v>
      </c>
      <c r="D79" s="35"/>
      <c r="E79" s="35"/>
      <c r="F79" s="35"/>
      <c r="G79" s="35"/>
      <c r="H79" s="35"/>
      <c r="I79" s="35"/>
      <c r="J79" s="35"/>
      <c r="K79" s="35"/>
      <c r="L79" s="35"/>
      <c r="N79" s="35"/>
    </row>
    <row r="80" spans="3:14" ht="18.5" thickBot="1" x14ac:dyDescent="0.25">
      <c r="C80" s="14" t="str">
        <f>IF(C79="","","（うちインバウンド数）")</f>
        <v>（うちインバウンド数）</v>
      </c>
      <c r="D80" s="36"/>
      <c r="E80" s="36"/>
      <c r="F80" s="36"/>
      <c r="G80" s="36"/>
      <c r="H80" s="36"/>
      <c r="I80" s="36"/>
      <c r="J80" s="36"/>
      <c r="K80" s="36"/>
      <c r="L80" s="36"/>
      <c r="N80" s="36"/>
    </row>
    <row r="81" spans="3:14" x14ac:dyDescent="0.2">
      <c r="C81" s="15" t="str">
        <f>IF(C21="","",C21)</f>
        <v>○○スキー場11</v>
      </c>
      <c r="D81" s="35"/>
      <c r="E81" s="35"/>
      <c r="F81" s="35"/>
      <c r="G81" s="35"/>
      <c r="H81" s="35"/>
      <c r="I81" s="35"/>
      <c r="J81" s="35"/>
      <c r="K81" s="35"/>
      <c r="L81" s="35"/>
      <c r="N81" s="35"/>
    </row>
    <row r="82" spans="3:14" ht="18.5" thickBot="1" x14ac:dyDescent="0.25">
      <c r="C82" s="14" t="str">
        <f>IF(C81="","","（うちインバウンド数）")</f>
        <v>（うちインバウンド数）</v>
      </c>
      <c r="D82" s="36"/>
      <c r="E82" s="36"/>
      <c r="F82" s="36"/>
      <c r="G82" s="36"/>
      <c r="H82" s="36"/>
      <c r="I82" s="36"/>
      <c r="J82" s="36"/>
      <c r="K82" s="36"/>
      <c r="L82" s="36"/>
      <c r="N82" s="36"/>
    </row>
    <row r="83" spans="3:14" x14ac:dyDescent="0.2">
      <c r="C83" s="15" t="str">
        <f>IF(C22="","",C22)</f>
        <v>○○スキー場12</v>
      </c>
      <c r="D83" s="35"/>
      <c r="E83" s="35"/>
      <c r="F83" s="35"/>
      <c r="G83" s="35"/>
      <c r="H83" s="35"/>
      <c r="I83" s="35"/>
      <c r="J83" s="35"/>
      <c r="K83" s="35"/>
      <c r="L83" s="35"/>
      <c r="N83" s="35"/>
    </row>
    <row r="84" spans="3:14" ht="18.5" thickBot="1" x14ac:dyDescent="0.25">
      <c r="C84" s="14" t="str">
        <f>IF(C83="","","（うちインバウンド数）")</f>
        <v>（うちインバウンド数）</v>
      </c>
      <c r="D84" s="36"/>
      <c r="E84" s="36"/>
      <c r="F84" s="36"/>
      <c r="G84" s="36"/>
      <c r="H84" s="36"/>
      <c r="I84" s="36"/>
      <c r="J84" s="36"/>
      <c r="K84" s="36"/>
      <c r="L84" s="36"/>
      <c r="N84" s="36"/>
    </row>
    <row r="85" spans="3:14" x14ac:dyDescent="0.2">
      <c r="C85" s="15" t="str">
        <f>IF(C23="","",C23)</f>
        <v>○○スキー場13</v>
      </c>
      <c r="D85" s="35"/>
      <c r="E85" s="35"/>
      <c r="F85" s="35"/>
      <c r="G85" s="35"/>
      <c r="H85" s="35"/>
      <c r="I85" s="35"/>
      <c r="J85" s="35"/>
      <c r="K85" s="35"/>
      <c r="L85" s="35"/>
      <c r="N85" s="35"/>
    </row>
    <row r="86" spans="3:14" ht="18.5" thickBot="1" x14ac:dyDescent="0.25">
      <c r="C86" s="14" t="str">
        <f>IF(C85="","","（うちインバウンド数）")</f>
        <v>（うちインバウンド数）</v>
      </c>
      <c r="D86" s="36"/>
      <c r="E86" s="36"/>
      <c r="F86" s="36"/>
      <c r="G86" s="36"/>
      <c r="H86" s="36"/>
      <c r="I86" s="36"/>
      <c r="J86" s="36"/>
      <c r="K86" s="36"/>
      <c r="L86" s="36"/>
      <c r="N86" s="36"/>
    </row>
    <row r="87" spans="3:14" x14ac:dyDescent="0.2">
      <c r="C87" s="15" t="str">
        <f>IF(C24="","",C24)</f>
        <v>○○スキー場14</v>
      </c>
      <c r="D87" s="35"/>
      <c r="E87" s="35"/>
      <c r="F87" s="35"/>
      <c r="G87" s="35"/>
      <c r="H87" s="35"/>
      <c r="I87" s="35"/>
      <c r="J87" s="35"/>
      <c r="K87" s="35"/>
      <c r="L87" s="35"/>
      <c r="N87" s="35"/>
    </row>
    <row r="88" spans="3:14" ht="18.5" thickBot="1" x14ac:dyDescent="0.25">
      <c r="C88" s="14" t="str">
        <f>IF(C87="","","（うちインバウンド数）")</f>
        <v>（うちインバウンド数）</v>
      </c>
      <c r="D88" s="36"/>
      <c r="E88" s="36"/>
      <c r="F88" s="36"/>
      <c r="G88" s="36"/>
      <c r="H88" s="36"/>
      <c r="I88" s="36"/>
      <c r="J88" s="36"/>
      <c r="K88" s="36"/>
      <c r="L88" s="36"/>
      <c r="N88" s="36"/>
    </row>
    <row r="89" spans="3:14" x14ac:dyDescent="0.2">
      <c r="C89" s="15" t="str">
        <f>IF(C25="","",C25)</f>
        <v>○○スキー場15</v>
      </c>
      <c r="D89" s="35"/>
      <c r="E89" s="35"/>
      <c r="F89" s="35"/>
      <c r="G89" s="35"/>
      <c r="H89" s="35"/>
      <c r="I89" s="35"/>
      <c r="J89" s="35"/>
      <c r="K89" s="35"/>
      <c r="L89" s="35"/>
      <c r="N89" s="35"/>
    </row>
    <row r="90" spans="3:14" ht="18.5" thickBot="1" x14ac:dyDescent="0.25">
      <c r="C90" s="14" t="str">
        <f>IF(C89="","","（うちインバウンド数）")</f>
        <v>（うちインバウンド数）</v>
      </c>
      <c r="D90" s="36"/>
      <c r="E90" s="36"/>
      <c r="F90" s="36"/>
      <c r="G90" s="36"/>
      <c r="H90" s="36"/>
      <c r="I90" s="36"/>
      <c r="J90" s="36"/>
      <c r="K90" s="36"/>
      <c r="L90" s="36"/>
      <c r="N90" s="36"/>
    </row>
    <row r="91" spans="3:14" x14ac:dyDescent="0.2">
      <c r="C91" s="15" t="str">
        <f>IF(C26="","",C26)</f>
        <v>○○スキー場16</v>
      </c>
      <c r="D91" s="35"/>
      <c r="E91" s="35"/>
      <c r="F91" s="35"/>
      <c r="G91" s="35"/>
      <c r="H91" s="35"/>
      <c r="I91" s="35"/>
      <c r="J91" s="35"/>
      <c r="K91" s="35"/>
      <c r="L91" s="35"/>
      <c r="N91" s="35"/>
    </row>
    <row r="92" spans="3:14" ht="18.5" thickBot="1" x14ac:dyDescent="0.25">
      <c r="C92" s="14" t="str">
        <f>IF(C91="","","（うちインバウンド数）")</f>
        <v>（うちインバウンド数）</v>
      </c>
      <c r="D92" s="36"/>
      <c r="E92" s="36"/>
      <c r="F92" s="36"/>
      <c r="G92" s="36"/>
      <c r="H92" s="36"/>
      <c r="I92" s="36"/>
      <c r="J92" s="36"/>
      <c r="K92" s="36"/>
      <c r="L92" s="36"/>
      <c r="N92" s="36"/>
    </row>
    <row r="93" spans="3:14" x14ac:dyDescent="0.2">
      <c r="C93" s="15" t="str">
        <f>IF(C27="","",C27)</f>
        <v>○○スキー場17</v>
      </c>
      <c r="D93" s="35"/>
      <c r="E93" s="35"/>
      <c r="F93" s="35"/>
      <c r="G93" s="35"/>
      <c r="H93" s="35"/>
      <c r="I93" s="35"/>
      <c r="J93" s="35"/>
      <c r="K93" s="35"/>
      <c r="L93" s="35"/>
      <c r="N93" s="35"/>
    </row>
    <row r="94" spans="3:14" ht="18.5" thickBot="1" x14ac:dyDescent="0.25">
      <c r="C94" s="14" t="str">
        <f>IF(C93="","","（うちインバウンド数）")</f>
        <v>（うちインバウンド数）</v>
      </c>
      <c r="D94" s="36"/>
      <c r="E94" s="36"/>
      <c r="F94" s="36"/>
      <c r="G94" s="36"/>
      <c r="H94" s="36"/>
      <c r="I94" s="36"/>
      <c r="J94" s="36"/>
      <c r="K94" s="36"/>
      <c r="L94" s="36"/>
      <c r="N94" s="36"/>
    </row>
    <row r="95" spans="3:14" x14ac:dyDescent="0.2">
      <c r="C95" s="15" t="str">
        <f>IF(C28="","",C28)</f>
        <v>○○スキー場18</v>
      </c>
      <c r="D95" s="35"/>
      <c r="E95" s="35"/>
      <c r="F95" s="35"/>
      <c r="G95" s="35"/>
      <c r="H95" s="35"/>
      <c r="I95" s="35"/>
      <c r="J95" s="35"/>
      <c r="K95" s="35"/>
      <c r="L95" s="35"/>
      <c r="N95" s="35"/>
    </row>
    <row r="96" spans="3:14" ht="18.5" thickBot="1" x14ac:dyDescent="0.25">
      <c r="C96" s="14" t="str">
        <f>IF(C95="","","（うちインバウンド数）")</f>
        <v>（うちインバウンド数）</v>
      </c>
      <c r="D96" s="36"/>
      <c r="E96" s="36"/>
      <c r="F96" s="36"/>
      <c r="G96" s="36"/>
      <c r="H96" s="36"/>
      <c r="I96" s="36"/>
      <c r="J96" s="36"/>
      <c r="K96" s="36"/>
      <c r="L96" s="36"/>
      <c r="N96" s="36"/>
    </row>
    <row r="97" spans="2:18" x14ac:dyDescent="0.2">
      <c r="C97" s="15" t="str">
        <f>IF(C29="","",C29)</f>
        <v>○○スキー場19</v>
      </c>
      <c r="D97" s="35"/>
      <c r="E97" s="35"/>
      <c r="F97" s="35"/>
      <c r="G97" s="35"/>
      <c r="H97" s="35"/>
      <c r="I97" s="35"/>
      <c r="J97" s="35"/>
      <c r="K97" s="35"/>
      <c r="L97" s="35"/>
      <c r="N97" s="35"/>
    </row>
    <row r="98" spans="2:18" ht="18.5" thickBot="1" x14ac:dyDescent="0.25">
      <c r="C98" s="14" t="str">
        <f>IF(C97="","","（うちインバウンド数）")</f>
        <v>（うちインバウンド数）</v>
      </c>
      <c r="D98" s="36"/>
      <c r="E98" s="36"/>
      <c r="F98" s="36"/>
      <c r="G98" s="36"/>
      <c r="H98" s="36"/>
      <c r="I98" s="36"/>
      <c r="J98" s="36"/>
      <c r="K98" s="36"/>
      <c r="L98" s="36"/>
      <c r="N98" s="36"/>
    </row>
    <row r="99" spans="2:18" x14ac:dyDescent="0.2">
      <c r="C99" s="15" t="str">
        <f>IF(C30="","",C30)</f>
        <v>○○スキー場20</v>
      </c>
      <c r="D99" s="35"/>
      <c r="E99" s="35"/>
      <c r="F99" s="35"/>
      <c r="G99" s="35"/>
      <c r="H99" s="35"/>
      <c r="I99" s="35"/>
      <c r="J99" s="35"/>
      <c r="K99" s="35"/>
      <c r="L99" s="35"/>
      <c r="N99" s="35"/>
    </row>
    <row r="100" spans="2:18" ht="18.5" thickBot="1" x14ac:dyDescent="0.25">
      <c r="C100" s="14" t="str">
        <f>IF(C99="","","（うちインバウンド数）")</f>
        <v>（うちインバウンド数）</v>
      </c>
      <c r="D100" s="36"/>
      <c r="E100" s="36"/>
      <c r="F100" s="36"/>
      <c r="G100" s="36"/>
      <c r="H100" s="36"/>
      <c r="I100" s="36"/>
      <c r="J100" s="36"/>
      <c r="K100" s="36"/>
      <c r="L100" s="36"/>
      <c r="N100" s="36"/>
    </row>
    <row r="101" spans="2:18" ht="18.649999999999999" customHeight="1" thickTop="1" x14ac:dyDescent="0.2">
      <c r="C101" s="16" t="s">
        <v>152</v>
      </c>
      <c r="D101" s="37">
        <f>D61+D63+D65+D67+D69+D71+D73+D75+D77+D79+D81+D83+D85+D87+D89+D91+D93+D95+D97+D99</f>
        <v>0</v>
      </c>
      <c r="E101" s="37">
        <f t="shared" ref="E101:N101" si="9">E61+E63+E65+E67+E69+E71+E73+E75+E77+E79+E81+E83+E85+E87+E89+E91+E93+E95+E97+E99</f>
        <v>0</v>
      </c>
      <c r="F101" s="37">
        <f t="shared" si="9"/>
        <v>0</v>
      </c>
      <c r="G101" s="37">
        <f t="shared" si="9"/>
        <v>0</v>
      </c>
      <c r="H101" s="37">
        <f t="shared" si="9"/>
        <v>0</v>
      </c>
      <c r="I101" s="37">
        <f t="shared" si="9"/>
        <v>0</v>
      </c>
      <c r="J101" s="37">
        <f t="shared" si="9"/>
        <v>0</v>
      </c>
      <c r="K101" s="37">
        <f t="shared" si="9"/>
        <v>0</v>
      </c>
      <c r="L101" s="37">
        <f t="shared" si="9"/>
        <v>0</v>
      </c>
      <c r="N101" s="37">
        <f t="shared" si="9"/>
        <v>0</v>
      </c>
    </row>
    <row r="102" spans="2:18" ht="18" customHeight="1" x14ac:dyDescent="0.2">
      <c r="C102" s="17" t="s">
        <v>153</v>
      </c>
      <c r="D102" s="38">
        <f ca="1">SUMIF($C$61:$N$100,"（うちインバウンド数）",D61:D100)</f>
        <v>0</v>
      </c>
      <c r="E102" s="38">
        <f t="shared" ref="E102:L102" ca="1" si="10">SUMIF($C$61:$N$100,"（うちインバウンド数）",E61:E100)</f>
        <v>0</v>
      </c>
      <c r="F102" s="38">
        <f t="shared" ca="1" si="10"/>
        <v>0</v>
      </c>
      <c r="G102" s="38">
        <f t="shared" ca="1" si="10"/>
        <v>0</v>
      </c>
      <c r="H102" s="38">
        <f t="shared" ca="1" si="10"/>
        <v>0</v>
      </c>
      <c r="I102" s="38">
        <f t="shared" ca="1" si="10"/>
        <v>0</v>
      </c>
      <c r="J102" s="38">
        <f t="shared" ca="1" si="10"/>
        <v>0</v>
      </c>
      <c r="K102" s="38">
        <f t="shared" ca="1" si="10"/>
        <v>0</v>
      </c>
      <c r="L102" s="38">
        <f t="shared" ca="1" si="10"/>
        <v>0</v>
      </c>
      <c r="N102" s="38">
        <f ca="1">SUMIF($C$61:$N$100,"（うちインバウンド数）",N61:N100)</f>
        <v>0</v>
      </c>
    </row>
    <row r="105" spans="2:18" ht="22.5" x14ac:dyDescent="0.2">
      <c r="B105" s="6" t="s">
        <v>288</v>
      </c>
      <c r="J105" s="86"/>
      <c r="L105" s="86" t="s">
        <v>13</v>
      </c>
      <c r="N105" s="137" t="s">
        <v>205</v>
      </c>
    </row>
    <row r="106" spans="2:18" x14ac:dyDescent="0.2">
      <c r="C106" s="173"/>
      <c r="D106" s="207" t="s">
        <v>48</v>
      </c>
      <c r="E106" s="208"/>
      <c r="F106" s="208"/>
      <c r="G106" s="208"/>
      <c r="H106" s="209"/>
      <c r="I106" s="207" t="s">
        <v>50</v>
      </c>
      <c r="J106" s="208"/>
      <c r="K106" s="208"/>
      <c r="L106" s="209"/>
      <c r="N106" s="134" t="s">
        <v>206</v>
      </c>
    </row>
    <row r="107" spans="2:18" ht="18.5" thickBot="1" x14ac:dyDescent="0.25">
      <c r="C107" s="206"/>
      <c r="D107" s="277" t="s">
        <v>157</v>
      </c>
      <c r="E107" s="165" t="s">
        <v>156</v>
      </c>
      <c r="F107" s="165" t="s">
        <v>158</v>
      </c>
      <c r="G107" s="165" t="s">
        <v>159</v>
      </c>
      <c r="H107" s="165" t="s">
        <v>160</v>
      </c>
      <c r="I107" s="165" t="s">
        <v>134</v>
      </c>
      <c r="J107" s="165" t="s">
        <v>204</v>
      </c>
      <c r="K107" s="165" t="s">
        <v>253</v>
      </c>
      <c r="L107" s="165" t="s">
        <v>260</v>
      </c>
      <c r="N107" s="149" t="s">
        <v>241</v>
      </c>
      <c r="O107" s="254" t="s">
        <v>216</v>
      </c>
      <c r="P107" s="254"/>
      <c r="Q107" s="254"/>
      <c r="R107" s="254"/>
    </row>
    <row r="108" spans="2:18" ht="18.75" customHeight="1" x14ac:dyDescent="0.2">
      <c r="C108" s="13" t="s">
        <v>151</v>
      </c>
      <c r="D108" s="35"/>
      <c r="E108" s="35"/>
      <c r="F108" s="35"/>
      <c r="G108" s="35"/>
      <c r="H108" s="35"/>
      <c r="I108" s="35"/>
      <c r="J108" s="35"/>
      <c r="K108" s="35"/>
      <c r="L108" s="35"/>
      <c r="N108" s="35"/>
      <c r="O108" s="254"/>
      <c r="P108" s="254"/>
      <c r="Q108" s="254"/>
      <c r="R108" s="254"/>
    </row>
    <row r="109" spans="2:18" ht="19.5" customHeight="1" thickBot="1" x14ac:dyDescent="0.25">
      <c r="C109" s="18" t="s">
        <v>27</v>
      </c>
      <c r="D109" s="36"/>
      <c r="E109" s="36"/>
      <c r="F109" s="36"/>
      <c r="G109" s="36"/>
      <c r="H109" s="36"/>
      <c r="I109" s="36"/>
      <c r="J109" s="36"/>
      <c r="K109" s="36"/>
      <c r="L109" s="36"/>
      <c r="N109" s="36"/>
      <c r="O109" s="254"/>
      <c r="P109" s="254"/>
      <c r="Q109" s="254"/>
      <c r="R109" s="254"/>
    </row>
    <row r="110" spans="2:18" ht="18.75" customHeight="1" x14ac:dyDescent="0.2">
      <c r="O110" s="254"/>
      <c r="P110" s="254"/>
      <c r="Q110" s="254"/>
      <c r="R110" s="254"/>
    </row>
    <row r="111" spans="2:18" ht="23" thickBot="1" x14ac:dyDescent="0.25">
      <c r="B111" s="6" t="s">
        <v>220</v>
      </c>
      <c r="H111" s="77" t="s">
        <v>143</v>
      </c>
    </row>
    <row r="112" spans="2:18" x14ac:dyDescent="0.2">
      <c r="C112" s="247" t="s">
        <v>105</v>
      </c>
      <c r="D112" s="247"/>
      <c r="E112" s="247"/>
      <c r="F112" s="247"/>
      <c r="G112" s="248"/>
      <c r="H112" s="50"/>
    </row>
    <row r="113" spans="2:10" x14ac:dyDescent="0.2">
      <c r="C113" s="247" t="s">
        <v>146</v>
      </c>
      <c r="D113" s="247"/>
      <c r="E113" s="247"/>
      <c r="F113" s="247"/>
      <c r="G113" s="248"/>
      <c r="H113" s="50"/>
    </row>
    <row r="115" spans="2:10" ht="23" thickBot="1" x14ac:dyDescent="0.25">
      <c r="B115" s="6" t="s">
        <v>221</v>
      </c>
      <c r="H115" s="77" t="s">
        <v>143</v>
      </c>
      <c r="I115" s="81" t="s">
        <v>139</v>
      </c>
    </row>
    <row r="116" spans="2:10" ht="18.5" thickBot="1" x14ac:dyDescent="0.25">
      <c r="C116" s="182" t="s">
        <v>4</v>
      </c>
      <c r="D116" s="182"/>
      <c r="E116" s="182"/>
      <c r="F116" s="182"/>
      <c r="G116" s="183"/>
      <c r="H116" s="50"/>
      <c r="I116" s="162"/>
      <c r="J116" s="161"/>
    </row>
    <row r="117" spans="2:10" ht="18.5" thickBot="1" x14ac:dyDescent="0.25">
      <c r="C117" s="249" t="s">
        <v>254</v>
      </c>
      <c r="D117" s="250"/>
      <c r="E117" s="250"/>
      <c r="F117" s="250"/>
      <c r="G117" s="251"/>
      <c r="H117" s="50"/>
      <c r="I117" s="150"/>
      <c r="J117" s="161"/>
    </row>
    <row r="118" spans="2:10" ht="18.5" thickBot="1" x14ac:dyDescent="0.25">
      <c r="C118" s="182" t="s">
        <v>233</v>
      </c>
      <c r="D118" s="182"/>
      <c r="E118" s="182"/>
      <c r="F118" s="182"/>
      <c r="G118" s="183"/>
      <c r="H118" s="50"/>
      <c r="J118" s="161"/>
    </row>
    <row r="119" spans="2:10" x14ac:dyDescent="0.2">
      <c r="C119" s="182" t="s">
        <v>234</v>
      </c>
      <c r="D119" s="182"/>
      <c r="E119" s="182"/>
      <c r="F119" s="182"/>
      <c r="G119" s="183"/>
      <c r="H119" s="50"/>
      <c r="I119" s="50"/>
    </row>
    <row r="120" spans="2:10" ht="18.5" thickBot="1" x14ac:dyDescent="0.25">
      <c r="C120" s="182" t="s">
        <v>8</v>
      </c>
      <c r="D120" s="182"/>
      <c r="E120" s="182"/>
      <c r="F120" s="182"/>
      <c r="G120" s="183"/>
      <c r="H120" s="50"/>
      <c r="J120" s="161"/>
    </row>
    <row r="121" spans="2:10" x14ac:dyDescent="0.2">
      <c r="I121" s="163"/>
    </row>
    <row r="122" spans="2:10" ht="23" thickBot="1" x14ac:dyDescent="0.25">
      <c r="B122" s="121" t="s">
        <v>218</v>
      </c>
      <c r="H122" s="77" t="s">
        <v>143</v>
      </c>
      <c r="I122" s="82" t="s">
        <v>139</v>
      </c>
    </row>
    <row r="123" spans="2:10" x14ac:dyDescent="0.2">
      <c r="C123" s="183" t="s">
        <v>114</v>
      </c>
      <c r="D123" s="215"/>
      <c r="E123" s="215"/>
      <c r="F123" s="215"/>
      <c r="G123" s="215"/>
      <c r="H123" s="50"/>
      <c r="I123" s="26"/>
    </row>
    <row r="124" spans="2:10" x14ac:dyDescent="0.2">
      <c r="C124" s="183" t="s">
        <v>115</v>
      </c>
      <c r="D124" s="215"/>
      <c r="E124" s="215"/>
      <c r="F124" s="215"/>
      <c r="G124" s="215"/>
      <c r="H124" s="50"/>
      <c r="I124" s="26"/>
    </row>
    <row r="125" spans="2:10" x14ac:dyDescent="0.2">
      <c r="C125" s="183" t="s">
        <v>144</v>
      </c>
      <c r="D125" s="215"/>
      <c r="E125" s="215"/>
      <c r="F125" s="215"/>
      <c r="G125" s="215"/>
      <c r="H125" s="50"/>
      <c r="I125" s="26"/>
    </row>
    <row r="126" spans="2:10" x14ac:dyDescent="0.2">
      <c r="C126" s="183" t="s">
        <v>117</v>
      </c>
      <c r="D126" s="215"/>
      <c r="E126" s="215"/>
      <c r="F126" s="215"/>
      <c r="G126" s="215"/>
      <c r="H126" s="50"/>
      <c r="I126" s="26"/>
    </row>
    <row r="127" spans="2:10" x14ac:dyDescent="0.2">
      <c r="C127" s="183" t="s">
        <v>5</v>
      </c>
      <c r="D127" s="215"/>
      <c r="E127" s="215"/>
      <c r="F127" s="215"/>
      <c r="G127" s="215"/>
      <c r="H127" s="50"/>
      <c r="I127" s="26"/>
    </row>
    <row r="128" spans="2:10" x14ac:dyDescent="0.2">
      <c r="C128" s="183" t="s">
        <v>140</v>
      </c>
      <c r="D128" s="215"/>
      <c r="E128" s="215"/>
      <c r="F128" s="215"/>
      <c r="G128" s="215"/>
      <c r="H128" s="50"/>
      <c r="I128" s="26"/>
    </row>
    <row r="129" spans="2:9" x14ac:dyDescent="0.2">
      <c r="C129" s="183" t="s">
        <v>141</v>
      </c>
      <c r="D129" s="215"/>
      <c r="E129" s="215"/>
      <c r="F129" s="215"/>
      <c r="G129" s="215"/>
      <c r="H129" s="50"/>
      <c r="I129" s="26"/>
    </row>
    <row r="130" spans="2:9" ht="18.5" thickBot="1" x14ac:dyDescent="0.25">
      <c r="C130" s="237" t="s">
        <v>17</v>
      </c>
      <c r="D130" s="238"/>
      <c r="E130" s="238"/>
      <c r="F130" s="238"/>
      <c r="G130" s="238"/>
      <c r="H130" s="50"/>
      <c r="I130" s="26"/>
    </row>
    <row r="131" spans="2:9" ht="18.5" thickBot="1" x14ac:dyDescent="0.25">
      <c r="C131" s="237" t="s">
        <v>232</v>
      </c>
      <c r="D131" s="238"/>
      <c r="E131" s="238"/>
      <c r="F131" s="238"/>
      <c r="G131" s="238"/>
      <c r="H131" s="50"/>
      <c r="I131" s="26"/>
    </row>
    <row r="132" spans="2:9" ht="18.5" thickBot="1" x14ac:dyDescent="0.25">
      <c r="C132" s="228" t="s">
        <v>180</v>
      </c>
      <c r="D132" s="229"/>
      <c r="E132" s="229"/>
      <c r="F132" s="229"/>
      <c r="G132" s="230"/>
      <c r="H132" s="176"/>
      <c r="I132" s="176"/>
    </row>
    <row r="133" spans="2:9" ht="18.5" thickBot="1" x14ac:dyDescent="0.25">
      <c r="C133" s="231" t="s">
        <v>118</v>
      </c>
      <c r="D133" s="232"/>
      <c r="E133" s="232"/>
      <c r="F133" s="232"/>
      <c r="G133" s="233"/>
      <c r="H133" s="176"/>
      <c r="I133" s="176"/>
    </row>
    <row r="134" spans="2:9" ht="18.5" thickBot="1" x14ac:dyDescent="0.25">
      <c r="C134" s="234" t="s">
        <v>181</v>
      </c>
      <c r="D134" s="235"/>
      <c r="E134" s="235"/>
      <c r="F134" s="235"/>
      <c r="G134" s="236"/>
      <c r="H134" s="176"/>
      <c r="I134" s="176"/>
    </row>
    <row r="135" spans="2:9" ht="18.5" thickBot="1" x14ac:dyDescent="0.25">
      <c r="C135" s="231" t="s">
        <v>118</v>
      </c>
      <c r="D135" s="232"/>
      <c r="E135" s="232"/>
      <c r="F135" s="232"/>
      <c r="G135" s="233"/>
      <c r="H135" s="176"/>
      <c r="I135" s="176"/>
    </row>
    <row r="136" spans="2:9" ht="18.5" thickBot="1" x14ac:dyDescent="0.25">
      <c r="C136" s="177" t="s">
        <v>179</v>
      </c>
      <c r="D136" s="178"/>
      <c r="E136" s="178"/>
      <c r="F136" s="178"/>
      <c r="G136" s="178"/>
      <c r="H136" s="176"/>
      <c r="I136" s="176"/>
    </row>
    <row r="137" spans="2:9" ht="18.5" thickBot="1" x14ac:dyDescent="0.25">
      <c r="C137" s="179" t="s">
        <v>118</v>
      </c>
      <c r="D137" s="180"/>
      <c r="E137" s="180"/>
      <c r="F137" s="180"/>
      <c r="G137" s="181"/>
      <c r="H137" s="176"/>
      <c r="I137" s="176"/>
    </row>
    <row r="139" spans="2:9" ht="22.5" x14ac:dyDescent="0.2">
      <c r="B139" s="121" t="s">
        <v>222</v>
      </c>
      <c r="H139" s="39" t="s">
        <v>143</v>
      </c>
    </row>
    <row r="140" spans="2:9" x14ac:dyDescent="0.2">
      <c r="C140" s="182" t="s">
        <v>123</v>
      </c>
      <c r="D140" s="182"/>
      <c r="E140" s="182"/>
      <c r="F140" s="182"/>
      <c r="G140" s="183"/>
      <c r="H140" s="50"/>
    </row>
    <row r="141" spans="2:9" x14ac:dyDescent="0.2">
      <c r="C141" s="182" t="s">
        <v>16</v>
      </c>
      <c r="D141" s="182"/>
      <c r="E141" s="182"/>
      <c r="F141" s="182"/>
      <c r="G141" s="183"/>
      <c r="H141" s="50"/>
    </row>
    <row r="142" spans="2:9" x14ac:dyDescent="0.2">
      <c r="C142" s="182" t="s">
        <v>133</v>
      </c>
      <c r="D142" s="182"/>
      <c r="E142" s="182"/>
      <c r="F142" s="182"/>
      <c r="G142" s="183"/>
      <c r="H142" s="50"/>
    </row>
    <row r="143" spans="2:9" x14ac:dyDescent="0.2">
      <c r="C143" s="182" t="s">
        <v>136</v>
      </c>
      <c r="D143" s="182"/>
      <c r="E143" s="182"/>
      <c r="F143" s="182"/>
      <c r="G143" s="183"/>
      <c r="H143" s="50"/>
    </row>
    <row r="144" spans="2:9" x14ac:dyDescent="0.2">
      <c r="C144" s="182" t="s">
        <v>138</v>
      </c>
      <c r="D144" s="182"/>
      <c r="E144" s="182"/>
      <c r="F144" s="182"/>
      <c r="G144" s="183"/>
      <c r="H144" s="50"/>
    </row>
    <row r="145" spans="2:8" x14ac:dyDescent="0.2">
      <c r="C145" s="255" t="s">
        <v>219</v>
      </c>
      <c r="D145" s="256"/>
      <c r="E145" s="256"/>
      <c r="F145" s="256"/>
      <c r="G145" s="256"/>
      <c r="H145" s="176"/>
    </row>
    <row r="146" spans="2:8" x14ac:dyDescent="0.2">
      <c r="C146" s="179" t="s">
        <v>118</v>
      </c>
      <c r="D146" s="180"/>
      <c r="E146" s="180"/>
      <c r="F146" s="180"/>
      <c r="G146" s="181"/>
      <c r="H146" s="176"/>
    </row>
    <row r="148" spans="2:8" ht="22.5" x14ac:dyDescent="0.2">
      <c r="B148" s="6" t="s">
        <v>223</v>
      </c>
    </row>
    <row r="149" spans="2:8" x14ac:dyDescent="0.2">
      <c r="C149" s="186" t="s">
        <v>44</v>
      </c>
      <c r="D149" s="182" t="s">
        <v>97</v>
      </c>
      <c r="E149" s="182"/>
      <c r="F149" s="182"/>
      <c r="G149" s="182"/>
    </row>
    <row r="150" spans="2:8" x14ac:dyDescent="0.2">
      <c r="C150" s="187"/>
      <c r="D150" s="39" t="s">
        <v>124</v>
      </c>
      <c r="E150" s="39" t="s">
        <v>54</v>
      </c>
      <c r="F150" s="39" t="s">
        <v>112</v>
      </c>
      <c r="G150" s="39" t="s">
        <v>43</v>
      </c>
    </row>
    <row r="151" spans="2:8" x14ac:dyDescent="0.2">
      <c r="C151" s="19" t="s">
        <v>116</v>
      </c>
      <c r="D151" s="40"/>
      <c r="E151" s="40"/>
      <c r="F151" s="40"/>
      <c r="G151" s="69">
        <f>SUM(D151:F151)</f>
        <v>0</v>
      </c>
    </row>
    <row r="152" spans="2:8" x14ac:dyDescent="0.2">
      <c r="C152" s="20" t="s">
        <v>128</v>
      </c>
      <c r="D152" s="257"/>
      <c r="E152" s="258"/>
      <c r="F152" s="258"/>
      <c r="G152" s="259"/>
    </row>
    <row r="154" spans="2:8" ht="22.5" x14ac:dyDescent="0.2">
      <c r="B154" s="121" t="s">
        <v>224</v>
      </c>
      <c r="C154" s="5"/>
    </row>
    <row r="155" spans="2:8" x14ac:dyDescent="0.2">
      <c r="C155" s="21" t="s">
        <v>129</v>
      </c>
      <c r="D155" s="39" t="s">
        <v>135</v>
      </c>
      <c r="E155" s="260" t="s">
        <v>125</v>
      </c>
      <c r="F155" s="260"/>
      <c r="G155" s="70"/>
    </row>
    <row r="156" spans="2:8" x14ac:dyDescent="0.2">
      <c r="C156" s="19" t="s">
        <v>126</v>
      </c>
      <c r="D156" s="41"/>
      <c r="E156" s="241"/>
      <c r="F156" s="241"/>
    </row>
    <row r="157" spans="2:8" x14ac:dyDescent="0.2">
      <c r="C157" s="19" t="s">
        <v>196</v>
      </c>
      <c r="D157" s="41"/>
      <c r="E157" s="241"/>
      <c r="F157" s="241"/>
    </row>
    <row r="158" spans="2:8" x14ac:dyDescent="0.2">
      <c r="C158" s="19" t="s">
        <v>127</v>
      </c>
      <c r="D158" s="41"/>
      <c r="E158" s="241"/>
      <c r="F158" s="241"/>
    </row>
    <row r="159" spans="2:8" x14ac:dyDescent="0.2">
      <c r="C159" s="122" t="s">
        <v>198</v>
      </c>
      <c r="D159" s="41"/>
      <c r="E159" s="241"/>
      <c r="F159" s="241"/>
    </row>
    <row r="161" spans="2:13" ht="22.5" x14ac:dyDescent="0.2">
      <c r="B161" s="6" t="s">
        <v>225</v>
      </c>
      <c r="M161" s="86" t="s">
        <v>163</v>
      </c>
    </row>
    <row r="162" spans="2:13" ht="18" customHeight="1" x14ac:dyDescent="0.2">
      <c r="C162" s="188"/>
      <c r="D162" s="168" t="s">
        <v>283</v>
      </c>
      <c r="E162" s="169"/>
      <c r="F162" s="275" t="s">
        <v>284</v>
      </c>
      <c r="G162" s="169"/>
      <c r="H162" s="275" t="s">
        <v>285</v>
      </c>
      <c r="I162" s="169"/>
      <c r="J162" s="276" t="s">
        <v>286</v>
      </c>
      <c r="K162" s="276"/>
      <c r="L162" s="276" t="s">
        <v>287</v>
      </c>
      <c r="M162" s="276"/>
    </row>
    <row r="163" spans="2:13" ht="18" customHeight="1" x14ac:dyDescent="0.2">
      <c r="C163" s="188"/>
      <c r="D163" s="22" t="s">
        <v>14</v>
      </c>
      <c r="E163" s="22" t="s">
        <v>45</v>
      </c>
      <c r="F163" s="22" t="s">
        <v>14</v>
      </c>
      <c r="G163" s="22" t="s">
        <v>45</v>
      </c>
      <c r="H163" s="22" t="s">
        <v>14</v>
      </c>
      <c r="I163" s="22" t="s">
        <v>45</v>
      </c>
      <c r="J163" s="22" t="s">
        <v>14</v>
      </c>
      <c r="K163" s="22" t="s">
        <v>45</v>
      </c>
      <c r="L163" s="148" t="s">
        <v>14</v>
      </c>
      <c r="M163" s="148" t="s">
        <v>45</v>
      </c>
    </row>
    <row r="164" spans="2:13" ht="18" customHeight="1" x14ac:dyDescent="0.2">
      <c r="C164" s="188"/>
      <c r="D164" s="42" t="s">
        <v>161</v>
      </c>
      <c r="E164" s="42" t="s">
        <v>161</v>
      </c>
      <c r="F164" s="42" t="s">
        <v>161</v>
      </c>
      <c r="G164" s="42" t="s">
        <v>161</v>
      </c>
      <c r="H164" s="42" t="s">
        <v>161</v>
      </c>
      <c r="I164" s="42" t="s">
        <v>161</v>
      </c>
      <c r="J164" s="42" t="s">
        <v>161</v>
      </c>
      <c r="K164" s="42" t="s">
        <v>161</v>
      </c>
      <c r="L164" s="42" t="s">
        <v>161</v>
      </c>
      <c r="M164" s="42" t="s">
        <v>161</v>
      </c>
    </row>
    <row r="165" spans="2:13" ht="18" customHeight="1" thickBot="1" x14ac:dyDescent="0.25">
      <c r="C165" s="188"/>
      <c r="D165" s="43" t="s">
        <v>162</v>
      </c>
      <c r="E165" s="43" t="s">
        <v>162</v>
      </c>
      <c r="F165" s="43" t="s">
        <v>162</v>
      </c>
      <c r="G165" s="43" t="s">
        <v>162</v>
      </c>
      <c r="H165" s="43" t="s">
        <v>162</v>
      </c>
      <c r="I165" s="43" t="s">
        <v>162</v>
      </c>
      <c r="J165" s="43" t="s">
        <v>162</v>
      </c>
      <c r="K165" s="43" t="s">
        <v>162</v>
      </c>
      <c r="L165" s="43" t="s">
        <v>162</v>
      </c>
      <c r="M165" s="43" t="s">
        <v>162</v>
      </c>
    </row>
    <row r="166" spans="2:13" ht="18" customHeight="1" x14ac:dyDescent="0.2">
      <c r="C166" s="189" t="str">
        <f>IF(C11="","",C11)</f>
        <v>○○スキー場1</v>
      </c>
      <c r="D166" s="44"/>
      <c r="E166" s="44"/>
      <c r="F166" s="44"/>
      <c r="G166" s="44"/>
      <c r="H166" s="44"/>
      <c r="I166" s="44"/>
      <c r="J166" s="44"/>
      <c r="K166" s="44"/>
      <c r="L166" s="44"/>
      <c r="M166" s="44"/>
    </row>
    <row r="167" spans="2:13" ht="18" customHeight="1" thickBot="1" x14ac:dyDescent="0.25">
      <c r="C167" s="190"/>
      <c r="D167" s="45"/>
      <c r="E167" s="45"/>
      <c r="F167" s="45"/>
      <c r="G167" s="45"/>
      <c r="H167" s="45"/>
      <c r="I167" s="45"/>
      <c r="J167" s="45"/>
      <c r="K167" s="45"/>
      <c r="L167" s="45"/>
      <c r="M167" s="45"/>
    </row>
    <row r="168" spans="2:13" ht="18" customHeight="1" x14ac:dyDescent="0.2">
      <c r="C168" s="191" t="str">
        <f>IF(C12="","",C12)</f>
        <v>○○スキー場2</v>
      </c>
      <c r="D168" s="44"/>
      <c r="E168" s="44"/>
      <c r="F168" s="44"/>
      <c r="G168" s="44"/>
      <c r="H168" s="44"/>
      <c r="I168" s="44"/>
      <c r="J168" s="44"/>
      <c r="K168" s="44"/>
      <c r="L168" s="44"/>
      <c r="M168" s="44"/>
    </row>
    <row r="169" spans="2:13" ht="18" customHeight="1" thickBot="1" x14ac:dyDescent="0.25">
      <c r="C169" s="192"/>
      <c r="D169" s="45"/>
      <c r="E169" s="45"/>
      <c r="F169" s="45"/>
      <c r="G169" s="45"/>
      <c r="H169" s="45"/>
      <c r="I169" s="45"/>
      <c r="J169" s="45"/>
      <c r="K169" s="45"/>
      <c r="L169" s="45"/>
      <c r="M169" s="45"/>
    </row>
    <row r="170" spans="2:13" ht="18" customHeight="1" x14ac:dyDescent="0.2">
      <c r="C170" s="191" t="str">
        <f>IF(C13="","",C13)</f>
        <v>○○スキー場3</v>
      </c>
      <c r="D170" s="44"/>
      <c r="E170" s="44"/>
      <c r="F170" s="44"/>
      <c r="G170" s="44"/>
      <c r="H170" s="44"/>
      <c r="I170" s="44"/>
      <c r="J170" s="44"/>
      <c r="K170" s="44"/>
      <c r="L170" s="44"/>
      <c r="M170" s="44"/>
    </row>
    <row r="171" spans="2:13" ht="18" customHeight="1" thickBot="1" x14ac:dyDescent="0.25">
      <c r="C171" s="192"/>
      <c r="D171" s="45"/>
      <c r="E171" s="45"/>
      <c r="F171" s="45"/>
      <c r="G171" s="45"/>
      <c r="H171" s="45"/>
      <c r="I171" s="45"/>
      <c r="J171" s="45"/>
      <c r="K171" s="45"/>
      <c r="L171" s="45"/>
      <c r="M171" s="45"/>
    </row>
    <row r="172" spans="2:13" ht="18" customHeight="1" x14ac:dyDescent="0.2">
      <c r="C172" s="191" t="str">
        <f>IF(C14="","",C14)</f>
        <v>○○スキー場4</v>
      </c>
      <c r="D172" s="44"/>
      <c r="E172" s="44"/>
      <c r="F172" s="44"/>
      <c r="G172" s="44"/>
      <c r="H172" s="44"/>
      <c r="I172" s="44"/>
      <c r="J172" s="44"/>
      <c r="K172" s="44"/>
      <c r="L172" s="44"/>
      <c r="M172" s="44"/>
    </row>
    <row r="173" spans="2:13" ht="18" customHeight="1" thickBot="1" x14ac:dyDescent="0.25">
      <c r="C173" s="192"/>
      <c r="D173" s="45"/>
      <c r="E173" s="45"/>
      <c r="F173" s="45"/>
      <c r="G173" s="45"/>
      <c r="H173" s="45"/>
      <c r="I173" s="45"/>
      <c r="J173" s="45"/>
      <c r="K173" s="45"/>
      <c r="L173" s="45"/>
      <c r="M173" s="45"/>
    </row>
    <row r="174" spans="2:13" ht="18" customHeight="1" x14ac:dyDescent="0.2">
      <c r="C174" s="191" t="str">
        <f>IF(C15="","",C15)</f>
        <v>○○スキー場5</v>
      </c>
      <c r="D174" s="44"/>
      <c r="E174" s="44"/>
      <c r="F174" s="44"/>
      <c r="G174" s="44"/>
      <c r="H174" s="44"/>
      <c r="I174" s="44"/>
      <c r="J174" s="44"/>
      <c r="K174" s="44"/>
      <c r="L174" s="44"/>
      <c r="M174" s="44"/>
    </row>
    <row r="175" spans="2:13" ht="18" customHeight="1" thickBot="1" x14ac:dyDescent="0.25">
      <c r="C175" s="192"/>
      <c r="D175" s="45"/>
      <c r="E175" s="45"/>
      <c r="F175" s="45"/>
      <c r="G175" s="45"/>
      <c r="H175" s="45"/>
      <c r="I175" s="45"/>
      <c r="J175" s="45"/>
      <c r="K175" s="45"/>
      <c r="L175" s="45"/>
      <c r="M175" s="45"/>
    </row>
    <row r="176" spans="2:13" ht="18" customHeight="1" x14ac:dyDescent="0.2">
      <c r="C176" s="191" t="str">
        <f>IF(C16="","",C16)</f>
        <v>○○スキー場6</v>
      </c>
      <c r="D176" s="44"/>
      <c r="E176" s="44"/>
      <c r="F176" s="44"/>
      <c r="G176" s="44"/>
      <c r="H176" s="44"/>
      <c r="I176" s="44"/>
      <c r="J176" s="44"/>
      <c r="K176" s="44"/>
      <c r="L176" s="44"/>
      <c r="M176" s="44"/>
    </row>
    <row r="177" spans="3:13" ht="18" customHeight="1" thickBot="1" x14ac:dyDescent="0.25">
      <c r="C177" s="192"/>
      <c r="D177" s="45"/>
      <c r="E177" s="45"/>
      <c r="F177" s="45"/>
      <c r="G177" s="45"/>
      <c r="H177" s="45"/>
      <c r="I177" s="45"/>
      <c r="J177" s="45"/>
      <c r="K177" s="45"/>
      <c r="L177" s="45"/>
      <c r="M177" s="45"/>
    </row>
    <row r="178" spans="3:13" ht="18" customHeight="1" x14ac:dyDescent="0.2">
      <c r="C178" s="191" t="str">
        <f>IF(C17="","",C17)</f>
        <v>○○スキー場7</v>
      </c>
      <c r="D178" s="44"/>
      <c r="E178" s="44"/>
      <c r="F178" s="44"/>
      <c r="G178" s="44"/>
      <c r="H178" s="44"/>
      <c r="I178" s="44"/>
      <c r="J178" s="44"/>
      <c r="K178" s="44"/>
      <c r="L178" s="44"/>
      <c r="M178" s="44"/>
    </row>
    <row r="179" spans="3:13" ht="18" customHeight="1" thickBot="1" x14ac:dyDescent="0.25">
      <c r="C179" s="192"/>
      <c r="D179" s="45"/>
      <c r="E179" s="45"/>
      <c r="F179" s="45"/>
      <c r="G179" s="45"/>
      <c r="H179" s="45"/>
      <c r="I179" s="45"/>
      <c r="J179" s="45"/>
      <c r="K179" s="45"/>
      <c r="L179" s="45"/>
      <c r="M179" s="45"/>
    </row>
    <row r="180" spans="3:13" ht="18" customHeight="1" x14ac:dyDescent="0.2">
      <c r="C180" s="191" t="str">
        <f>IF(C18="","",C18)</f>
        <v>○○スキー場8</v>
      </c>
      <c r="D180" s="44"/>
      <c r="E180" s="44"/>
      <c r="F180" s="44"/>
      <c r="G180" s="44"/>
      <c r="H180" s="44"/>
      <c r="I180" s="44"/>
      <c r="J180" s="44"/>
      <c r="K180" s="44"/>
      <c r="L180" s="44"/>
      <c r="M180" s="44"/>
    </row>
    <row r="181" spans="3:13" ht="18" customHeight="1" thickBot="1" x14ac:dyDescent="0.25">
      <c r="C181" s="192"/>
      <c r="D181" s="45"/>
      <c r="E181" s="45"/>
      <c r="F181" s="45"/>
      <c r="G181" s="45"/>
      <c r="H181" s="45"/>
      <c r="I181" s="45"/>
      <c r="J181" s="45"/>
      <c r="K181" s="45"/>
      <c r="L181" s="45"/>
      <c r="M181" s="45"/>
    </row>
    <row r="182" spans="3:13" ht="18" customHeight="1" x14ac:dyDescent="0.2">
      <c r="C182" s="191" t="str">
        <f>IF(C19="","",C19)</f>
        <v>○○スキー場9</v>
      </c>
      <c r="D182" s="44"/>
      <c r="E182" s="44"/>
      <c r="F182" s="44"/>
      <c r="G182" s="44"/>
      <c r="H182" s="44"/>
      <c r="I182" s="44"/>
      <c r="J182" s="44"/>
      <c r="K182" s="44"/>
      <c r="L182" s="44"/>
      <c r="M182" s="44"/>
    </row>
    <row r="183" spans="3:13" ht="18" customHeight="1" thickBot="1" x14ac:dyDescent="0.25">
      <c r="C183" s="192"/>
      <c r="D183" s="45"/>
      <c r="E183" s="45"/>
      <c r="F183" s="45"/>
      <c r="G183" s="45"/>
      <c r="H183" s="45"/>
      <c r="I183" s="45"/>
      <c r="J183" s="45"/>
      <c r="K183" s="45"/>
      <c r="L183" s="45"/>
      <c r="M183" s="45"/>
    </row>
    <row r="184" spans="3:13" ht="18" customHeight="1" x14ac:dyDescent="0.2">
      <c r="C184" s="191" t="str">
        <f>IF(C20="","",C20)</f>
        <v>○○スキー場10</v>
      </c>
      <c r="D184" s="44"/>
      <c r="E184" s="44"/>
      <c r="F184" s="44"/>
      <c r="G184" s="44"/>
      <c r="H184" s="44"/>
      <c r="I184" s="44"/>
      <c r="J184" s="44"/>
      <c r="K184" s="44"/>
      <c r="L184" s="44"/>
      <c r="M184" s="44"/>
    </row>
    <row r="185" spans="3:13" ht="18" customHeight="1" thickBot="1" x14ac:dyDescent="0.25">
      <c r="C185" s="192"/>
      <c r="D185" s="45"/>
      <c r="E185" s="45"/>
      <c r="F185" s="45"/>
      <c r="G185" s="45"/>
      <c r="H185" s="45"/>
      <c r="I185" s="45"/>
      <c r="J185" s="45"/>
      <c r="K185" s="45"/>
      <c r="L185" s="45"/>
      <c r="M185" s="45"/>
    </row>
    <row r="186" spans="3:13" ht="18" customHeight="1" x14ac:dyDescent="0.2">
      <c r="C186" s="191" t="str">
        <f>IF(C21="","",C21)</f>
        <v>○○スキー場11</v>
      </c>
      <c r="D186" s="44"/>
      <c r="E186" s="44"/>
      <c r="F186" s="44"/>
      <c r="G186" s="44"/>
      <c r="H186" s="44"/>
      <c r="I186" s="44"/>
      <c r="J186" s="44"/>
      <c r="K186" s="44"/>
      <c r="L186" s="44"/>
      <c r="M186" s="44"/>
    </row>
    <row r="187" spans="3:13" ht="18" customHeight="1" thickBot="1" x14ac:dyDescent="0.25">
      <c r="C187" s="192"/>
      <c r="D187" s="45"/>
      <c r="E187" s="45"/>
      <c r="F187" s="45"/>
      <c r="G187" s="45"/>
      <c r="H187" s="45"/>
      <c r="I187" s="45"/>
      <c r="J187" s="45"/>
      <c r="K187" s="45"/>
      <c r="L187" s="45"/>
      <c r="M187" s="45"/>
    </row>
    <row r="188" spans="3:13" ht="18" customHeight="1" x14ac:dyDescent="0.2">
      <c r="C188" s="191" t="str">
        <f>IF(C22="","",C22)</f>
        <v>○○スキー場12</v>
      </c>
      <c r="D188" s="44"/>
      <c r="E188" s="44"/>
      <c r="F188" s="44"/>
      <c r="G188" s="44"/>
      <c r="H188" s="44"/>
      <c r="I188" s="44"/>
      <c r="J188" s="44"/>
      <c r="K188" s="44"/>
      <c r="L188" s="44"/>
      <c r="M188" s="44"/>
    </row>
    <row r="189" spans="3:13" ht="18" customHeight="1" thickBot="1" x14ac:dyDescent="0.25">
      <c r="C189" s="192"/>
      <c r="D189" s="45"/>
      <c r="E189" s="45"/>
      <c r="F189" s="45"/>
      <c r="G189" s="45"/>
      <c r="H189" s="45"/>
      <c r="I189" s="45"/>
      <c r="J189" s="45"/>
      <c r="K189" s="45"/>
      <c r="L189" s="45"/>
      <c r="M189" s="45"/>
    </row>
    <row r="190" spans="3:13" ht="18" customHeight="1" x14ac:dyDescent="0.2">
      <c r="C190" s="191" t="str">
        <f>IF(C23="","",C23)</f>
        <v>○○スキー場13</v>
      </c>
      <c r="D190" s="44"/>
      <c r="E190" s="44"/>
      <c r="F190" s="44"/>
      <c r="G190" s="44"/>
      <c r="H190" s="44"/>
      <c r="I190" s="44"/>
      <c r="J190" s="44"/>
      <c r="K190" s="44"/>
      <c r="L190" s="44"/>
      <c r="M190" s="44"/>
    </row>
    <row r="191" spans="3:13" ht="18" customHeight="1" thickBot="1" x14ac:dyDescent="0.25">
      <c r="C191" s="192"/>
      <c r="D191" s="45"/>
      <c r="E191" s="45"/>
      <c r="F191" s="45"/>
      <c r="G191" s="45"/>
      <c r="H191" s="45"/>
      <c r="I191" s="45"/>
      <c r="J191" s="45"/>
      <c r="K191" s="45"/>
      <c r="L191" s="45"/>
      <c r="M191" s="45"/>
    </row>
    <row r="192" spans="3:13" ht="18" customHeight="1" x14ac:dyDescent="0.2">
      <c r="C192" s="191" t="str">
        <f>IF(C24="","",C24)</f>
        <v>○○スキー場14</v>
      </c>
      <c r="D192" s="44"/>
      <c r="E192" s="44"/>
      <c r="F192" s="44"/>
      <c r="G192" s="44"/>
      <c r="H192" s="44"/>
      <c r="I192" s="44"/>
      <c r="J192" s="44"/>
      <c r="K192" s="44"/>
      <c r="L192" s="44"/>
      <c r="M192" s="44"/>
    </row>
    <row r="193" spans="2:19" ht="18" customHeight="1" thickBot="1" x14ac:dyDescent="0.25">
      <c r="C193" s="192"/>
      <c r="D193" s="45"/>
      <c r="E193" s="45"/>
      <c r="F193" s="45"/>
      <c r="G193" s="45"/>
      <c r="H193" s="45"/>
      <c r="I193" s="45"/>
      <c r="J193" s="45"/>
      <c r="K193" s="45"/>
      <c r="L193" s="45"/>
      <c r="M193" s="45"/>
    </row>
    <row r="194" spans="2:19" ht="18" customHeight="1" x14ac:dyDescent="0.2">
      <c r="C194" s="191" t="str">
        <f>IF(C25="","",C25)</f>
        <v>○○スキー場15</v>
      </c>
      <c r="D194" s="44"/>
      <c r="E194" s="44"/>
      <c r="F194" s="44"/>
      <c r="G194" s="44"/>
      <c r="H194" s="44"/>
      <c r="I194" s="44"/>
      <c r="J194" s="44"/>
      <c r="K194" s="44"/>
      <c r="L194" s="44"/>
      <c r="M194" s="44"/>
    </row>
    <row r="195" spans="2:19" ht="18" customHeight="1" thickBot="1" x14ac:dyDescent="0.25">
      <c r="C195" s="192"/>
      <c r="D195" s="45"/>
      <c r="E195" s="45"/>
      <c r="F195" s="45"/>
      <c r="G195" s="45"/>
      <c r="H195" s="45"/>
      <c r="I195" s="45"/>
      <c r="J195" s="45"/>
      <c r="K195" s="45"/>
      <c r="L195" s="45"/>
      <c r="M195" s="45"/>
    </row>
    <row r="196" spans="2:19" ht="18" customHeight="1" x14ac:dyDescent="0.2">
      <c r="C196" s="191" t="str">
        <f>IF(C26="","",C26)</f>
        <v>○○スキー場16</v>
      </c>
      <c r="D196" s="44"/>
      <c r="E196" s="44"/>
      <c r="F196" s="44"/>
      <c r="G196" s="44"/>
      <c r="H196" s="44"/>
      <c r="I196" s="44"/>
      <c r="J196" s="44"/>
      <c r="K196" s="44"/>
      <c r="L196" s="44"/>
      <c r="M196" s="44"/>
    </row>
    <row r="197" spans="2:19" ht="18" customHeight="1" thickBot="1" x14ac:dyDescent="0.25">
      <c r="C197" s="192"/>
      <c r="D197" s="45"/>
      <c r="E197" s="45"/>
      <c r="F197" s="45"/>
      <c r="G197" s="45"/>
      <c r="H197" s="45"/>
      <c r="I197" s="45"/>
      <c r="J197" s="45"/>
      <c r="K197" s="45"/>
      <c r="L197" s="45"/>
      <c r="M197" s="45"/>
    </row>
    <row r="198" spans="2:19" ht="18" customHeight="1" x14ac:dyDescent="0.2">
      <c r="C198" s="191" t="str">
        <f>IF(C27="","",C27)</f>
        <v>○○スキー場17</v>
      </c>
      <c r="D198" s="44"/>
      <c r="E198" s="44"/>
      <c r="F198" s="44"/>
      <c r="G198" s="44"/>
      <c r="H198" s="44"/>
      <c r="I198" s="44"/>
      <c r="J198" s="44"/>
      <c r="K198" s="44"/>
      <c r="L198" s="44"/>
      <c r="M198" s="44"/>
    </row>
    <row r="199" spans="2:19" ht="18" customHeight="1" thickBot="1" x14ac:dyDescent="0.25">
      <c r="C199" s="192"/>
      <c r="D199" s="45"/>
      <c r="E199" s="45"/>
      <c r="F199" s="45"/>
      <c r="G199" s="45"/>
      <c r="H199" s="45"/>
      <c r="I199" s="45"/>
      <c r="J199" s="45"/>
      <c r="K199" s="45"/>
      <c r="L199" s="45"/>
      <c r="M199" s="45"/>
    </row>
    <row r="200" spans="2:19" ht="18" customHeight="1" x14ac:dyDescent="0.2">
      <c r="C200" s="191" t="str">
        <f>IF(C28="","",C28)</f>
        <v>○○スキー場18</v>
      </c>
      <c r="D200" s="44"/>
      <c r="E200" s="44"/>
      <c r="F200" s="44"/>
      <c r="G200" s="44"/>
      <c r="H200" s="44"/>
      <c r="I200" s="44"/>
      <c r="J200" s="44"/>
      <c r="K200" s="44"/>
      <c r="L200" s="44"/>
      <c r="M200" s="44"/>
    </row>
    <row r="201" spans="2:19" ht="18" customHeight="1" thickBot="1" x14ac:dyDescent="0.25">
      <c r="C201" s="192"/>
      <c r="D201" s="45"/>
      <c r="E201" s="45"/>
      <c r="F201" s="45"/>
      <c r="G201" s="45"/>
      <c r="H201" s="45"/>
      <c r="I201" s="45"/>
      <c r="J201" s="45"/>
      <c r="K201" s="45"/>
      <c r="L201" s="45"/>
      <c r="M201" s="45"/>
    </row>
    <row r="202" spans="2:19" ht="18" customHeight="1" x14ac:dyDescent="0.2">
      <c r="C202" s="191" t="str">
        <f>IF(C29="","",C29)</f>
        <v>○○スキー場19</v>
      </c>
      <c r="D202" s="44"/>
      <c r="E202" s="44"/>
      <c r="F202" s="44"/>
      <c r="G202" s="44"/>
      <c r="H202" s="44"/>
      <c r="I202" s="44"/>
      <c r="J202" s="44"/>
      <c r="K202" s="44"/>
      <c r="L202" s="44"/>
      <c r="M202" s="44"/>
    </row>
    <row r="203" spans="2:19" ht="18" customHeight="1" thickBot="1" x14ac:dyDescent="0.25">
      <c r="C203" s="192"/>
      <c r="D203" s="45"/>
      <c r="E203" s="45"/>
      <c r="F203" s="45"/>
      <c r="G203" s="45"/>
      <c r="H203" s="45"/>
      <c r="I203" s="45"/>
      <c r="J203" s="45"/>
      <c r="K203" s="45"/>
      <c r="L203" s="45"/>
      <c r="M203" s="45"/>
    </row>
    <row r="204" spans="2:19" ht="18" customHeight="1" x14ac:dyDescent="0.2">
      <c r="C204" s="191" t="str">
        <f>IF(C30="","",C30)</f>
        <v>○○スキー場20</v>
      </c>
      <c r="D204" s="44"/>
      <c r="E204" s="44"/>
      <c r="F204" s="44"/>
      <c r="G204" s="44"/>
      <c r="H204" s="44"/>
      <c r="I204" s="44"/>
      <c r="J204" s="44"/>
      <c r="K204" s="44"/>
      <c r="L204" s="44"/>
      <c r="M204" s="44"/>
    </row>
    <row r="205" spans="2:19" ht="18" customHeight="1" thickBot="1" x14ac:dyDescent="0.25">
      <c r="C205" s="192"/>
      <c r="D205" s="45"/>
      <c r="E205" s="45"/>
      <c r="F205" s="45"/>
      <c r="G205" s="45"/>
      <c r="H205" s="45"/>
      <c r="I205" s="45"/>
      <c r="J205" s="45"/>
      <c r="K205" s="45"/>
      <c r="L205" s="45"/>
      <c r="M205" s="45"/>
    </row>
    <row r="206" spans="2:19" ht="11.25" customHeight="1" x14ac:dyDescent="0.2"/>
    <row r="207" spans="2:19" ht="22.5" x14ac:dyDescent="0.2">
      <c r="B207" s="121" t="s">
        <v>226</v>
      </c>
      <c r="S207" s="86" t="s">
        <v>164</v>
      </c>
    </row>
    <row r="208" spans="2:19" ht="18" customHeight="1" x14ac:dyDescent="0.2">
      <c r="C208" s="261"/>
      <c r="D208" s="268" t="s">
        <v>238</v>
      </c>
      <c r="E208" s="269"/>
      <c r="F208" s="269"/>
      <c r="G208" s="270"/>
      <c r="H208" s="271" t="s">
        <v>255</v>
      </c>
      <c r="I208" s="269"/>
      <c r="J208" s="269"/>
      <c r="K208" s="270"/>
      <c r="L208" s="272" t="s">
        <v>261</v>
      </c>
      <c r="M208" s="273"/>
      <c r="N208" s="273"/>
      <c r="O208" s="274"/>
      <c r="P208" s="272" t="s">
        <v>262</v>
      </c>
      <c r="Q208" s="273"/>
      <c r="R208" s="273"/>
      <c r="S208" s="274"/>
    </row>
    <row r="209" spans="3:19" ht="18" customHeight="1" thickBot="1" x14ac:dyDescent="0.25">
      <c r="C209" s="261"/>
      <c r="D209" s="46" t="s">
        <v>18</v>
      </c>
      <c r="E209" s="46" t="s">
        <v>19</v>
      </c>
      <c r="F209" s="46" t="s">
        <v>47</v>
      </c>
      <c r="G209" s="39" t="s">
        <v>20</v>
      </c>
      <c r="H209" s="46" t="s">
        <v>18</v>
      </c>
      <c r="I209" s="46" t="s">
        <v>19</v>
      </c>
      <c r="J209" s="46" t="s">
        <v>47</v>
      </c>
      <c r="K209" s="39" t="s">
        <v>174</v>
      </c>
      <c r="L209" s="46" t="s">
        <v>18</v>
      </c>
      <c r="M209" s="46" t="s">
        <v>19</v>
      </c>
      <c r="N209" s="46" t="s">
        <v>47</v>
      </c>
      <c r="O209" s="46" t="s">
        <v>174</v>
      </c>
      <c r="P209" s="46" t="s">
        <v>18</v>
      </c>
      <c r="Q209" s="46" t="s">
        <v>19</v>
      </c>
      <c r="R209" s="46" t="s">
        <v>47</v>
      </c>
      <c r="S209" s="46" t="s">
        <v>174</v>
      </c>
    </row>
    <row r="210" spans="3:19" ht="18" customHeight="1" thickBot="1" x14ac:dyDescent="0.25">
      <c r="C210" s="13" t="str">
        <f>IF(C11="","",C11)</f>
        <v>○○スキー場1</v>
      </c>
      <c r="D210" s="47"/>
      <c r="E210" s="47"/>
      <c r="F210" s="58" t="str">
        <f>IF(D210="","",E210-D210+1)</f>
        <v/>
      </c>
      <c r="G210" s="184" t="str">
        <f>IF(F211="",F210,F210-F211)</f>
        <v/>
      </c>
      <c r="H210" s="47"/>
      <c r="I210" s="47"/>
      <c r="J210" s="87" t="str">
        <f>IF(H210="","",I210-H210+1)</f>
        <v/>
      </c>
      <c r="K210" s="184" t="str">
        <f>IF(J211="",J210,J210-J211)</f>
        <v/>
      </c>
      <c r="L210" s="47"/>
      <c r="M210" s="47"/>
      <c r="N210" s="89" t="str">
        <f>IF(L210="","",M210-L210+1)</f>
        <v/>
      </c>
      <c r="O210" s="210" t="str">
        <f>IF(N211="",N210,N210-N211)</f>
        <v/>
      </c>
      <c r="P210" s="47"/>
      <c r="Q210" s="47"/>
      <c r="R210" s="89" t="str">
        <f>IF(P210="","",Q210-P210+1)</f>
        <v/>
      </c>
      <c r="S210" s="210" t="str">
        <f>IF(R211="",R210,R210-R211)</f>
        <v/>
      </c>
    </row>
    <row r="211" spans="3:19" ht="18" customHeight="1" x14ac:dyDescent="0.2">
      <c r="C211" s="14" t="str">
        <f>IF(C210="","","（うち営業休止期間）")</f>
        <v>（うち営業休止期間）</v>
      </c>
      <c r="D211" s="175"/>
      <c r="E211" s="175"/>
      <c r="F211" s="59"/>
      <c r="G211" s="185"/>
      <c r="H211" s="175"/>
      <c r="I211" s="175"/>
      <c r="J211" s="59"/>
      <c r="K211" s="185"/>
      <c r="L211" s="175"/>
      <c r="M211" s="175"/>
      <c r="N211" s="59"/>
      <c r="O211" s="211"/>
      <c r="P211" s="175"/>
      <c r="Q211" s="175"/>
      <c r="R211" s="59"/>
      <c r="S211" s="211"/>
    </row>
    <row r="212" spans="3:19" ht="18" customHeight="1" x14ac:dyDescent="0.2">
      <c r="C212" s="15" t="str">
        <f>IF(C12="","",C12)</f>
        <v>○○スキー場2</v>
      </c>
      <c r="D212" s="47"/>
      <c r="E212" s="47"/>
      <c r="F212" s="60" t="str">
        <f>IF(D212="","",E212-D212+1)</f>
        <v/>
      </c>
      <c r="G212" s="184" t="str">
        <f>IF(F213="",F212,F212-F213)</f>
        <v/>
      </c>
      <c r="H212" s="47"/>
      <c r="I212" s="47"/>
      <c r="J212" s="88" t="str">
        <f>IF(H212="","",I212-H212+1)</f>
        <v/>
      </c>
      <c r="K212" s="184" t="str">
        <f>IF(J213="",J212,J212-J213)</f>
        <v/>
      </c>
      <c r="L212" s="47"/>
      <c r="M212" s="47"/>
      <c r="N212" s="90" t="str">
        <f>IF(L212="","",M212-L212+1)</f>
        <v/>
      </c>
      <c r="O212" s="210" t="str">
        <f>IF(N213="",N212,N212-N213)</f>
        <v/>
      </c>
      <c r="P212" s="47"/>
      <c r="Q212" s="47"/>
      <c r="R212" s="90" t="str">
        <f>IF(P212="","",Q212-P212+1)</f>
        <v/>
      </c>
      <c r="S212" s="210" t="str">
        <f>IF(R213="",R212,R212-R213)</f>
        <v/>
      </c>
    </row>
    <row r="213" spans="3:19" ht="18" customHeight="1" x14ac:dyDescent="0.2">
      <c r="C213" s="18" t="str">
        <f>IF(C212="","","（うち営業休止期間）")</f>
        <v>（うち営業休止期間）</v>
      </c>
      <c r="D213" s="175"/>
      <c r="E213" s="175"/>
      <c r="F213" s="59"/>
      <c r="G213" s="185"/>
      <c r="H213" s="175"/>
      <c r="I213" s="175"/>
      <c r="J213" s="59"/>
      <c r="K213" s="185"/>
      <c r="L213" s="175"/>
      <c r="M213" s="175"/>
      <c r="N213" s="59"/>
      <c r="O213" s="211"/>
      <c r="P213" s="175"/>
      <c r="Q213" s="175"/>
      <c r="R213" s="59"/>
      <c r="S213" s="211"/>
    </row>
    <row r="214" spans="3:19" ht="18" customHeight="1" x14ac:dyDescent="0.2">
      <c r="C214" s="15" t="str">
        <f>IF(C13="","",C13)</f>
        <v>○○スキー場3</v>
      </c>
      <c r="D214" s="47"/>
      <c r="E214" s="47"/>
      <c r="F214" s="60" t="str">
        <f>IF(D214="","",E214-D214+1)</f>
        <v/>
      </c>
      <c r="G214" s="184" t="str">
        <f>IF(F215="",F214,F214-F215)</f>
        <v/>
      </c>
      <c r="H214" s="47"/>
      <c r="I214" s="47"/>
      <c r="J214" s="88" t="str">
        <f>IF(H214="","",I214-H214+1)</f>
        <v/>
      </c>
      <c r="K214" s="184" t="str">
        <f>IF(J215="",J214,J214-J215)</f>
        <v/>
      </c>
      <c r="L214" s="47"/>
      <c r="M214" s="47"/>
      <c r="N214" s="90" t="str">
        <f>IF(L214="","",M214-L214+1)</f>
        <v/>
      </c>
      <c r="O214" s="210" t="str">
        <f>IF(N215="",N214,N214-N215)</f>
        <v/>
      </c>
      <c r="P214" s="47"/>
      <c r="Q214" s="47"/>
      <c r="R214" s="90" t="str">
        <f>IF(P214="","",Q214-P214+1)</f>
        <v/>
      </c>
      <c r="S214" s="210" t="str">
        <f>IF(R215="",R214,R214-R215)</f>
        <v/>
      </c>
    </row>
    <row r="215" spans="3:19" ht="18" customHeight="1" x14ac:dyDescent="0.2">
      <c r="C215" s="18" t="str">
        <f>IF(C214="","","（うち営業休止期間）")</f>
        <v>（うち営業休止期間）</v>
      </c>
      <c r="D215" s="174"/>
      <c r="E215" s="174"/>
      <c r="F215" s="59"/>
      <c r="G215" s="185"/>
      <c r="H215" s="175"/>
      <c r="I215" s="175"/>
      <c r="J215" s="59"/>
      <c r="K215" s="185"/>
      <c r="L215" s="175"/>
      <c r="M215" s="175"/>
      <c r="N215" s="59"/>
      <c r="O215" s="211"/>
      <c r="P215" s="175"/>
      <c r="Q215" s="175"/>
      <c r="R215" s="59"/>
      <c r="S215" s="211"/>
    </row>
    <row r="216" spans="3:19" ht="18" customHeight="1" x14ac:dyDescent="0.2">
      <c r="C216" s="15" t="str">
        <f>IF(C14="","",C14)</f>
        <v>○○スキー場4</v>
      </c>
      <c r="D216" s="47"/>
      <c r="E216" s="47"/>
      <c r="F216" s="60" t="str">
        <f>IF(D216="","",E216-D216+1)</f>
        <v/>
      </c>
      <c r="G216" s="184" t="str">
        <f>IF(F217="",F216,F216-F217)</f>
        <v/>
      </c>
      <c r="H216" s="47"/>
      <c r="I216" s="47"/>
      <c r="J216" s="88" t="str">
        <f>IF(H216="","",I216-H216+1)</f>
        <v/>
      </c>
      <c r="K216" s="184" t="str">
        <f>IF(J217="",J216,J216-J217)</f>
        <v/>
      </c>
      <c r="L216" s="47"/>
      <c r="M216" s="47"/>
      <c r="N216" s="90" t="str">
        <f>IF(L216="","",M216-L216+1)</f>
        <v/>
      </c>
      <c r="O216" s="210" t="str">
        <f>IF(N217="",N216,N216-N217)</f>
        <v/>
      </c>
      <c r="P216" s="47"/>
      <c r="Q216" s="47"/>
      <c r="R216" s="90" t="str">
        <f>IF(P216="","",Q216-P216+1)</f>
        <v/>
      </c>
      <c r="S216" s="210" t="str">
        <f>IF(R217="",R216,R216-R217)</f>
        <v/>
      </c>
    </row>
    <row r="217" spans="3:19" ht="18" customHeight="1" x14ac:dyDescent="0.2">
      <c r="C217" s="18" t="str">
        <f>IF(C216="","","（うち営業休止期間）")</f>
        <v>（うち営業休止期間）</v>
      </c>
      <c r="D217" s="174"/>
      <c r="E217" s="174"/>
      <c r="F217" s="59"/>
      <c r="G217" s="185"/>
      <c r="H217" s="175"/>
      <c r="I217" s="175"/>
      <c r="J217" s="59"/>
      <c r="K217" s="185"/>
      <c r="L217" s="175"/>
      <c r="M217" s="175"/>
      <c r="N217" s="59"/>
      <c r="O217" s="211"/>
      <c r="P217" s="175"/>
      <c r="Q217" s="175"/>
      <c r="R217" s="59"/>
      <c r="S217" s="211"/>
    </row>
    <row r="218" spans="3:19" ht="18" customHeight="1" x14ac:dyDescent="0.2">
      <c r="C218" s="15" t="str">
        <f>IF(C15="","",C15)</f>
        <v>○○スキー場5</v>
      </c>
      <c r="D218" s="47"/>
      <c r="E218" s="47"/>
      <c r="F218" s="60" t="str">
        <f>IF(D218="","",E218-D218+1)</f>
        <v/>
      </c>
      <c r="G218" s="184" t="str">
        <f>IF(F219="",F218,F218-F219)</f>
        <v/>
      </c>
      <c r="H218" s="47"/>
      <c r="I218" s="47"/>
      <c r="J218" s="88" t="str">
        <f>IF(H218="","",I218-H218+1)</f>
        <v/>
      </c>
      <c r="K218" s="184" t="str">
        <f>IF(J219="",J218,J218-J219)</f>
        <v/>
      </c>
      <c r="L218" s="47"/>
      <c r="M218" s="47"/>
      <c r="N218" s="90" t="str">
        <f>IF(L218="","",M218-L218+1)</f>
        <v/>
      </c>
      <c r="O218" s="210" t="str">
        <f>IF(N219="",N218,N218-N219)</f>
        <v/>
      </c>
      <c r="P218" s="47"/>
      <c r="Q218" s="47"/>
      <c r="R218" s="90" t="str">
        <f>IF(P218="","",Q218-P218+1)</f>
        <v/>
      </c>
      <c r="S218" s="210" t="str">
        <f>IF(R219="",R218,R218-R219)</f>
        <v/>
      </c>
    </row>
    <row r="219" spans="3:19" ht="18" customHeight="1" x14ac:dyDescent="0.2">
      <c r="C219" s="18" t="str">
        <f>IF(C218="","","（うち営業休止期間）")</f>
        <v>（うち営業休止期間）</v>
      </c>
      <c r="D219" s="174"/>
      <c r="E219" s="174"/>
      <c r="F219" s="59"/>
      <c r="G219" s="185"/>
      <c r="H219" s="175"/>
      <c r="I219" s="175"/>
      <c r="J219" s="59"/>
      <c r="K219" s="185"/>
      <c r="L219" s="175"/>
      <c r="M219" s="175"/>
      <c r="N219" s="59"/>
      <c r="O219" s="211"/>
      <c r="P219" s="175"/>
      <c r="Q219" s="175"/>
      <c r="R219" s="59"/>
      <c r="S219" s="211"/>
    </row>
    <row r="220" spans="3:19" ht="18" customHeight="1" x14ac:dyDescent="0.2">
      <c r="C220" s="15" t="str">
        <f>IF(C16="","",C16)</f>
        <v>○○スキー場6</v>
      </c>
      <c r="D220" s="47"/>
      <c r="E220" s="47"/>
      <c r="F220" s="60" t="str">
        <f>IF(D220="","",E220-D220+1)</f>
        <v/>
      </c>
      <c r="G220" s="184" t="str">
        <f>IF(F221="",F220,F220-F221)</f>
        <v/>
      </c>
      <c r="H220" s="47"/>
      <c r="I220" s="47"/>
      <c r="J220" s="88" t="str">
        <f>IF(H220="","",I220-H220+1)</f>
        <v/>
      </c>
      <c r="K220" s="184" t="str">
        <f>IF(J221="",J220,J220-J221)</f>
        <v/>
      </c>
      <c r="L220" s="47"/>
      <c r="M220" s="47"/>
      <c r="N220" s="90" t="str">
        <f>IF(L220="","",M220-L220+1)</f>
        <v/>
      </c>
      <c r="O220" s="210" t="str">
        <f>IF(N221="",N220,N220-N221)</f>
        <v/>
      </c>
      <c r="P220" s="47"/>
      <c r="Q220" s="47"/>
      <c r="R220" s="90" t="str">
        <f>IF(P220="","",Q220-P220+1)</f>
        <v/>
      </c>
      <c r="S220" s="210" t="str">
        <f>IF(R221="",R220,R220-R221)</f>
        <v/>
      </c>
    </row>
    <row r="221" spans="3:19" ht="18" customHeight="1" x14ac:dyDescent="0.2">
      <c r="C221" s="18" t="str">
        <f>IF(C220="","","（うち営業休止期間）")</f>
        <v>（うち営業休止期間）</v>
      </c>
      <c r="D221" s="174"/>
      <c r="E221" s="174"/>
      <c r="F221" s="59"/>
      <c r="G221" s="185"/>
      <c r="H221" s="175"/>
      <c r="I221" s="175"/>
      <c r="J221" s="59"/>
      <c r="K221" s="185"/>
      <c r="L221" s="175"/>
      <c r="M221" s="175"/>
      <c r="N221" s="59"/>
      <c r="O221" s="211"/>
      <c r="P221" s="175"/>
      <c r="Q221" s="175"/>
      <c r="R221" s="59"/>
      <c r="S221" s="211"/>
    </row>
    <row r="222" spans="3:19" ht="18" customHeight="1" x14ac:dyDescent="0.2">
      <c r="C222" s="15" t="str">
        <f>IF(C17="","",C17)</f>
        <v>○○スキー場7</v>
      </c>
      <c r="D222" s="47"/>
      <c r="E222" s="47"/>
      <c r="F222" s="60" t="str">
        <f>IF(D222="","",E222-D222+1)</f>
        <v/>
      </c>
      <c r="G222" s="184" t="str">
        <f>IF(F223="",F222,F222-F223)</f>
        <v/>
      </c>
      <c r="H222" s="47"/>
      <c r="I222" s="47"/>
      <c r="J222" s="88" t="str">
        <f>IF(H222="","",I222-H222+1)</f>
        <v/>
      </c>
      <c r="K222" s="184" t="str">
        <f>IF(J223="",J222,J222-J223)</f>
        <v/>
      </c>
      <c r="L222" s="47"/>
      <c r="M222" s="47"/>
      <c r="N222" s="90" t="str">
        <f>IF(L222="","",M222-L222+1)</f>
        <v/>
      </c>
      <c r="O222" s="210" t="str">
        <f>IF(N223="",N222,N222-N223)</f>
        <v/>
      </c>
      <c r="P222" s="47"/>
      <c r="Q222" s="47"/>
      <c r="R222" s="90" t="str">
        <f>IF(P222="","",Q222-P222+1)</f>
        <v/>
      </c>
      <c r="S222" s="210" t="str">
        <f>IF(R223="",R222,R222-R223)</f>
        <v/>
      </c>
    </row>
    <row r="223" spans="3:19" ht="18" customHeight="1" x14ac:dyDescent="0.2">
      <c r="C223" s="18" t="str">
        <f>IF(C222="","","（うち営業休止期間）")</f>
        <v>（うち営業休止期間）</v>
      </c>
      <c r="D223" s="174"/>
      <c r="E223" s="174"/>
      <c r="F223" s="59"/>
      <c r="G223" s="185"/>
      <c r="H223" s="175"/>
      <c r="I223" s="175"/>
      <c r="J223" s="59"/>
      <c r="K223" s="185"/>
      <c r="L223" s="175"/>
      <c r="M223" s="175"/>
      <c r="N223" s="59"/>
      <c r="O223" s="211"/>
      <c r="P223" s="175"/>
      <c r="Q223" s="175"/>
      <c r="R223" s="59"/>
      <c r="S223" s="211"/>
    </row>
    <row r="224" spans="3:19" ht="18" customHeight="1" x14ac:dyDescent="0.2">
      <c r="C224" s="15" t="str">
        <f>IF(C18="","",C18)</f>
        <v>○○スキー場8</v>
      </c>
      <c r="D224" s="47"/>
      <c r="E224" s="47"/>
      <c r="F224" s="60" t="str">
        <f>IF(D224="","",E224-D224+1)</f>
        <v/>
      </c>
      <c r="G224" s="184" t="str">
        <f>IF(F225="",F224,F224-F225)</f>
        <v/>
      </c>
      <c r="H224" s="47"/>
      <c r="I224" s="47"/>
      <c r="J224" s="88" t="str">
        <f>IF(H224="","",I224-H224+1)</f>
        <v/>
      </c>
      <c r="K224" s="184" t="str">
        <f>IF(J225="",J224,J224-J225)</f>
        <v/>
      </c>
      <c r="L224" s="47"/>
      <c r="M224" s="47"/>
      <c r="N224" s="90" t="str">
        <f>IF(L224="","",M224-L224+1)</f>
        <v/>
      </c>
      <c r="O224" s="210" t="str">
        <f>IF(N225="",N224,N224-N225)</f>
        <v/>
      </c>
      <c r="P224" s="47"/>
      <c r="Q224" s="47"/>
      <c r="R224" s="90" t="str">
        <f>IF(P224="","",Q224-P224+1)</f>
        <v/>
      </c>
      <c r="S224" s="210" t="str">
        <f>IF(R225="",R224,R224-R225)</f>
        <v/>
      </c>
    </row>
    <row r="225" spans="3:19" ht="18" customHeight="1" x14ac:dyDescent="0.2">
      <c r="C225" s="18" t="str">
        <f>IF(C224="","","（うち営業休止期間）")</f>
        <v>（うち営業休止期間）</v>
      </c>
      <c r="D225" s="174"/>
      <c r="E225" s="174"/>
      <c r="F225" s="59"/>
      <c r="G225" s="185"/>
      <c r="H225" s="175"/>
      <c r="I225" s="175"/>
      <c r="J225" s="59"/>
      <c r="K225" s="185"/>
      <c r="L225" s="175"/>
      <c r="M225" s="175"/>
      <c r="N225" s="59"/>
      <c r="O225" s="211"/>
      <c r="P225" s="175"/>
      <c r="Q225" s="175"/>
      <c r="R225" s="59"/>
      <c r="S225" s="211"/>
    </row>
    <row r="226" spans="3:19" ht="18" customHeight="1" x14ac:dyDescent="0.2">
      <c r="C226" s="15" t="str">
        <f>IF(C19="","",C19)</f>
        <v>○○スキー場9</v>
      </c>
      <c r="D226" s="47"/>
      <c r="E226" s="47"/>
      <c r="F226" s="60" t="str">
        <f>IF(D226="","",E226-D226+1)</f>
        <v/>
      </c>
      <c r="G226" s="184" t="str">
        <f>IF(F227="",F226,F226-F227)</f>
        <v/>
      </c>
      <c r="H226" s="47"/>
      <c r="I226" s="47"/>
      <c r="J226" s="60" t="str">
        <f>IF(H226="","",I226-H226+1)</f>
        <v/>
      </c>
      <c r="K226" s="184" t="str">
        <f>IF(J227="",J226,J226-J227)</f>
        <v/>
      </c>
      <c r="L226" s="47"/>
      <c r="M226" s="47"/>
      <c r="N226" s="90" t="str">
        <f>IF(L226="","",M226-L226+1)</f>
        <v/>
      </c>
      <c r="O226" s="210" t="str">
        <f>IF(N227="",N226,N226-N227)</f>
        <v/>
      </c>
      <c r="P226" s="47"/>
      <c r="Q226" s="47"/>
      <c r="R226" s="90" t="str">
        <f>IF(P226="","",Q226-P226+1)</f>
        <v/>
      </c>
      <c r="S226" s="210" t="str">
        <f>IF(R227="",R226,R226-R227)</f>
        <v/>
      </c>
    </row>
    <row r="227" spans="3:19" ht="18" customHeight="1" x14ac:dyDescent="0.2">
      <c r="C227" s="18" t="str">
        <f>IF(C226="","","（うち営業休止期間）")</f>
        <v>（うち営業休止期間）</v>
      </c>
      <c r="D227" s="174"/>
      <c r="E227" s="174"/>
      <c r="F227" s="59"/>
      <c r="G227" s="185"/>
      <c r="H227" s="175"/>
      <c r="I227" s="175"/>
      <c r="J227" s="59"/>
      <c r="K227" s="185"/>
      <c r="L227" s="175"/>
      <c r="M227" s="175"/>
      <c r="N227" s="59"/>
      <c r="O227" s="211"/>
      <c r="P227" s="175"/>
      <c r="Q227" s="175"/>
      <c r="R227" s="59"/>
      <c r="S227" s="211"/>
    </row>
    <row r="228" spans="3:19" ht="18" customHeight="1" x14ac:dyDescent="0.2">
      <c r="C228" s="15" t="str">
        <f>IF(C20="","",C20)</f>
        <v>○○スキー場10</v>
      </c>
      <c r="D228" s="47"/>
      <c r="E228" s="47"/>
      <c r="F228" s="60" t="str">
        <f>IF(D228="","",E228-D228+1)</f>
        <v/>
      </c>
      <c r="G228" s="184" t="str">
        <f>IF(F229="",F228,F228-F229)</f>
        <v/>
      </c>
      <c r="H228" s="47"/>
      <c r="I228" s="47"/>
      <c r="J228" s="60" t="str">
        <f>IF(H228="","",I228-H228+1)</f>
        <v/>
      </c>
      <c r="K228" s="184" t="str">
        <f>IF(J229="",J228,J228-J229)</f>
        <v/>
      </c>
      <c r="L228" s="47"/>
      <c r="M228" s="47"/>
      <c r="N228" s="90" t="str">
        <f>IF(L228="","",M228-L228+1)</f>
        <v/>
      </c>
      <c r="O228" s="210" t="str">
        <f>IF(N229="",N228,N228-N229)</f>
        <v/>
      </c>
      <c r="P228" s="47"/>
      <c r="Q228" s="47"/>
      <c r="R228" s="90" t="str">
        <f>IF(P228="","",Q228-P228+1)</f>
        <v/>
      </c>
      <c r="S228" s="210" t="str">
        <f>IF(R229="",R228,R228-R229)</f>
        <v/>
      </c>
    </row>
    <row r="229" spans="3:19" ht="18" customHeight="1" x14ac:dyDescent="0.2">
      <c r="C229" s="18" t="str">
        <f>IF(C228="","","（うち営業休止期間）")</f>
        <v>（うち営業休止期間）</v>
      </c>
      <c r="D229" s="174"/>
      <c r="E229" s="174"/>
      <c r="F229" s="59"/>
      <c r="G229" s="185"/>
      <c r="H229" s="175"/>
      <c r="I229" s="175"/>
      <c r="J229" s="59"/>
      <c r="K229" s="185"/>
      <c r="L229" s="175"/>
      <c r="M229" s="175"/>
      <c r="N229" s="59"/>
      <c r="O229" s="211"/>
      <c r="P229" s="175"/>
      <c r="Q229" s="175"/>
      <c r="R229" s="59"/>
      <c r="S229" s="211"/>
    </row>
    <row r="230" spans="3:19" ht="18" customHeight="1" x14ac:dyDescent="0.2">
      <c r="C230" s="15" t="str">
        <f>IF(C21="","",C21)</f>
        <v>○○スキー場11</v>
      </c>
      <c r="D230" s="47"/>
      <c r="E230" s="47"/>
      <c r="F230" s="60" t="str">
        <f>IF(D230="","",E230-D230+1)</f>
        <v/>
      </c>
      <c r="G230" s="184" t="str">
        <f>IF(F231="",F230,F230-F231)</f>
        <v/>
      </c>
      <c r="H230" s="47"/>
      <c r="I230" s="47"/>
      <c r="J230" s="60" t="str">
        <f>IF(H230="","",I230-H230+1)</f>
        <v/>
      </c>
      <c r="K230" s="184" t="str">
        <f>IF(J231="",J230,J230-J231)</f>
        <v/>
      </c>
      <c r="L230" s="47"/>
      <c r="M230" s="47"/>
      <c r="N230" s="90" t="str">
        <f>IF(L230="","",M230-L230+1)</f>
        <v/>
      </c>
      <c r="O230" s="210" t="str">
        <f>IF(N231="",N230,N230-N231)</f>
        <v/>
      </c>
      <c r="P230" s="47"/>
      <c r="Q230" s="47"/>
      <c r="R230" s="90" t="str">
        <f>IF(P230="","",Q230-P230+1)</f>
        <v/>
      </c>
      <c r="S230" s="210" t="str">
        <f>IF(R231="",R230,R230-R231)</f>
        <v/>
      </c>
    </row>
    <row r="231" spans="3:19" ht="18" customHeight="1" x14ac:dyDescent="0.2">
      <c r="C231" s="18" t="str">
        <f>IF(C230="","","（うち営業休止期間）")</f>
        <v>（うち営業休止期間）</v>
      </c>
      <c r="D231" s="174"/>
      <c r="E231" s="174"/>
      <c r="F231" s="59"/>
      <c r="G231" s="185"/>
      <c r="H231" s="175"/>
      <c r="I231" s="175"/>
      <c r="J231" s="59"/>
      <c r="K231" s="185"/>
      <c r="L231" s="175"/>
      <c r="M231" s="175"/>
      <c r="N231" s="59"/>
      <c r="O231" s="211"/>
      <c r="P231" s="175"/>
      <c r="Q231" s="175"/>
      <c r="R231" s="59"/>
      <c r="S231" s="211"/>
    </row>
    <row r="232" spans="3:19" ht="18" customHeight="1" x14ac:dyDescent="0.2">
      <c r="C232" s="15" t="str">
        <f>IF(C22="","",C22)</f>
        <v>○○スキー場12</v>
      </c>
      <c r="D232" s="47"/>
      <c r="E232" s="47"/>
      <c r="F232" s="60" t="str">
        <f>IF(D232="","",E232-D232+1)</f>
        <v/>
      </c>
      <c r="G232" s="184" t="str">
        <f>IF(F233="",F232,F232-F233)</f>
        <v/>
      </c>
      <c r="H232" s="47"/>
      <c r="I232" s="47"/>
      <c r="J232" s="60" t="str">
        <f>IF(H232="","",I232-H232+1)</f>
        <v/>
      </c>
      <c r="K232" s="184" t="str">
        <f>IF(J233="",J232,J232-J233)</f>
        <v/>
      </c>
      <c r="L232" s="47"/>
      <c r="M232" s="47"/>
      <c r="N232" s="90" t="str">
        <f>IF(L232="","",M232-L232+1)</f>
        <v/>
      </c>
      <c r="O232" s="210" t="str">
        <f>IF(N233="",N232,N232-N233)</f>
        <v/>
      </c>
      <c r="P232" s="47"/>
      <c r="Q232" s="47"/>
      <c r="R232" s="90" t="str">
        <f>IF(P232="","",Q232-P232+1)</f>
        <v/>
      </c>
      <c r="S232" s="210" t="str">
        <f>IF(R233="",R232,R232-R233)</f>
        <v/>
      </c>
    </row>
    <row r="233" spans="3:19" ht="18" customHeight="1" x14ac:dyDescent="0.2">
      <c r="C233" s="18" t="str">
        <f>IF(C232="","","（うち営業休止期間）")</f>
        <v>（うち営業休止期間）</v>
      </c>
      <c r="D233" s="174"/>
      <c r="E233" s="174"/>
      <c r="F233" s="59"/>
      <c r="G233" s="185"/>
      <c r="H233" s="175"/>
      <c r="I233" s="175"/>
      <c r="J233" s="59"/>
      <c r="K233" s="185"/>
      <c r="L233" s="175"/>
      <c r="M233" s="175"/>
      <c r="N233" s="59"/>
      <c r="O233" s="211"/>
      <c r="P233" s="175"/>
      <c r="Q233" s="175"/>
      <c r="R233" s="59"/>
      <c r="S233" s="211"/>
    </row>
    <row r="234" spans="3:19" ht="18" customHeight="1" x14ac:dyDescent="0.2">
      <c r="C234" s="15" t="str">
        <f>IF(C23="","",C23)</f>
        <v>○○スキー場13</v>
      </c>
      <c r="D234" s="47"/>
      <c r="E234" s="47"/>
      <c r="F234" s="60" t="str">
        <f>IF(D234="","",E234-D234+1)</f>
        <v/>
      </c>
      <c r="G234" s="184" t="str">
        <f>IF(F235="",F234,F234-F235)</f>
        <v/>
      </c>
      <c r="H234" s="47"/>
      <c r="I234" s="47"/>
      <c r="J234" s="60" t="str">
        <f>IF(H234="","",I234-H234+1)</f>
        <v/>
      </c>
      <c r="K234" s="184" t="str">
        <f>IF(J235="",J234,J234-J235)</f>
        <v/>
      </c>
      <c r="L234" s="47"/>
      <c r="M234" s="47"/>
      <c r="N234" s="90" t="str">
        <f>IF(L234="","",M234-L234+1)</f>
        <v/>
      </c>
      <c r="O234" s="210" t="str">
        <f>IF(N235="",N234,N234-N235)</f>
        <v/>
      </c>
      <c r="P234" s="47"/>
      <c r="Q234" s="47"/>
      <c r="R234" s="90" t="str">
        <f>IF(P234="","",Q234-P234+1)</f>
        <v/>
      </c>
      <c r="S234" s="210" t="str">
        <f>IF(R235="",R234,R234-R235)</f>
        <v/>
      </c>
    </row>
    <row r="235" spans="3:19" ht="18" customHeight="1" x14ac:dyDescent="0.2">
      <c r="C235" s="18" t="str">
        <f>IF(C234="","","（うち営業休止期間）")</f>
        <v>（うち営業休止期間）</v>
      </c>
      <c r="D235" s="174"/>
      <c r="E235" s="174"/>
      <c r="F235" s="59"/>
      <c r="G235" s="185"/>
      <c r="H235" s="175"/>
      <c r="I235" s="175"/>
      <c r="J235" s="59"/>
      <c r="K235" s="185"/>
      <c r="L235" s="175"/>
      <c r="M235" s="175"/>
      <c r="N235" s="59"/>
      <c r="O235" s="211"/>
      <c r="P235" s="175"/>
      <c r="Q235" s="175"/>
      <c r="R235" s="59"/>
      <c r="S235" s="211"/>
    </row>
    <row r="236" spans="3:19" ht="18" customHeight="1" x14ac:dyDescent="0.2">
      <c r="C236" s="15" t="str">
        <f>IF(C24="","",C24)</f>
        <v>○○スキー場14</v>
      </c>
      <c r="D236" s="47"/>
      <c r="E236" s="47"/>
      <c r="F236" s="60" t="str">
        <f>IF(D236="","",E236-D236+1)</f>
        <v/>
      </c>
      <c r="G236" s="184" t="str">
        <f>IF(F237="",F236,F236-F237)</f>
        <v/>
      </c>
      <c r="H236" s="47"/>
      <c r="I236" s="47"/>
      <c r="J236" s="60" t="str">
        <f>IF(H236="","",I236-H236+1)</f>
        <v/>
      </c>
      <c r="K236" s="184" t="str">
        <f>IF(J237="",J236,J236-J237)</f>
        <v/>
      </c>
      <c r="L236" s="47"/>
      <c r="M236" s="47"/>
      <c r="N236" s="90" t="str">
        <f>IF(L236="","",M236-L236+1)</f>
        <v/>
      </c>
      <c r="O236" s="210" t="str">
        <f>IF(N237="",N236,N236-N237)</f>
        <v/>
      </c>
      <c r="P236" s="47"/>
      <c r="Q236" s="47"/>
      <c r="R236" s="90" t="str">
        <f>IF(P236="","",Q236-P236+1)</f>
        <v/>
      </c>
      <c r="S236" s="210" t="str">
        <f>IF(R237="",R236,R236-R237)</f>
        <v/>
      </c>
    </row>
    <row r="237" spans="3:19" ht="18" customHeight="1" thickBot="1" x14ac:dyDescent="0.25">
      <c r="C237" s="18" t="str">
        <f>IF(C236="","","（うち営業休止期間）")</f>
        <v>（うち営業休止期間）</v>
      </c>
      <c r="D237" s="174"/>
      <c r="E237" s="174"/>
      <c r="F237" s="59"/>
      <c r="G237" s="185"/>
      <c r="H237" s="175"/>
      <c r="I237" s="175"/>
      <c r="J237" s="59"/>
      <c r="K237" s="185"/>
      <c r="L237" s="175"/>
      <c r="M237" s="175"/>
      <c r="N237" s="59"/>
      <c r="O237" s="211"/>
      <c r="P237" s="175"/>
      <c r="Q237" s="175"/>
      <c r="R237" s="59"/>
      <c r="S237" s="211"/>
    </row>
    <row r="238" spans="3:19" ht="18" customHeight="1" thickBot="1" x14ac:dyDescent="0.25">
      <c r="C238" s="15" t="str">
        <f>IF(C25="","",C25)</f>
        <v>○○スキー場15</v>
      </c>
      <c r="D238" s="147"/>
      <c r="E238" s="147"/>
      <c r="F238" s="60" t="str">
        <f>IF(D238="","",E238-D238+1)</f>
        <v/>
      </c>
      <c r="G238" s="184" t="str">
        <f>IF(F239="",F238,F238-F239)</f>
        <v/>
      </c>
      <c r="H238" s="147"/>
      <c r="I238" s="147"/>
      <c r="J238" s="60" t="str">
        <f>IF(H238="","",I238-H238+1)</f>
        <v/>
      </c>
      <c r="K238" s="184" t="str">
        <f>IF(J239="",J238,J238-J239)</f>
        <v/>
      </c>
      <c r="L238" s="147"/>
      <c r="M238" s="147"/>
      <c r="N238" s="90" t="str">
        <f>IF(L238="","",M238-L238+1)</f>
        <v/>
      </c>
      <c r="O238" s="210" t="str">
        <f>IF(N239="",N238,N238-N239)</f>
        <v/>
      </c>
      <c r="P238" s="147"/>
      <c r="Q238" s="147"/>
      <c r="R238" s="90" t="str">
        <f>IF(P238="","",Q238-P238+1)</f>
        <v/>
      </c>
      <c r="S238" s="210" t="str">
        <f>IF(R239="",R238,R238-R239)</f>
        <v/>
      </c>
    </row>
    <row r="239" spans="3:19" ht="18" customHeight="1" thickBot="1" x14ac:dyDescent="0.25">
      <c r="C239" s="18" t="str">
        <f>IF(C238="","","（うち営業休止期間）")</f>
        <v>（うち営業休止期間）</v>
      </c>
      <c r="D239" s="174"/>
      <c r="E239" s="174"/>
      <c r="F239" s="59"/>
      <c r="G239" s="185"/>
      <c r="H239" s="175"/>
      <c r="I239" s="175"/>
      <c r="J239" s="59"/>
      <c r="K239" s="185"/>
      <c r="L239" s="175"/>
      <c r="M239" s="175"/>
      <c r="N239" s="59"/>
      <c r="O239" s="211"/>
      <c r="P239" s="175"/>
      <c r="Q239" s="175"/>
      <c r="R239" s="59"/>
      <c r="S239" s="211"/>
    </row>
    <row r="240" spans="3:19" ht="18" customHeight="1" thickBot="1" x14ac:dyDescent="0.25">
      <c r="C240" s="15" t="str">
        <f>IF(C26="","",C26)</f>
        <v>○○スキー場16</v>
      </c>
      <c r="D240" s="147"/>
      <c r="E240" s="147"/>
      <c r="F240" s="60" t="str">
        <f>IF(D240="","",E240-D240+1)</f>
        <v/>
      </c>
      <c r="G240" s="184" t="str">
        <f>IF(F241="",F240,F240-F241)</f>
        <v/>
      </c>
      <c r="H240" s="147"/>
      <c r="I240" s="147"/>
      <c r="J240" s="60" t="str">
        <f>IF(H240="","",I240-H240+1)</f>
        <v/>
      </c>
      <c r="K240" s="184" t="str">
        <f>IF(J241="",J240,J240-J241)</f>
        <v/>
      </c>
      <c r="L240" s="147"/>
      <c r="M240" s="147"/>
      <c r="N240" s="90" t="str">
        <f>IF(L240="","",M240-L240+1)</f>
        <v/>
      </c>
      <c r="O240" s="210" t="str">
        <f>IF(N241="",N240,N240-N241)</f>
        <v/>
      </c>
      <c r="P240" s="147"/>
      <c r="Q240" s="147"/>
      <c r="R240" s="90" t="str">
        <f>IF(P240="","",Q240-P240+1)</f>
        <v/>
      </c>
      <c r="S240" s="210" t="str">
        <f>IF(R241="",R240,R240-R241)</f>
        <v/>
      </c>
    </row>
    <row r="241" spans="2:19" ht="18" customHeight="1" thickBot="1" x14ac:dyDescent="0.25">
      <c r="C241" s="18" t="str">
        <f>IF(C240="","","（うち営業休止期間）")</f>
        <v>（うち営業休止期間）</v>
      </c>
      <c r="D241" s="174"/>
      <c r="E241" s="174"/>
      <c r="F241" s="59"/>
      <c r="G241" s="185"/>
      <c r="H241" s="175"/>
      <c r="I241" s="175"/>
      <c r="J241" s="59"/>
      <c r="K241" s="185"/>
      <c r="L241" s="175"/>
      <c r="M241" s="175"/>
      <c r="N241" s="59"/>
      <c r="O241" s="211"/>
      <c r="P241" s="175"/>
      <c r="Q241" s="175"/>
      <c r="R241" s="59"/>
      <c r="S241" s="211"/>
    </row>
    <row r="242" spans="2:19" ht="18" customHeight="1" thickBot="1" x14ac:dyDescent="0.25">
      <c r="C242" s="15" t="str">
        <f>IF(C27="","",C27)</f>
        <v>○○スキー場17</v>
      </c>
      <c r="D242" s="147"/>
      <c r="E242" s="147"/>
      <c r="F242" s="60" t="str">
        <f>IF(D242="","",E242-D242+1)</f>
        <v/>
      </c>
      <c r="G242" s="184" t="str">
        <f>IF(F243="",F242,F242-F243)</f>
        <v/>
      </c>
      <c r="H242" s="147"/>
      <c r="I242" s="147"/>
      <c r="J242" s="60" t="str">
        <f>IF(H242="","",I242-H242+1)</f>
        <v/>
      </c>
      <c r="K242" s="184" t="str">
        <f>IF(J243="",J242,J242-J243)</f>
        <v/>
      </c>
      <c r="L242" s="147"/>
      <c r="M242" s="147"/>
      <c r="N242" s="90" t="str">
        <f>IF(L242="","",M242-L242+1)</f>
        <v/>
      </c>
      <c r="O242" s="210" t="str">
        <f>IF(N243="",N242,N242-N243)</f>
        <v/>
      </c>
      <c r="P242" s="147"/>
      <c r="Q242" s="147"/>
      <c r="R242" s="90" t="str">
        <f>IF(P242="","",Q242-P242+1)</f>
        <v/>
      </c>
      <c r="S242" s="210" t="str">
        <f>IF(R243="",R242,R242-R243)</f>
        <v/>
      </c>
    </row>
    <row r="243" spans="2:19" ht="18" customHeight="1" thickBot="1" x14ac:dyDescent="0.25">
      <c r="C243" s="18" t="str">
        <f>IF(C242="","","（うち営業休止期間）")</f>
        <v>（うち営業休止期間）</v>
      </c>
      <c r="D243" s="174"/>
      <c r="E243" s="174"/>
      <c r="F243" s="59"/>
      <c r="G243" s="185"/>
      <c r="H243" s="175"/>
      <c r="I243" s="175"/>
      <c r="J243" s="59"/>
      <c r="K243" s="185"/>
      <c r="L243" s="175"/>
      <c r="M243" s="175"/>
      <c r="N243" s="59"/>
      <c r="O243" s="211"/>
      <c r="P243" s="175"/>
      <c r="Q243" s="175"/>
      <c r="R243" s="59"/>
      <c r="S243" s="211"/>
    </row>
    <row r="244" spans="2:19" ht="18" customHeight="1" thickBot="1" x14ac:dyDescent="0.25">
      <c r="C244" s="15" t="str">
        <f>IF(C28="","",C28)</f>
        <v>○○スキー場18</v>
      </c>
      <c r="D244" s="147"/>
      <c r="E244" s="147"/>
      <c r="F244" s="60" t="str">
        <f>IF(D244="","",E244-D244+1)</f>
        <v/>
      </c>
      <c r="G244" s="184" t="str">
        <f>IF(F245="",F244,F244-F245)</f>
        <v/>
      </c>
      <c r="H244" s="147"/>
      <c r="I244" s="147"/>
      <c r="J244" s="60" t="str">
        <f>IF(H244="","",I244-H244+1)</f>
        <v/>
      </c>
      <c r="K244" s="184" t="str">
        <f>IF(J245="",J244,J244-J245)</f>
        <v/>
      </c>
      <c r="L244" s="147"/>
      <c r="M244" s="147"/>
      <c r="N244" s="90" t="str">
        <f>IF(L244="","",M244-L244+1)</f>
        <v/>
      </c>
      <c r="O244" s="210" t="str">
        <f>IF(N245="",N244,N244-N245)</f>
        <v/>
      </c>
      <c r="P244" s="147"/>
      <c r="Q244" s="147"/>
      <c r="R244" s="90" t="str">
        <f>IF(P244="","",Q244-P244+1)</f>
        <v/>
      </c>
      <c r="S244" s="210" t="str">
        <f>IF(R245="",R244,R244-R245)</f>
        <v/>
      </c>
    </row>
    <row r="245" spans="2:19" ht="18" customHeight="1" thickBot="1" x14ac:dyDescent="0.25">
      <c r="C245" s="18" t="str">
        <f>IF(C244="","","（うち営業休止期間）")</f>
        <v>（うち営業休止期間）</v>
      </c>
      <c r="D245" s="174"/>
      <c r="E245" s="174"/>
      <c r="F245" s="59"/>
      <c r="G245" s="185"/>
      <c r="H245" s="175"/>
      <c r="I245" s="175"/>
      <c r="J245" s="59"/>
      <c r="K245" s="185"/>
      <c r="L245" s="175"/>
      <c r="M245" s="175"/>
      <c r="N245" s="59"/>
      <c r="O245" s="211"/>
      <c r="P245" s="175"/>
      <c r="Q245" s="175"/>
      <c r="R245" s="59"/>
      <c r="S245" s="211"/>
    </row>
    <row r="246" spans="2:19" ht="18" customHeight="1" thickBot="1" x14ac:dyDescent="0.25">
      <c r="C246" s="15" t="str">
        <f>IF(C29="","",C29)</f>
        <v>○○スキー場19</v>
      </c>
      <c r="D246" s="147"/>
      <c r="E246" s="147"/>
      <c r="F246" s="60" t="str">
        <f>IF(D246="","",E246-D246+1)</f>
        <v/>
      </c>
      <c r="G246" s="184" t="str">
        <f>IF(F247="",F246,F246-F247)</f>
        <v/>
      </c>
      <c r="H246" s="147"/>
      <c r="I246" s="147"/>
      <c r="J246" s="60" t="str">
        <f>IF(H246="","",I246-H246+1)</f>
        <v/>
      </c>
      <c r="K246" s="184" t="str">
        <f>IF(J247="",J246,J246-J247)</f>
        <v/>
      </c>
      <c r="L246" s="147"/>
      <c r="M246" s="147"/>
      <c r="N246" s="90" t="str">
        <f>IF(L246="","",M246-L246+1)</f>
        <v/>
      </c>
      <c r="O246" s="210" t="str">
        <f>IF(N247="",N246,N246-N247)</f>
        <v/>
      </c>
      <c r="P246" s="147"/>
      <c r="Q246" s="147"/>
      <c r="R246" s="90" t="str">
        <f>IF(P246="","",Q246-P246+1)</f>
        <v/>
      </c>
      <c r="S246" s="210" t="str">
        <f>IF(R247="",R246,R246-R247)</f>
        <v/>
      </c>
    </row>
    <row r="247" spans="2:19" ht="18" customHeight="1" thickBot="1" x14ac:dyDescent="0.25">
      <c r="C247" s="18" t="str">
        <f>IF(C246="","","（うち営業休止期間）")</f>
        <v>（うち営業休止期間）</v>
      </c>
      <c r="D247" s="174"/>
      <c r="E247" s="174"/>
      <c r="F247" s="59"/>
      <c r="G247" s="185"/>
      <c r="H247" s="175"/>
      <c r="I247" s="175"/>
      <c r="J247" s="59"/>
      <c r="K247" s="185"/>
      <c r="L247" s="175"/>
      <c r="M247" s="175"/>
      <c r="N247" s="59"/>
      <c r="O247" s="211"/>
      <c r="P247" s="175"/>
      <c r="Q247" s="175"/>
      <c r="R247" s="59"/>
      <c r="S247" s="211"/>
    </row>
    <row r="248" spans="2:19" ht="18" customHeight="1" thickBot="1" x14ac:dyDescent="0.25">
      <c r="C248" s="15" t="str">
        <f>IF(C30="","",C30)</f>
        <v>○○スキー場20</v>
      </c>
      <c r="D248" s="47"/>
      <c r="E248" s="47"/>
      <c r="F248" s="60" t="str">
        <f>IF(D248="","",E248-D248+1)</f>
        <v/>
      </c>
      <c r="G248" s="184" t="str">
        <f>IF(F249="",F248,F248-F249)</f>
        <v/>
      </c>
      <c r="H248" s="47"/>
      <c r="I248" s="47"/>
      <c r="J248" s="60" t="str">
        <f>IF(H248="","",I248-H248+1)</f>
        <v/>
      </c>
      <c r="K248" s="184" t="str">
        <f>IF(J249="",J248,J248-J249)</f>
        <v/>
      </c>
      <c r="L248" s="47"/>
      <c r="M248" s="47"/>
      <c r="N248" s="90" t="str">
        <f>IF(L248="","",M248-L248+1)</f>
        <v/>
      </c>
      <c r="O248" s="210" t="str">
        <f>IF(N249="",N248,N248-N249)</f>
        <v/>
      </c>
      <c r="P248" s="47"/>
      <c r="Q248" s="47"/>
      <c r="R248" s="90" t="str">
        <f>IF(P248="","",Q248-P248+1)</f>
        <v/>
      </c>
      <c r="S248" s="210" t="str">
        <f>IF(R249="",R248,R248-R249)</f>
        <v/>
      </c>
    </row>
    <row r="249" spans="2:19" ht="18" customHeight="1" x14ac:dyDescent="0.2">
      <c r="C249" s="18" t="str">
        <f>IF(C248="","","（うち営業休止期間）")</f>
        <v>（うち営業休止期間）</v>
      </c>
      <c r="D249" s="262"/>
      <c r="E249" s="262"/>
      <c r="F249" s="61"/>
      <c r="G249" s="264"/>
      <c r="H249" s="263"/>
      <c r="I249" s="263"/>
      <c r="J249" s="61"/>
      <c r="K249" s="264"/>
      <c r="L249" s="263"/>
      <c r="M249" s="263"/>
      <c r="N249" s="61"/>
      <c r="O249" s="214"/>
      <c r="P249" s="263"/>
      <c r="Q249" s="263"/>
      <c r="R249" s="61"/>
      <c r="S249" s="214"/>
    </row>
    <row r="250" spans="2:19" ht="20" x14ac:dyDescent="0.2">
      <c r="C250" s="12" t="s">
        <v>62</v>
      </c>
      <c r="D250" s="48"/>
      <c r="E250" s="48"/>
      <c r="F250" s="48"/>
      <c r="G250" s="71" t="e">
        <f>AVERAGE(G210:G249)</f>
        <v>#DIV/0!</v>
      </c>
      <c r="H250" s="48"/>
      <c r="I250" s="83"/>
      <c r="J250" s="48"/>
      <c r="K250" s="71" t="e">
        <f>AVERAGE(K210:K249)</f>
        <v>#DIV/0!</v>
      </c>
      <c r="L250" s="48"/>
      <c r="M250" s="48"/>
      <c r="N250" s="48"/>
      <c r="O250" s="71" t="e">
        <f>AVERAGE(O210:O249)</f>
        <v>#DIV/0!</v>
      </c>
      <c r="P250" s="48"/>
      <c r="Q250" s="48"/>
      <c r="R250" s="48"/>
      <c r="S250" s="71" t="e">
        <f>AVERAGE(S210:S249)</f>
        <v>#DIV/0!</v>
      </c>
    </row>
    <row r="251" spans="2:19" ht="20" x14ac:dyDescent="0.2">
      <c r="C251" s="12" t="s">
        <v>147</v>
      </c>
      <c r="D251" s="49">
        <f>MIN(D210,D212,D214,D216,D218,D220,D222,D224,D226,D228,D230,D232,D234,D236,D238,D240,D242,D244,D246,D248)</f>
        <v>0</v>
      </c>
      <c r="E251" s="49">
        <f>MAX(E210,E212,E214,E216,E218,E220,E222,E224,E226,E228,E230,E232,E234,E236,E238,E240,E242,E244,E246,E248)</f>
        <v>0</v>
      </c>
      <c r="F251" s="62"/>
      <c r="G251" s="72">
        <f>E251-D251+1</f>
        <v>1</v>
      </c>
      <c r="H251" s="49">
        <f>MIN(H210,H212,H214,H216,H218,H220,H222,H224,H226,H228,H230,H232,H234,H236,H238,H240,H242,H244,H246,H248)</f>
        <v>0</v>
      </c>
      <c r="I251" s="49">
        <f>MIN(I210,I212,I214,I216,I218,I220,I222,I224,I226,I228,I230,I232,I234,I236,I238,I240,I242,I244,I246,I248)</f>
        <v>0</v>
      </c>
      <c r="J251" s="62"/>
      <c r="K251" s="72">
        <f>I251-H251+1</f>
        <v>1</v>
      </c>
      <c r="L251" s="49">
        <f>MIN(L210,L212,L214,L216,L218,L220,L222,L224,L226,L228,L230,L232,L234,L236,L238,L240,L242,L244,L246,L248)</f>
        <v>0</v>
      </c>
      <c r="M251" s="49">
        <f>MIN(M210,M212,M214,M216,M218,M220,M222,M224,M226,M228,M230,M232,M234,M236,M238,M240,M242,M244,M246,M248)</f>
        <v>0</v>
      </c>
      <c r="N251" s="62"/>
      <c r="O251" s="72">
        <f>M251-L251+1</f>
        <v>1</v>
      </c>
      <c r="P251" s="49">
        <f>MIN(P210,P212,P214,P216,P218,P220,P222,P224,P226,P228,P230,P232,P234,P236,P238,P240,P242,P244,P246,P248)</f>
        <v>0</v>
      </c>
      <c r="Q251" s="49">
        <f>MIN(Q210,Q212,Q214,Q216,Q218,Q220,Q222,Q224,Q226,Q228,Q230,Q232,Q234,Q236,Q238,Q240,Q242,Q244,Q246,Q248)</f>
        <v>0</v>
      </c>
      <c r="R251" s="62"/>
      <c r="S251" s="72">
        <f>Q251-P251+1</f>
        <v>1</v>
      </c>
    </row>
    <row r="253" spans="2:19" ht="22.5" x14ac:dyDescent="0.2">
      <c r="B253" s="121" t="s">
        <v>227</v>
      </c>
    </row>
    <row r="254" spans="2:19" ht="20" x14ac:dyDescent="0.2">
      <c r="C254" s="23" t="s">
        <v>256</v>
      </c>
    </row>
    <row r="255" spans="2:19" x14ac:dyDescent="0.2">
      <c r="C255" s="24" t="s">
        <v>51</v>
      </c>
      <c r="D255" s="9" t="s">
        <v>107</v>
      </c>
      <c r="E255" s="173" t="s">
        <v>24</v>
      </c>
      <c r="F255" s="173"/>
      <c r="G255" s="173"/>
      <c r="H255" s="173"/>
      <c r="I255" s="173"/>
    </row>
    <row r="256" spans="2:19" x14ac:dyDescent="0.2">
      <c r="C256" s="25" t="s">
        <v>182</v>
      </c>
      <c r="D256" s="50"/>
      <c r="E256" s="172"/>
      <c r="F256" s="172"/>
      <c r="G256" s="172"/>
      <c r="H256" s="172"/>
      <c r="I256" s="172"/>
    </row>
    <row r="257" spans="3:9" x14ac:dyDescent="0.2">
      <c r="C257" s="25" t="s">
        <v>137</v>
      </c>
      <c r="D257" s="50"/>
      <c r="E257" s="172"/>
      <c r="F257" s="172"/>
      <c r="G257" s="172"/>
      <c r="H257" s="172"/>
      <c r="I257" s="172"/>
    </row>
    <row r="258" spans="3:9" x14ac:dyDescent="0.2">
      <c r="C258" s="25" t="s">
        <v>122</v>
      </c>
      <c r="D258" s="50"/>
      <c r="E258" s="172"/>
      <c r="F258" s="172"/>
      <c r="G258" s="172"/>
      <c r="H258" s="172"/>
      <c r="I258" s="172"/>
    </row>
    <row r="259" spans="3:9" x14ac:dyDescent="0.2">
      <c r="C259" s="25" t="s">
        <v>120</v>
      </c>
      <c r="D259" s="50"/>
      <c r="E259" s="172"/>
      <c r="F259" s="172"/>
      <c r="G259" s="172"/>
      <c r="H259" s="172"/>
      <c r="I259" s="172"/>
    </row>
    <row r="260" spans="3:9" x14ac:dyDescent="0.2">
      <c r="C260" s="25" t="s">
        <v>67</v>
      </c>
      <c r="D260" s="50"/>
      <c r="E260" s="172"/>
      <c r="F260" s="172"/>
      <c r="G260" s="172"/>
      <c r="H260" s="172"/>
      <c r="I260" s="172"/>
    </row>
    <row r="261" spans="3:9" x14ac:dyDescent="0.2">
      <c r="C261" s="25" t="s">
        <v>183</v>
      </c>
      <c r="D261" s="50"/>
      <c r="E261" s="172"/>
      <c r="F261" s="172"/>
      <c r="G261" s="172"/>
      <c r="H261" s="172"/>
      <c r="I261" s="172"/>
    </row>
    <row r="262" spans="3:9" x14ac:dyDescent="0.2">
      <c r="C262" s="25" t="s">
        <v>68</v>
      </c>
      <c r="D262" s="50"/>
      <c r="E262" s="172"/>
      <c r="F262" s="172"/>
      <c r="G262" s="172"/>
      <c r="H262" s="172"/>
      <c r="I262" s="172"/>
    </row>
    <row r="263" spans="3:9" x14ac:dyDescent="0.2">
      <c r="C263" s="25" t="s">
        <v>21</v>
      </c>
      <c r="D263" s="50"/>
      <c r="E263" s="172"/>
      <c r="F263" s="172"/>
      <c r="G263" s="172"/>
      <c r="H263" s="172"/>
      <c r="I263" s="172"/>
    </row>
    <row r="264" spans="3:9" x14ac:dyDescent="0.2">
      <c r="C264" s="25" t="s">
        <v>69</v>
      </c>
      <c r="D264" s="50"/>
      <c r="E264" s="172"/>
      <c r="F264" s="172"/>
      <c r="G264" s="172"/>
      <c r="H264" s="172"/>
      <c r="I264" s="172"/>
    </row>
    <row r="265" spans="3:9" x14ac:dyDescent="0.2">
      <c r="C265" s="25" t="s">
        <v>70</v>
      </c>
      <c r="D265" s="50"/>
      <c r="E265" s="172"/>
      <c r="F265" s="172"/>
      <c r="G265" s="172"/>
      <c r="H265" s="172"/>
      <c r="I265" s="172"/>
    </row>
    <row r="266" spans="3:9" x14ac:dyDescent="0.2">
      <c r="C266" s="25" t="s">
        <v>71</v>
      </c>
      <c r="D266" s="50"/>
      <c r="E266" s="172"/>
      <c r="F266" s="172"/>
      <c r="G266" s="172"/>
      <c r="H266" s="172"/>
      <c r="I266" s="172"/>
    </row>
    <row r="267" spans="3:9" x14ac:dyDescent="0.2">
      <c r="C267" s="25" t="s">
        <v>72</v>
      </c>
      <c r="D267" s="50"/>
      <c r="E267" s="172"/>
      <c r="F267" s="172"/>
      <c r="G267" s="172"/>
      <c r="H267" s="172"/>
      <c r="I267" s="172"/>
    </row>
    <row r="268" spans="3:9" x14ac:dyDescent="0.2">
      <c r="C268" s="25" t="s">
        <v>73</v>
      </c>
      <c r="D268" s="50"/>
      <c r="E268" s="172"/>
      <c r="F268" s="172"/>
      <c r="G268" s="172"/>
      <c r="H268" s="172"/>
      <c r="I268" s="172"/>
    </row>
    <row r="269" spans="3:9" x14ac:dyDescent="0.2">
      <c r="C269" s="25" t="s">
        <v>74</v>
      </c>
      <c r="D269" s="50"/>
      <c r="E269" s="172"/>
      <c r="F269" s="172"/>
      <c r="G269" s="172"/>
      <c r="H269" s="172"/>
      <c r="I269" s="172"/>
    </row>
    <row r="270" spans="3:9" x14ac:dyDescent="0.2">
      <c r="C270" s="25" t="s">
        <v>75</v>
      </c>
      <c r="D270" s="50"/>
      <c r="E270" s="172"/>
      <c r="F270" s="172"/>
      <c r="G270" s="172"/>
      <c r="H270" s="172"/>
      <c r="I270" s="172"/>
    </row>
    <row r="271" spans="3:9" x14ac:dyDescent="0.2">
      <c r="C271" s="25" t="s">
        <v>41</v>
      </c>
      <c r="D271" s="50"/>
      <c r="E271" s="172"/>
      <c r="F271" s="172"/>
      <c r="G271" s="172"/>
      <c r="H271" s="172"/>
      <c r="I271" s="172"/>
    </row>
    <row r="272" spans="3:9" x14ac:dyDescent="0.2">
      <c r="C272" s="25" t="s">
        <v>76</v>
      </c>
      <c r="D272" s="50"/>
      <c r="E272" s="172"/>
      <c r="F272" s="172"/>
      <c r="G272" s="172"/>
      <c r="H272" s="172"/>
      <c r="I272" s="172"/>
    </row>
    <row r="273" spans="3:9" x14ac:dyDescent="0.2">
      <c r="C273" s="25" t="s">
        <v>78</v>
      </c>
      <c r="D273" s="50"/>
      <c r="E273" s="172"/>
      <c r="F273" s="172"/>
      <c r="G273" s="172"/>
      <c r="H273" s="172"/>
      <c r="I273" s="172"/>
    </row>
    <row r="274" spans="3:9" x14ac:dyDescent="0.2">
      <c r="C274" s="25" t="s">
        <v>49</v>
      </c>
      <c r="D274" s="50"/>
      <c r="E274" s="172"/>
      <c r="F274" s="172"/>
      <c r="G274" s="172"/>
      <c r="H274" s="172"/>
      <c r="I274" s="172"/>
    </row>
    <row r="275" spans="3:9" x14ac:dyDescent="0.2">
      <c r="C275" s="25" t="s">
        <v>79</v>
      </c>
      <c r="D275" s="50"/>
      <c r="E275" s="172"/>
      <c r="F275" s="172"/>
      <c r="G275" s="172"/>
      <c r="H275" s="172"/>
      <c r="I275" s="172"/>
    </row>
    <row r="276" spans="3:9" x14ac:dyDescent="0.2">
      <c r="C276" s="25" t="s">
        <v>80</v>
      </c>
      <c r="D276" s="50"/>
      <c r="E276" s="172"/>
      <c r="F276" s="172"/>
      <c r="G276" s="172"/>
      <c r="H276" s="172"/>
      <c r="I276" s="172"/>
    </row>
    <row r="277" spans="3:9" x14ac:dyDescent="0.2">
      <c r="C277" s="25" t="s">
        <v>81</v>
      </c>
      <c r="D277" s="50"/>
      <c r="E277" s="172"/>
      <c r="F277" s="172"/>
      <c r="G277" s="172"/>
      <c r="H277" s="172"/>
      <c r="I277" s="172"/>
    </row>
    <row r="278" spans="3:9" x14ac:dyDescent="0.2">
      <c r="C278" s="25" t="s">
        <v>9</v>
      </c>
      <c r="D278" s="50"/>
      <c r="E278" s="172"/>
      <c r="F278" s="172"/>
      <c r="G278" s="172"/>
      <c r="H278" s="172"/>
      <c r="I278" s="172"/>
    </row>
    <row r="279" spans="3:9" x14ac:dyDescent="0.2">
      <c r="C279" s="25" t="s">
        <v>83</v>
      </c>
      <c r="D279" s="50"/>
      <c r="E279" s="172"/>
      <c r="F279" s="172"/>
      <c r="G279" s="172"/>
      <c r="H279" s="172"/>
      <c r="I279" s="172"/>
    </row>
    <row r="280" spans="3:9" x14ac:dyDescent="0.2">
      <c r="C280" s="25" t="s">
        <v>84</v>
      </c>
      <c r="D280" s="50"/>
      <c r="E280" s="172"/>
      <c r="F280" s="172"/>
      <c r="G280" s="172"/>
      <c r="H280" s="172"/>
      <c r="I280" s="172"/>
    </row>
    <row r="281" spans="3:9" x14ac:dyDescent="0.2">
      <c r="C281" s="25" t="s">
        <v>57</v>
      </c>
      <c r="D281" s="50"/>
      <c r="E281" s="172"/>
      <c r="F281" s="172"/>
      <c r="G281" s="172"/>
      <c r="H281" s="172"/>
      <c r="I281" s="172"/>
    </row>
    <row r="282" spans="3:9" x14ac:dyDescent="0.2">
      <c r="C282" s="25" t="s">
        <v>85</v>
      </c>
      <c r="D282" s="50"/>
      <c r="E282" s="172"/>
      <c r="F282" s="172"/>
      <c r="G282" s="172"/>
      <c r="H282" s="172"/>
      <c r="I282" s="172"/>
    </row>
    <row r="283" spans="3:9" x14ac:dyDescent="0.2">
      <c r="C283" s="123" t="s">
        <v>185</v>
      </c>
      <c r="D283" s="50"/>
      <c r="E283" s="172"/>
      <c r="F283" s="172"/>
      <c r="G283" s="172"/>
      <c r="H283" s="172"/>
      <c r="I283" s="172"/>
    </row>
    <row r="284" spans="3:9" x14ac:dyDescent="0.2">
      <c r="C284" s="133" t="s">
        <v>184</v>
      </c>
      <c r="D284" s="50"/>
      <c r="E284" s="172"/>
      <c r="F284" s="172"/>
      <c r="G284" s="172"/>
      <c r="H284" s="172"/>
      <c r="I284" s="172"/>
    </row>
    <row r="285" spans="3:9" x14ac:dyDescent="0.2">
      <c r="C285" s="26" t="s">
        <v>130</v>
      </c>
      <c r="D285" s="51"/>
      <c r="E285" s="172"/>
      <c r="F285" s="172"/>
      <c r="G285" s="172"/>
      <c r="H285" s="172"/>
      <c r="I285" s="172"/>
    </row>
    <row r="286" spans="3:9" x14ac:dyDescent="0.2">
      <c r="C286" s="26" t="s">
        <v>131</v>
      </c>
      <c r="D286" s="51"/>
      <c r="E286" s="172"/>
      <c r="F286" s="172"/>
      <c r="G286" s="172"/>
      <c r="H286" s="172"/>
      <c r="I286" s="172"/>
    </row>
    <row r="287" spans="3:9" x14ac:dyDescent="0.2">
      <c r="C287" s="26" t="s">
        <v>132</v>
      </c>
      <c r="D287" s="51"/>
      <c r="E287" s="172"/>
      <c r="F287" s="172"/>
      <c r="G287" s="172"/>
      <c r="H287" s="172"/>
      <c r="I287" s="172"/>
    </row>
    <row r="288" spans="3:9" x14ac:dyDescent="0.2">
      <c r="C288" s="27"/>
    </row>
    <row r="289" spans="3:9" ht="20" x14ac:dyDescent="0.2">
      <c r="C289" s="23" t="s">
        <v>53</v>
      </c>
    </row>
    <row r="290" spans="3:9" x14ac:dyDescent="0.2">
      <c r="C290" s="24" t="s">
        <v>51</v>
      </c>
      <c r="D290" s="9" t="s">
        <v>107</v>
      </c>
      <c r="E290" s="173" t="s">
        <v>24</v>
      </c>
      <c r="F290" s="173"/>
      <c r="G290" s="173"/>
      <c r="H290" s="173"/>
      <c r="I290" s="173"/>
    </row>
    <row r="291" spans="3:9" x14ac:dyDescent="0.2">
      <c r="C291" s="25" t="s">
        <v>86</v>
      </c>
      <c r="D291" s="50"/>
      <c r="E291" s="172"/>
      <c r="F291" s="172"/>
      <c r="G291" s="172"/>
      <c r="H291" s="172"/>
      <c r="I291" s="172"/>
    </row>
    <row r="292" spans="3:9" x14ac:dyDescent="0.2">
      <c r="C292" s="25" t="s">
        <v>88</v>
      </c>
      <c r="D292" s="50"/>
      <c r="E292" s="172"/>
      <c r="F292" s="172"/>
      <c r="G292" s="172"/>
      <c r="H292" s="172"/>
      <c r="I292" s="172"/>
    </row>
    <row r="293" spans="3:9" x14ac:dyDescent="0.2">
      <c r="C293" s="25" t="s">
        <v>89</v>
      </c>
      <c r="D293" s="50"/>
      <c r="E293" s="172"/>
      <c r="F293" s="172"/>
      <c r="G293" s="172"/>
      <c r="H293" s="172"/>
      <c r="I293" s="172"/>
    </row>
    <row r="294" spans="3:9" x14ac:dyDescent="0.2">
      <c r="C294" s="25" t="s">
        <v>90</v>
      </c>
      <c r="D294" s="50"/>
      <c r="E294" s="172"/>
      <c r="F294" s="172"/>
      <c r="G294" s="172"/>
      <c r="H294" s="172"/>
      <c r="I294" s="172"/>
    </row>
    <row r="295" spans="3:9" x14ac:dyDescent="0.2">
      <c r="C295" s="25" t="s">
        <v>55</v>
      </c>
      <c r="D295" s="50"/>
      <c r="E295" s="172"/>
      <c r="F295" s="172"/>
      <c r="G295" s="172"/>
      <c r="H295" s="172"/>
      <c r="I295" s="172"/>
    </row>
    <row r="296" spans="3:9" x14ac:dyDescent="0.2">
      <c r="C296" s="25" t="s">
        <v>91</v>
      </c>
      <c r="D296" s="50"/>
      <c r="E296" s="172"/>
      <c r="F296" s="172"/>
      <c r="G296" s="172"/>
      <c r="H296" s="172"/>
      <c r="I296" s="172"/>
    </row>
    <row r="297" spans="3:9" x14ac:dyDescent="0.2">
      <c r="C297" s="25" t="s">
        <v>66</v>
      </c>
      <c r="D297" s="50"/>
      <c r="E297" s="172"/>
      <c r="F297" s="172"/>
      <c r="G297" s="172"/>
      <c r="H297" s="172"/>
      <c r="I297" s="172"/>
    </row>
    <row r="298" spans="3:9" x14ac:dyDescent="0.2">
      <c r="C298" s="25" t="s">
        <v>92</v>
      </c>
      <c r="D298" s="50"/>
      <c r="E298" s="172"/>
      <c r="F298" s="172"/>
      <c r="G298" s="172"/>
      <c r="H298" s="172"/>
      <c r="I298" s="172"/>
    </row>
    <row r="299" spans="3:9" x14ac:dyDescent="0.2">
      <c r="C299" s="25" t="s">
        <v>28</v>
      </c>
      <c r="D299" s="50"/>
      <c r="E299" s="172"/>
      <c r="F299" s="172"/>
      <c r="G299" s="172"/>
      <c r="H299" s="172"/>
      <c r="I299" s="172"/>
    </row>
    <row r="300" spans="3:9" x14ac:dyDescent="0.2">
      <c r="C300" s="25" t="s">
        <v>93</v>
      </c>
      <c r="D300" s="50"/>
      <c r="E300" s="172"/>
      <c r="F300" s="172"/>
      <c r="G300" s="172"/>
      <c r="H300" s="172"/>
      <c r="I300" s="172"/>
    </row>
    <row r="301" spans="3:9" x14ac:dyDescent="0.2">
      <c r="C301" s="25" t="s">
        <v>94</v>
      </c>
      <c r="D301" s="50"/>
      <c r="E301" s="172"/>
      <c r="F301" s="172"/>
      <c r="G301" s="172"/>
      <c r="H301" s="172"/>
      <c r="I301" s="172"/>
    </row>
    <row r="302" spans="3:9" x14ac:dyDescent="0.2">
      <c r="C302" s="25" t="s">
        <v>46</v>
      </c>
      <c r="D302" s="50"/>
      <c r="E302" s="172"/>
      <c r="F302" s="172"/>
      <c r="G302" s="172"/>
      <c r="H302" s="172"/>
      <c r="I302" s="172"/>
    </row>
    <row r="303" spans="3:9" x14ac:dyDescent="0.2">
      <c r="C303" s="25" t="s">
        <v>95</v>
      </c>
      <c r="D303" s="50"/>
      <c r="E303" s="172"/>
      <c r="F303" s="172"/>
      <c r="G303" s="172"/>
      <c r="H303" s="172"/>
      <c r="I303" s="172"/>
    </row>
    <row r="304" spans="3:9" x14ac:dyDescent="0.2">
      <c r="C304" s="25" t="s">
        <v>82</v>
      </c>
      <c r="D304" s="50"/>
      <c r="E304" s="172"/>
      <c r="F304" s="172"/>
      <c r="G304" s="172"/>
      <c r="H304" s="172"/>
      <c r="I304" s="172"/>
    </row>
    <row r="305" spans="3:9" x14ac:dyDescent="0.2">
      <c r="C305" s="25" t="s">
        <v>96</v>
      </c>
      <c r="D305" s="50"/>
      <c r="E305" s="172"/>
      <c r="F305" s="172"/>
      <c r="G305" s="172"/>
      <c r="H305" s="172"/>
      <c r="I305" s="172"/>
    </row>
    <row r="306" spans="3:9" x14ac:dyDescent="0.2">
      <c r="C306" s="25" t="s">
        <v>98</v>
      </c>
      <c r="D306" s="50"/>
      <c r="E306" s="172"/>
      <c r="F306" s="172"/>
      <c r="G306" s="172"/>
      <c r="H306" s="172"/>
      <c r="I306" s="172"/>
    </row>
    <row r="307" spans="3:9" x14ac:dyDescent="0.2">
      <c r="C307" s="25" t="s">
        <v>99</v>
      </c>
      <c r="D307" s="50"/>
      <c r="E307" s="172"/>
      <c r="F307" s="172"/>
      <c r="G307" s="172"/>
      <c r="H307" s="172"/>
      <c r="I307" s="172"/>
    </row>
    <row r="308" spans="3:9" x14ac:dyDescent="0.2">
      <c r="C308" s="25" t="s">
        <v>100</v>
      </c>
      <c r="D308" s="50"/>
      <c r="E308" s="172"/>
      <c r="F308" s="172"/>
      <c r="G308" s="172"/>
      <c r="H308" s="172"/>
      <c r="I308" s="172"/>
    </row>
    <row r="309" spans="3:9" x14ac:dyDescent="0.2">
      <c r="C309" s="26" t="s">
        <v>130</v>
      </c>
      <c r="D309" s="50"/>
      <c r="E309" s="172"/>
      <c r="F309" s="172"/>
      <c r="G309" s="172"/>
      <c r="H309" s="172"/>
      <c r="I309" s="172"/>
    </row>
    <row r="310" spans="3:9" x14ac:dyDescent="0.2">
      <c r="C310" s="26" t="s">
        <v>131</v>
      </c>
      <c r="D310" s="50"/>
      <c r="E310" s="172"/>
      <c r="F310" s="172"/>
      <c r="G310" s="172"/>
      <c r="H310" s="172"/>
      <c r="I310" s="172"/>
    </row>
    <row r="311" spans="3:9" x14ac:dyDescent="0.2">
      <c r="C311" s="26" t="s">
        <v>132</v>
      </c>
      <c r="D311" s="50"/>
      <c r="E311" s="172"/>
      <c r="F311" s="172"/>
      <c r="G311" s="172"/>
      <c r="H311" s="172"/>
      <c r="I311" s="172"/>
    </row>
    <row r="312" spans="3:9" x14ac:dyDescent="0.2">
      <c r="C312" s="27"/>
    </row>
    <row r="313" spans="3:9" ht="20" x14ac:dyDescent="0.2">
      <c r="C313" s="23" t="s">
        <v>64</v>
      </c>
    </row>
    <row r="314" spans="3:9" x14ac:dyDescent="0.2">
      <c r="C314" s="24" t="s">
        <v>51</v>
      </c>
      <c r="D314" s="9" t="s">
        <v>107</v>
      </c>
      <c r="E314" s="173" t="s">
        <v>24</v>
      </c>
      <c r="F314" s="173"/>
      <c r="G314" s="173"/>
      <c r="H314" s="173"/>
      <c r="I314" s="173"/>
    </row>
    <row r="315" spans="3:9" x14ac:dyDescent="0.2">
      <c r="C315" s="25" t="s">
        <v>15</v>
      </c>
      <c r="D315" s="50"/>
      <c r="E315" s="172"/>
      <c r="F315" s="172"/>
      <c r="G315" s="172"/>
      <c r="H315" s="172"/>
      <c r="I315" s="172"/>
    </row>
    <row r="316" spans="3:9" x14ac:dyDescent="0.2">
      <c r="C316" s="25" t="s">
        <v>101</v>
      </c>
      <c r="D316" s="50"/>
      <c r="E316" s="172"/>
      <c r="F316" s="172"/>
      <c r="G316" s="172"/>
      <c r="H316" s="172"/>
      <c r="I316" s="172"/>
    </row>
    <row r="317" spans="3:9" x14ac:dyDescent="0.2">
      <c r="C317" s="25" t="s">
        <v>102</v>
      </c>
      <c r="D317" s="50"/>
      <c r="E317" s="172"/>
      <c r="F317" s="172"/>
      <c r="G317" s="172"/>
      <c r="H317" s="172"/>
      <c r="I317" s="172"/>
    </row>
    <row r="318" spans="3:9" x14ac:dyDescent="0.2">
      <c r="C318" s="25" t="s">
        <v>2</v>
      </c>
      <c r="D318" s="50"/>
      <c r="E318" s="172"/>
      <c r="F318" s="172"/>
      <c r="G318" s="172"/>
      <c r="H318" s="172"/>
      <c r="I318" s="172"/>
    </row>
    <row r="319" spans="3:9" x14ac:dyDescent="0.2">
      <c r="C319" s="25" t="s">
        <v>59</v>
      </c>
      <c r="D319" s="50"/>
      <c r="E319" s="172"/>
      <c r="F319" s="172"/>
      <c r="G319" s="172"/>
      <c r="H319" s="172"/>
      <c r="I319" s="172"/>
    </row>
    <row r="320" spans="3:9" x14ac:dyDescent="0.2">
      <c r="C320" s="26" t="s">
        <v>130</v>
      </c>
      <c r="D320" s="50"/>
      <c r="E320" s="172"/>
      <c r="F320" s="172"/>
      <c r="G320" s="172"/>
      <c r="H320" s="172"/>
      <c r="I320" s="172"/>
    </row>
    <row r="321" spans="2:9" x14ac:dyDescent="0.2">
      <c r="C321" s="26" t="s">
        <v>131</v>
      </c>
      <c r="D321" s="50"/>
      <c r="E321" s="172"/>
      <c r="F321" s="172"/>
      <c r="G321" s="172"/>
      <c r="H321" s="172"/>
      <c r="I321" s="172"/>
    </row>
    <row r="322" spans="2:9" x14ac:dyDescent="0.2">
      <c r="C322" s="26" t="s">
        <v>132</v>
      </c>
      <c r="D322" s="50"/>
      <c r="E322" s="172"/>
      <c r="F322" s="172"/>
      <c r="G322" s="172"/>
      <c r="H322" s="172"/>
      <c r="I322" s="172"/>
    </row>
    <row r="323" spans="2:9" x14ac:dyDescent="0.2">
      <c r="C323" s="28"/>
      <c r="E323" s="54"/>
      <c r="F323" s="54"/>
      <c r="G323" s="54"/>
      <c r="H323" s="54"/>
    </row>
    <row r="324" spans="2:9" ht="20" x14ac:dyDescent="0.2">
      <c r="C324" s="23" t="s">
        <v>65</v>
      </c>
    </row>
    <row r="325" spans="2:9" x14ac:dyDescent="0.2">
      <c r="C325" s="24" t="s">
        <v>51</v>
      </c>
      <c r="D325" s="9" t="s">
        <v>107</v>
      </c>
      <c r="E325" s="173" t="s">
        <v>24</v>
      </c>
      <c r="F325" s="173"/>
      <c r="G325" s="173"/>
      <c r="H325" s="173"/>
      <c r="I325" s="173"/>
    </row>
    <row r="326" spans="2:9" x14ac:dyDescent="0.2">
      <c r="C326" s="25" t="s">
        <v>103</v>
      </c>
      <c r="D326" s="50"/>
      <c r="E326" s="172"/>
      <c r="F326" s="172"/>
      <c r="G326" s="172"/>
      <c r="H326" s="172"/>
      <c r="I326" s="172"/>
    </row>
    <row r="327" spans="2:9" x14ac:dyDescent="0.2">
      <c r="C327" s="123" t="s">
        <v>199</v>
      </c>
      <c r="D327" s="50"/>
      <c r="E327" s="172"/>
      <c r="F327" s="172"/>
      <c r="G327" s="172"/>
      <c r="H327" s="172"/>
      <c r="I327" s="172"/>
    </row>
    <row r="328" spans="2:9" x14ac:dyDescent="0.2">
      <c r="C328" s="124" t="s">
        <v>104</v>
      </c>
      <c r="D328" s="50"/>
      <c r="E328" s="172"/>
      <c r="F328" s="172"/>
      <c r="G328" s="172"/>
      <c r="H328" s="172"/>
      <c r="I328" s="172"/>
    </row>
    <row r="329" spans="2:9" x14ac:dyDescent="0.2">
      <c r="C329" s="124" t="s">
        <v>25</v>
      </c>
      <c r="D329" s="50"/>
      <c r="E329" s="172"/>
      <c r="F329" s="172"/>
      <c r="G329" s="172"/>
      <c r="H329" s="172"/>
      <c r="I329" s="172"/>
    </row>
    <row r="330" spans="2:9" x14ac:dyDescent="0.2">
      <c r="C330" s="124" t="s">
        <v>200</v>
      </c>
      <c r="D330" s="50"/>
      <c r="E330" s="172"/>
      <c r="F330" s="172"/>
      <c r="G330" s="172"/>
      <c r="H330" s="172"/>
      <c r="I330" s="172"/>
    </row>
    <row r="331" spans="2:9" x14ac:dyDescent="0.2">
      <c r="C331" s="25" t="s">
        <v>106</v>
      </c>
      <c r="D331" s="50"/>
      <c r="E331" s="172"/>
      <c r="F331" s="172"/>
      <c r="G331" s="172"/>
      <c r="H331" s="172"/>
      <c r="I331" s="172"/>
    </row>
    <row r="332" spans="2:9" x14ac:dyDescent="0.2">
      <c r="C332" s="26" t="s">
        <v>130</v>
      </c>
      <c r="D332" s="50"/>
      <c r="E332" s="172"/>
      <c r="F332" s="172"/>
      <c r="G332" s="172"/>
      <c r="H332" s="172"/>
      <c r="I332" s="172"/>
    </row>
    <row r="333" spans="2:9" x14ac:dyDescent="0.2">
      <c r="C333" s="26" t="s">
        <v>131</v>
      </c>
      <c r="D333" s="50"/>
      <c r="E333" s="172"/>
      <c r="F333" s="172"/>
      <c r="G333" s="172"/>
      <c r="H333" s="172"/>
      <c r="I333" s="172"/>
    </row>
    <row r="334" spans="2:9" x14ac:dyDescent="0.2">
      <c r="C334" s="26" t="s">
        <v>132</v>
      </c>
      <c r="D334" s="50"/>
      <c r="E334" s="172"/>
      <c r="F334" s="172"/>
      <c r="G334" s="172"/>
      <c r="H334" s="172"/>
      <c r="I334" s="172"/>
    </row>
    <row r="336" spans="2:9" ht="22.5" x14ac:dyDescent="0.2">
      <c r="B336" s="6" t="s">
        <v>229</v>
      </c>
    </row>
    <row r="337" spans="2:11" ht="18.5" thickBot="1" x14ac:dyDescent="0.25">
      <c r="C337" s="125"/>
      <c r="D337" s="125" t="s">
        <v>52</v>
      </c>
      <c r="E337" s="199" t="s">
        <v>228</v>
      </c>
      <c r="F337" s="200"/>
      <c r="G337" s="201" t="s">
        <v>197</v>
      </c>
      <c r="H337" s="201"/>
      <c r="I337" s="126"/>
      <c r="J337" s="126"/>
      <c r="K337" s="126"/>
    </row>
    <row r="338" spans="2:11" ht="18.5" thickBot="1" x14ac:dyDescent="0.25">
      <c r="C338" s="127" t="s">
        <v>6</v>
      </c>
      <c r="D338" s="128"/>
      <c r="E338" s="218"/>
      <c r="F338" s="219"/>
      <c r="G338" s="220"/>
      <c r="H338" s="220"/>
      <c r="I338" s="126"/>
      <c r="J338" s="126"/>
      <c r="K338" s="126"/>
    </row>
    <row r="339" spans="2:11" ht="18.5" thickBot="1" x14ac:dyDescent="0.25">
      <c r="C339" s="124" t="s">
        <v>60</v>
      </c>
      <c r="D339" s="129"/>
      <c r="E339" s="126"/>
      <c r="F339" s="126"/>
      <c r="G339" s="126"/>
      <c r="H339" s="126"/>
      <c r="I339" s="126"/>
      <c r="J339" s="126"/>
      <c r="K339" s="126"/>
    </row>
    <row r="340" spans="2:11" x14ac:dyDescent="0.2">
      <c r="C340" s="130" t="s">
        <v>61</v>
      </c>
      <c r="D340" s="129"/>
      <c r="E340" s="126"/>
      <c r="F340" s="126"/>
      <c r="G340" s="126"/>
      <c r="H340" s="126"/>
      <c r="I340" s="126"/>
      <c r="J340" s="126"/>
      <c r="K340" s="126"/>
    </row>
    <row r="341" spans="2:11" x14ac:dyDescent="0.2">
      <c r="C341" s="126"/>
      <c r="D341" s="126"/>
      <c r="E341" s="126"/>
      <c r="F341" s="126"/>
      <c r="G341" s="126"/>
      <c r="H341" s="126"/>
      <c r="I341" s="126"/>
      <c r="J341" s="126"/>
      <c r="K341" s="126"/>
    </row>
    <row r="342" spans="2:11" ht="22.5" x14ac:dyDescent="0.2">
      <c r="B342" s="6" t="s">
        <v>7</v>
      </c>
      <c r="C342" s="126"/>
      <c r="D342" s="126"/>
      <c r="E342" s="126"/>
      <c r="F342" s="126"/>
      <c r="G342" s="126"/>
      <c r="H342" s="126"/>
      <c r="I342" s="126"/>
      <c r="J342" s="126"/>
      <c r="K342" s="126"/>
    </row>
    <row r="343" spans="2:11" ht="18.5" thickBot="1" x14ac:dyDescent="0.25">
      <c r="C343" s="221"/>
      <c r="D343" s="221"/>
      <c r="E343" s="221"/>
      <c r="F343" s="222" t="s">
        <v>188</v>
      </c>
      <c r="G343" s="223"/>
      <c r="H343" s="199" t="s">
        <v>187</v>
      </c>
      <c r="I343" s="202"/>
      <c r="J343" s="200"/>
      <c r="K343" s="131" t="s">
        <v>186</v>
      </c>
    </row>
    <row r="344" spans="2:11" ht="49" customHeight="1" thickBot="1" x14ac:dyDescent="0.25">
      <c r="C344" s="224" t="s">
        <v>201</v>
      </c>
      <c r="D344" s="225"/>
      <c r="E344" s="225"/>
      <c r="F344" s="194"/>
      <c r="G344" s="195"/>
      <c r="H344" s="203" t="s">
        <v>230</v>
      </c>
      <c r="I344" s="204"/>
      <c r="J344" s="204"/>
      <c r="K344" s="132"/>
    </row>
    <row r="345" spans="2:11" s="3" customFormat="1" ht="13" x14ac:dyDescent="0.2">
      <c r="K345" s="143" t="s">
        <v>231</v>
      </c>
    </row>
    <row r="346" spans="2:11" ht="22.5" x14ac:dyDescent="0.2">
      <c r="B346" s="6" t="s">
        <v>148</v>
      </c>
      <c r="C346" s="3"/>
      <c r="D346" s="3"/>
      <c r="E346" s="3"/>
      <c r="F346" s="3"/>
      <c r="G346" s="3"/>
      <c r="H346" s="3"/>
      <c r="I346" s="3"/>
      <c r="J346" s="3"/>
      <c r="K346" s="3"/>
    </row>
    <row r="347" spans="2:11" x14ac:dyDescent="0.2">
      <c r="C347" s="196"/>
      <c r="D347" s="196"/>
      <c r="E347" s="196"/>
      <c r="F347" s="197" t="s">
        <v>77</v>
      </c>
      <c r="G347" s="198"/>
      <c r="H347" s="197" t="s">
        <v>121</v>
      </c>
      <c r="I347" s="198"/>
      <c r="J347" s="82" t="s">
        <v>139</v>
      </c>
    </row>
    <row r="348" spans="2:11" x14ac:dyDescent="0.2">
      <c r="C348" s="183" t="s">
        <v>119</v>
      </c>
      <c r="D348" s="215"/>
      <c r="E348" s="215"/>
      <c r="F348" s="216"/>
      <c r="G348" s="217"/>
      <c r="H348" s="216"/>
      <c r="I348" s="217"/>
      <c r="J348" s="26"/>
    </row>
    <row r="350" spans="2:11" ht="22.5" x14ac:dyDescent="0.2">
      <c r="B350" s="6" t="s">
        <v>176</v>
      </c>
      <c r="K350" s="86"/>
    </row>
    <row r="351" spans="2:11" ht="56.15" customHeight="1" thickBot="1" x14ac:dyDescent="0.25">
      <c r="C351" s="92"/>
      <c r="D351" s="91" t="s">
        <v>169</v>
      </c>
      <c r="E351" s="91" t="s">
        <v>172</v>
      </c>
      <c r="F351" s="91" t="s">
        <v>170</v>
      </c>
      <c r="G351" s="91" t="s">
        <v>171</v>
      </c>
      <c r="H351" s="91" t="s">
        <v>168</v>
      </c>
      <c r="I351" s="91" t="s">
        <v>175</v>
      </c>
    </row>
    <row r="352" spans="2:11" ht="18.5" thickBot="1" x14ac:dyDescent="0.25">
      <c r="C352" s="8" t="str">
        <f t="shared" ref="C352:C370" si="11">C36</f>
        <v>○○スキー場1</v>
      </c>
      <c r="D352" s="99"/>
      <c r="E352" s="105"/>
      <c r="F352" s="99"/>
      <c r="G352" s="102"/>
      <c r="H352" s="96"/>
      <c r="I352" s="108"/>
    </row>
    <row r="353" spans="3:9" ht="18.5" thickBot="1" x14ac:dyDescent="0.25">
      <c r="C353" s="8" t="str">
        <f t="shared" si="11"/>
        <v>○○スキー場2</v>
      </c>
      <c r="D353" s="99"/>
      <c r="E353" s="105"/>
      <c r="F353" s="99"/>
      <c r="G353" s="102"/>
      <c r="H353" s="96"/>
      <c r="I353" s="108"/>
    </row>
    <row r="354" spans="3:9" ht="18.5" thickBot="1" x14ac:dyDescent="0.25">
      <c r="C354" s="8" t="str">
        <f t="shared" si="11"/>
        <v>○○スキー場3</v>
      </c>
      <c r="D354" s="99"/>
      <c r="E354" s="105"/>
      <c r="F354" s="99"/>
      <c r="G354" s="102"/>
      <c r="H354" s="96"/>
      <c r="I354" s="108"/>
    </row>
    <row r="355" spans="3:9" ht="18.5" thickBot="1" x14ac:dyDescent="0.25">
      <c r="C355" s="8" t="str">
        <f t="shared" si="11"/>
        <v>○○スキー場4</v>
      </c>
      <c r="D355" s="99"/>
      <c r="E355" s="105"/>
      <c r="F355" s="99"/>
      <c r="G355" s="102"/>
      <c r="H355" s="96"/>
      <c r="I355" s="108"/>
    </row>
    <row r="356" spans="3:9" ht="18.5" thickBot="1" x14ac:dyDescent="0.25">
      <c r="C356" s="8" t="str">
        <f t="shared" si="11"/>
        <v>○○スキー場5</v>
      </c>
      <c r="D356" s="99"/>
      <c r="E356" s="105"/>
      <c r="F356" s="99"/>
      <c r="G356" s="102"/>
      <c r="H356" s="96"/>
      <c r="I356" s="108"/>
    </row>
    <row r="357" spans="3:9" ht="18.5" thickBot="1" x14ac:dyDescent="0.25">
      <c r="C357" s="8" t="str">
        <f t="shared" si="11"/>
        <v>○○スキー場6</v>
      </c>
      <c r="D357" s="99"/>
      <c r="E357" s="105"/>
      <c r="F357" s="99"/>
      <c r="G357" s="102"/>
      <c r="H357" s="96"/>
      <c r="I357" s="108"/>
    </row>
    <row r="358" spans="3:9" ht="18.5" thickBot="1" x14ac:dyDescent="0.25">
      <c r="C358" s="8" t="str">
        <f t="shared" si="11"/>
        <v>○○スキー場7</v>
      </c>
      <c r="D358" s="99"/>
      <c r="E358" s="105"/>
      <c r="F358" s="99"/>
      <c r="G358" s="102"/>
      <c r="H358" s="96"/>
      <c r="I358" s="108"/>
    </row>
    <row r="359" spans="3:9" ht="18.5" thickBot="1" x14ac:dyDescent="0.25">
      <c r="C359" s="8" t="str">
        <f t="shared" si="11"/>
        <v>○○スキー場8</v>
      </c>
      <c r="D359" s="99"/>
      <c r="E359" s="105"/>
      <c r="F359" s="99"/>
      <c r="G359" s="102"/>
      <c r="H359" s="96"/>
      <c r="I359" s="108"/>
    </row>
    <row r="360" spans="3:9" ht="18.5" thickBot="1" x14ac:dyDescent="0.25">
      <c r="C360" s="8" t="str">
        <f t="shared" si="11"/>
        <v>○○スキー場9</v>
      </c>
      <c r="D360" s="99"/>
      <c r="E360" s="105"/>
      <c r="F360" s="99"/>
      <c r="G360" s="102"/>
      <c r="H360" s="96"/>
      <c r="I360" s="108"/>
    </row>
    <row r="361" spans="3:9" ht="18.5" thickBot="1" x14ac:dyDescent="0.25">
      <c r="C361" s="8" t="str">
        <f t="shared" si="11"/>
        <v>○○スキー場10</v>
      </c>
      <c r="D361" s="99"/>
      <c r="E361" s="105"/>
      <c r="F361" s="99"/>
      <c r="G361" s="102"/>
      <c r="H361" s="96"/>
      <c r="I361" s="108"/>
    </row>
    <row r="362" spans="3:9" ht="18.5" thickBot="1" x14ac:dyDescent="0.25">
      <c r="C362" s="8" t="str">
        <f t="shared" si="11"/>
        <v>○○スキー場11</v>
      </c>
      <c r="D362" s="99"/>
      <c r="E362" s="105"/>
      <c r="F362" s="99"/>
      <c r="G362" s="102"/>
      <c r="H362" s="96"/>
      <c r="I362" s="108"/>
    </row>
    <row r="363" spans="3:9" ht="18.5" thickBot="1" x14ac:dyDescent="0.25">
      <c r="C363" s="8" t="str">
        <f t="shared" si="11"/>
        <v>○○スキー場12</v>
      </c>
      <c r="D363" s="99"/>
      <c r="E363" s="105"/>
      <c r="F363" s="99"/>
      <c r="G363" s="102"/>
      <c r="H363" s="96"/>
      <c r="I363" s="108"/>
    </row>
    <row r="364" spans="3:9" ht="18.5" thickBot="1" x14ac:dyDescent="0.25">
      <c r="C364" s="8" t="str">
        <f t="shared" si="11"/>
        <v>○○スキー場13</v>
      </c>
      <c r="D364" s="99"/>
      <c r="E364" s="105"/>
      <c r="F364" s="99"/>
      <c r="G364" s="102"/>
      <c r="H364" s="96"/>
      <c r="I364" s="108"/>
    </row>
    <row r="365" spans="3:9" ht="18.5" thickBot="1" x14ac:dyDescent="0.25">
      <c r="C365" s="8" t="str">
        <f t="shared" si="11"/>
        <v>○○スキー場14</v>
      </c>
      <c r="D365" s="99"/>
      <c r="E365" s="105"/>
      <c r="F365" s="99"/>
      <c r="G365" s="102"/>
      <c r="H365" s="96"/>
      <c r="I365" s="108"/>
    </row>
    <row r="366" spans="3:9" ht="18.5" thickBot="1" x14ac:dyDescent="0.25">
      <c r="C366" s="8" t="str">
        <f t="shared" si="11"/>
        <v>○○スキー場15</v>
      </c>
      <c r="D366" s="99"/>
      <c r="E366" s="105"/>
      <c r="F366" s="99"/>
      <c r="G366" s="102"/>
      <c r="H366" s="96"/>
      <c r="I366" s="108"/>
    </row>
    <row r="367" spans="3:9" ht="18.5" thickBot="1" x14ac:dyDescent="0.25">
      <c r="C367" s="8" t="str">
        <f t="shared" si="11"/>
        <v>○○スキー場16</v>
      </c>
      <c r="D367" s="99"/>
      <c r="E367" s="105"/>
      <c r="F367" s="99"/>
      <c r="G367" s="102"/>
      <c r="H367" s="96"/>
      <c r="I367" s="108"/>
    </row>
    <row r="368" spans="3:9" ht="18.5" thickBot="1" x14ac:dyDescent="0.25">
      <c r="C368" s="8" t="str">
        <f t="shared" si="11"/>
        <v>○○スキー場17</v>
      </c>
      <c r="D368" s="99"/>
      <c r="E368" s="105"/>
      <c r="F368" s="99"/>
      <c r="G368" s="102"/>
      <c r="H368" s="96"/>
      <c r="I368" s="108"/>
    </row>
    <row r="369" spans="2:12" ht="18.5" thickBot="1" x14ac:dyDescent="0.25">
      <c r="C369" s="8" t="str">
        <f t="shared" si="11"/>
        <v>○○スキー場18</v>
      </c>
      <c r="D369" s="99"/>
      <c r="E369" s="105"/>
      <c r="F369" s="99"/>
      <c r="G369" s="102"/>
      <c r="H369" s="96"/>
      <c r="I369" s="108"/>
    </row>
    <row r="370" spans="2:12" ht="18.5" thickBot="1" x14ac:dyDescent="0.25">
      <c r="C370" s="8" t="str">
        <f t="shared" si="11"/>
        <v>○○スキー場19</v>
      </c>
      <c r="D370" s="99"/>
      <c r="E370" s="105"/>
      <c r="F370" s="99"/>
      <c r="G370" s="102"/>
      <c r="H370" s="96"/>
      <c r="I370" s="108"/>
    </row>
    <row r="371" spans="2:12" ht="18.5" thickBot="1" x14ac:dyDescent="0.25">
      <c r="C371" s="8" t="str">
        <f t="shared" ref="C371" si="12">C55</f>
        <v>○○スキー場20</v>
      </c>
      <c r="D371" s="100"/>
      <c r="E371" s="106"/>
      <c r="F371" s="100"/>
      <c r="G371" s="103"/>
      <c r="H371" s="97"/>
      <c r="I371" s="109"/>
    </row>
    <row r="372" spans="2:12" ht="19.5" customHeight="1" thickTop="1" x14ac:dyDescent="0.2">
      <c r="C372" s="12" t="s">
        <v>235</v>
      </c>
      <c r="D372" s="101"/>
      <c r="E372" s="107">
        <f>MIN(E352:E371)</f>
        <v>0</v>
      </c>
      <c r="F372" s="101"/>
      <c r="G372" s="104">
        <f>MIN(G352:G371)</f>
        <v>0</v>
      </c>
      <c r="H372" s="146">
        <f>COUNTIF(H352:H371,"あり")+COUNTIF(H352:H371,"徒歩圏のため不要")</f>
        <v>0</v>
      </c>
      <c r="I372" s="110">
        <f>MIN(I352:I371)</f>
        <v>0</v>
      </c>
    </row>
    <row r="373" spans="2:12" ht="19.5" customHeight="1" x14ac:dyDescent="0.2"/>
    <row r="374" spans="2:12" ht="22.5" x14ac:dyDescent="0.2">
      <c r="B374" s="6" t="s">
        <v>165</v>
      </c>
      <c r="K374" s="86"/>
      <c r="L374" s="86" t="s">
        <v>13</v>
      </c>
    </row>
    <row r="375" spans="2:12" x14ac:dyDescent="0.2">
      <c r="C375" s="205"/>
      <c r="D375" s="207" t="s">
        <v>48</v>
      </c>
      <c r="E375" s="208"/>
      <c r="F375" s="208"/>
      <c r="G375" s="208"/>
      <c r="H375" s="209"/>
      <c r="I375" s="207" t="s">
        <v>50</v>
      </c>
      <c r="J375" s="208"/>
      <c r="K375" s="208"/>
      <c r="L375" s="209"/>
    </row>
    <row r="376" spans="2:12" ht="18.5" thickBot="1" x14ac:dyDescent="0.25">
      <c r="C376" s="206"/>
      <c r="D376" s="277" t="s">
        <v>157</v>
      </c>
      <c r="E376" s="165" t="s">
        <v>156</v>
      </c>
      <c r="F376" s="165" t="s">
        <v>158</v>
      </c>
      <c r="G376" s="165" t="s">
        <v>159</v>
      </c>
      <c r="H376" s="165" t="s">
        <v>160</v>
      </c>
      <c r="I376" s="165" t="s">
        <v>134</v>
      </c>
      <c r="J376" s="165" t="s">
        <v>204</v>
      </c>
      <c r="K376" s="165" t="s">
        <v>253</v>
      </c>
      <c r="L376" s="165" t="s">
        <v>260</v>
      </c>
    </row>
    <row r="377" spans="2:12" x14ac:dyDescent="0.2">
      <c r="C377" s="13" t="str">
        <f>C166</f>
        <v>○○スキー場1</v>
      </c>
      <c r="D377" s="35"/>
      <c r="E377" s="35"/>
      <c r="F377" s="35"/>
      <c r="G377" s="35"/>
      <c r="H377" s="35"/>
      <c r="I377" s="35"/>
      <c r="J377" s="35"/>
      <c r="K377" s="35"/>
      <c r="L377" s="35"/>
    </row>
    <row r="378" spans="2:12" ht="18.5" thickBot="1" x14ac:dyDescent="0.25">
      <c r="C378" s="14" t="str">
        <f>IF(C377="","","（うちインバウンド数）")</f>
        <v>（うちインバウンド数）</v>
      </c>
      <c r="D378" s="36"/>
      <c r="E378" s="36"/>
      <c r="F378" s="36"/>
      <c r="G378" s="36"/>
      <c r="H378" s="36"/>
      <c r="I378" s="36"/>
      <c r="J378" s="36"/>
      <c r="K378" s="36"/>
      <c r="L378" s="36"/>
    </row>
    <row r="379" spans="2:12" x14ac:dyDescent="0.2">
      <c r="C379" s="13" t="str">
        <f t="shared" ref="C379" si="13">C168</f>
        <v>○○スキー場2</v>
      </c>
      <c r="D379" s="35"/>
      <c r="E379" s="35"/>
      <c r="F379" s="35"/>
      <c r="G379" s="35"/>
      <c r="H379" s="35"/>
      <c r="I379" s="35"/>
      <c r="J379" s="35"/>
      <c r="K379" s="35"/>
      <c r="L379" s="35"/>
    </row>
    <row r="380" spans="2:12" ht="18.5" thickBot="1" x14ac:dyDescent="0.25">
      <c r="C380" s="14" t="str">
        <f t="shared" ref="C380" si="14">IF(C379="","","（うちインバウンド数）")</f>
        <v>（うちインバウンド数）</v>
      </c>
      <c r="D380" s="36"/>
      <c r="E380" s="36"/>
      <c r="F380" s="36"/>
      <c r="G380" s="36"/>
      <c r="H380" s="36"/>
      <c r="I380" s="36"/>
      <c r="J380" s="36"/>
      <c r="K380" s="36"/>
      <c r="L380" s="36"/>
    </row>
    <row r="381" spans="2:12" x14ac:dyDescent="0.2">
      <c r="C381" s="13" t="str">
        <f t="shared" ref="C381" si="15">C170</f>
        <v>○○スキー場3</v>
      </c>
      <c r="D381" s="35"/>
      <c r="E381" s="35"/>
      <c r="F381" s="35"/>
      <c r="G381" s="35"/>
      <c r="H381" s="35"/>
      <c r="I381" s="35"/>
      <c r="J381" s="35"/>
      <c r="K381" s="35"/>
      <c r="L381" s="35"/>
    </row>
    <row r="382" spans="2:12" ht="18.5" thickBot="1" x14ac:dyDescent="0.25">
      <c r="C382" s="14" t="str">
        <f t="shared" ref="C382" si="16">IF(C381="","","（うちインバウンド数）")</f>
        <v>（うちインバウンド数）</v>
      </c>
      <c r="D382" s="36"/>
      <c r="E382" s="36"/>
      <c r="F382" s="36"/>
      <c r="G382" s="36"/>
      <c r="H382" s="36"/>
      <c r="I382" s="36"/>
      <c r="J382" s="36"/>
      <c r="K382" s="36"/>
      <c r="L382" s="36"/>
    </row>
    <row r="383" spans="2:12" x14ac:dyDescent="0.2">
      <c r="C383" s="13" t="str">
        <f t="shared" ref="C383" si="17">C172</f>
        <v>○○スキー場4</v>
      </c>
      <c r="D383" s="35"/>
      <c r="E383" s="35"/>
      <c r="F383" s="35"/>
      <c r="G383" s="35"/>
      <c r="H383" s="35"/>
      <c r="I383" s="35"/>
      <c r="J383" s="35"/>
      <c r="K383" s="35"/>
      <c r="L383" s="35"/>
    </row>
    <row r="384" spans="2:12" ht="18.5" thickBot="1" x14ac:dyDescent="0.25">
      <c r="C384" s="14" t="str">
        <f t="shared" ref="C384" si="18">IF(C383="","","（うちインバウンド数）")</f>
        <v>（うちインバウンド数）</v>
      </c>
      <c r="D384" s="36"/>
      <c r="E384" s="36"/>
      <c r="F384" s="36"/>
      <c r="G384" s="36"/>
      <c r="H384" s="36"/>
      <c r="I384" s="36"/>
      <c r="J384" s="36"/>
      <c r="K384" s="36"/>
      <c r="L384" s="36"/>
    </row>
    <row r="385" spans="3:12" x14ac:dyDescent="0.2">
      <c r="C385" s="13" t="str">
        <f t="shared" ref="C385" si="19">C174</f>
        <v>○○スキー場5</v>
      </c>
      <c r="D385" s="35"/>
      <c r="E385" s="35"/>
      <c r="F385" s="35"/>
      <c r="G385" s="35"/>
      <c r="H385" s="35"/>
      <c r="I385" s="35"/>
      <c r="J385" s="35"/>
      <c r="K385" s="35"/>
      <c r="L385" s="35"/>
    </row>
    <row r="386" spans="3:12" ht="18.5" thickBot="1" x14ac:dyDescent="0.25">
      <c r="C386" s="14" t="str">
        <f t="shared" ref="C386" si="20">IF(C385="","","（うちインバウンド数）")</f>
        <v>（うちインバウンド数）</v>
      </c>
      <c r="D386" s="36"/>
      <c r="E386" s="36"/>
      <c r="F386" s="36"/>
      <c r="G386" s="36"/>
      <c r="H386" s="36"/>
      <c r="I386" s="36"/>
      <c r="J386" s="36"/>
      <c r="K386" s="36"/>
      <c r="L386" s="36"/>
    </row>
    <row r="387" spans="3:12" x14ac:dyDescent="0.2">
      <c r="C387" s="13" t="str">
        <f t="shared" ref="C387" si="21">C176</f>
        <v>○○スキー場6</v>
      </c>
      <c r="D387" s="35"/>
      <c r="E387" s="35"/>
      <c r="F387" s="35"/>
      <c r="G387" s="35"/>
      <c r="H387" s="35"/>
      <c r="I387" s="35"/>
      <c r="J387" s="35"/>
      <c r="K387" s="35"/>
      <c r="L387" s="35"/>
    </row>
    <row r="388" spans="3:12" ht="18.5" thickBot="1" x14ac:dyDescent="0.25">
      <c r="C388" s="14" t="str">
        <f t="shared" ref="C388" si="22">IF(C387="","","（うちインバウンド数）")</f>
        <v>（うちインバウンド数）</v>
      </c>
      <c r="D388" s="36"/>
      <c r="E388" s="36"/>
      <c r="F388" s="36"/>
      <c r="G388" s="36"/>
      <c r="H388" s="36"/>
      <c r="I388" s="36"/>
      <c r="J388" s="36"/>
      <c r="K388" s="36"/>
      <c r="L388" s="36"/>
    </row>
    <row r="389" spans="3:12" x14ac:dyDescent="0.2">
      <c r="C389" s="13" t="str">
        <f t="shared" ref="C389" si="23">C178</f>
        <v>○○スキー場7</v>
      </c>
      <c r="D389" s="35"/>
      <c r="E389" s="35"/>
      <c r="F389" s="35"/>
      <c r="G389" s="35"/>
      <c r="H389" s="35"/>
      <c r="I389" s="35"/>
      <c r="J389" s="35"/>
      <c r="K389" s="35"/>
      <c r="L389" s="35"/>
    </row>
    <row r="390" spans="3:12" ht="18.5" thickBot="1" x14ac:dyDescent="0.25">
      <c r="C390" s="14" t="str">
        <f t="shared" ref="C390" si="24">IF(C389="","","（うちインバウンド数）")</f>
        <v>（うちインバウンド数）</v>
      </c>
      <c r="D390" s="36"/>
      <c r="E390" s="36"/>
      <c r="F390" s="36"/>
      <c r="G390" s="36"/>
      <c r="H390" s="36"/>
      <c r="I390" s="36"/>
      <c r="J390" s="36"/>
      <c r="K390" s="36"/>
      <c r="L390" s="36"/>
    </row>
    <row r="391" spans="3:12" x14ac:dyDescent="0.2">
      <c r="C391" s="13" t="str">
        <f t="shared" ref="C391" si="25">C180</f>
        <v>○○スキー場8</v>
      </c>
      <c r="D391" s="35"/>
      <c r="E391" s="35"/>
      <c r="F391" s="35"/>
      <c r="G391" s="35"/>
      <c r="H391" s="35"/>
      <c r="I391" s="35"/>
      <c r="J391" s="35"/>
      <c r="K391" s="35"/>
      <c r="L391" s="35"/>
    </row>
    <row r="392" spans="3:12" ht="18.5" thickBot="1" x14ac:dyDescent="0.25">
      <c r="C392" s="14" t="str">
        <f t="shared" ref="C392" si="26">IF(C391="","","（うちインバウンド数）")</f>
        <v>（うちインバウンド数）</v>
      </c>
      <c r="D392" s="36"/>
      <c r="E392" s="36"/>
      <c r="F392" s="36"/>
      <c r="G392" s="36"/>
      <c r="H392" s="36"/>
      <c r="I392" s="36"/>
      <c r="J392" s="36"/>
      <c r="K392" s="36"/>
      <c r="L392" s="36"/>
    </row>
    <row r="393" spans="3:12" x14ac:dyDescent="0.2">
      <c r="C393" s="13" t="str">
        <f t="shared" ref="C393" si="27">C182</f>
        <v>○○スキー場9</v>
      </c>
      <c r="D393" s="35"/>
      <c r="E393" s="35"/>
      <c r="F393" s="35"/>
      <c r="G393" s="35"/>
      <c r="H393" s="35"/>
      <c r="I393" s="35"/>
      <c r="J393" s="35"/>
      <c r="K393" s="35"/>
      <c r="L393" s="35"/>
    </row>
    <row r="394" spans="3:12" ht="18.5" thickBot="1" x14ac:dyDescent="0.25">
      <c r="C394" s="14" t="str">
        <f t="shared" ref="C394" si="28">IF(C393="","","（うちインバウンド数）")</f>
        <v>（うちインバウンド数）</v>
      </c>
      <c r="D394" s="36"/>
      <c r="E394" s="36"/>
      <c r="F394" s="36"/>
      <c r="G394" s="36"/>
      <c r="H394" s="36"/>
      <c r="I394" s="36"/>
      <c r="J394" s="36"/>
      <c r="K394" s="36"/>
      <c r="L394" s="36"/>
    </row>
    <row r="395" spans="3:12" x14ac:dyDescent="0.2">
      <c r="C395" s="13" t="str">
        <f t="shared" ref="C395" si="29">C184</f>
        <v>○○スキー場10</v>
      </c>
      <c r="D395" s="35"/>
      <c r="E395" s="35"/>
      <c r="F395" s="35"/>
      <c r="G395" s="35"/>
      <c r="H395" s="35"/>
      <c r="I395" s="35"/>
      <c r="J395" s="35"/>
      <c r="K395" s="35"/>
      <c r="L395" s="35"/>
    </row>
    <row r="396" spans="3:12" ht="18.5" thickBot="1" x14ac:dyDescent="0.25">
      <c r="C396" s="14" t="str">
        <f t="shared" ref="C396" si="30">IF(C395="","","（うちインバウンド数）")</f>
        <v>（うちインバウンド数）</v>
      </c>
      <c r="D396" s="36"/>
      <c r="E396" s="36"/>
      <c r="F396" s="36"/>
      <c r="G396" s="36"/>
      <c r="H396" s="36"/>
      <c r="I396" s="36"/>
      <c r="J396" s="36"/>
      <c r="K396" s="36"/>
      <c r="L396" s="36"/>
    </row>
    <row r="397" spans="3:12" x14ac:dyDescent="0.2">
      <c r="C397" s="13" t="str">
        <f t="shared" ref="C397" si="31">C186</f>
        <v>○○スキー場11</v>
      </c>
      <c r="D397" s="35"/>
      <c r="E397" s="35"/>
      <c r="F397" s="35"/>
      <c r="G397" s="35"/>
      <c r="H397" s="35"/>
      <c r="I397" s="35"/>
      <c r="J397" s="35"/>
      <c r="K397" s="35"/>
      <c r="L397" s="35"/>
    </row>
    <row r="398" spans="3:12" ht="18.5" thickBot="1" x14ac:dyDescent="0.25">
      <c r="C398" s="14" t="str">
        <f t="shared" ref="C398" si="32">IF(C397="","","（うちインバウンド数）")</f>
        <v>（うちインバウンド数）</v>
      </c>
      <c r="D398" s="36"/>
      <c r="E398" s="36"/>
      <c r="F398" s="36"/>
      <c r="G398" s="36"/>
      <c r="H398" s="36"/>
      <c r="I398" s="36"/>
      <c r="J398" s="36"/>
      <c r="K398" s="36"/>
      <c r="L398" s="36"/>
    </row>
    <row r="399" spans="3:12" x14ac:dyDescent="0.2">
      <c r="C399" s="13" t="str">
        <f t="shared" ref="C399" si="33">C188</f>
        <v>○○スキー場12</v>
      </c>
      <c r="D399" s="35"/>
      <c r="E399" s="35"/>
      <c r="F399" s="35"/>
      <c r="G399" s="35"/>
      <c r="H399" s="35"/>
      <c r="I399" s="35"/>
      <c r="J399" s="35"/>
      <c r="K399" s="35"/>
      <c r="L399" s="35"/>
    </row>
    <row r="400" spans="3:12" ht="18.5" thickBot="1" x14ac:dyDescent="0.25">
      <c r="C400" s="14" t="str">
        <f t="shared" ref="C400" si="34">IF(C399="","","（うちインバウンド数）")</f>
        <v>（うちインバウンド数）</v>
      </c>
      <c r="D400" s="36"/>
      <c r="E400" s="36"/>
      <c r="F400" s="36"/>
      <c r="G400" s="36"/>
      <c r="H400" s="36"/>
      <c r="I400" s="36"/>
      <c r="J400" s="36"/>
      <c r="K400" s="36"/>
      <c r="L400" s="36"/>
    </row>
    <row r="401" spans="3:12" x14ac:dyDescent="0.2">
      <c r="C401" s="13" t="str">
        <f t="shared" ref="C401" si="35">C190</f>
        <v>○○スキー場13</v>
      </c>
      <c r="D401" s="35"/>
      <c r="E401" s="35"/>
      <c r="F401" s="35"/>
      <c r="G401" s="35"/>
      <c r="H401" s="35"/>
      <c r="I401" s="35"/>
      <c r="J401" s="35"/>
      <c r="K401" s="35"/>
      <c r="L401" s="35"/>
    </row>
    <row r="402" spans="3:12" ht="18.5" thickBot="1" x14ac:dyDescent="0.25">
      <c r="C402" s="14" t="str">
        <f t="shared" ref="C402" si="36">IF(C401="","","（うちインバウンド数）")</f>
        <v>（うちインバウンド数）</v>
      </c>
      <c r="D402" s="36"/>
      <c r="E402" s="36"/>
      <c r="F402" s="36"/>
      <c r="G402" s="36"/>
      <c r="H402" s="36"/>
      <c r="I402" s="36"/>
      <c r="J402" s="36"/>
      <c r="K402" s="36"/>
      <c r="L402" s="36"/>
    </row>
    <row r="403" spans="3:12" x14ac:dyDescent="0.2">
      <c r="C403" s="13" t="str">
        <f t="shared" ref="C403" si="37">C192</f>
        <v>○○スキー場14</v>
      </c>
      <c r="D403" s="35"/>
      <c r="E403" s="35"/>
      <c r="F403" s="35"/>
      <c r="G403" s="35"/>
      <c r="H403" s="35"/>
      <c r="I403" s="35"/>
      <c r="J403" s="35"/>
      <c r="K403" s="35"/>
      <c r="L403" s="35"/>
    </row>
    <row r="404" spans="3:12" ht="18.5" thickBot="1" x14ac:dyDescent="0.25">
      <c r="C404" s="14" t="str">
        <f t="shared" ref="C404" si="38">IF(C403="","","（うちインバウンド数）")</f>
        <v>（うちインバウンド数）</v>
      </c>
      <c r="D404" s="36"/>
      <c r="E404" s="36"/>
      <c r="F404" s="36"/>
      <c r="G404" s="36"/>
      <c r="H404" s="36"/>
      <c r="I404" s="36"/>
      <c r="J404" s="36"/>
      <c r="K404" s="36"/>
      <c r="L404" s="36"/>
    </row>
    <row r="405" spans="3:12" x14ac:dyDescent="0.2">
      <c r="C405" s="13" t="str">
        <f t="shared" ref="C405" si="39">C194</f>
        <v>○○スキー場15</v>
      </c>
      <c r="D405" s="35"/>
      <c r="E405" s="35"/>
      <c r="F405" s="35"/>
      <c r="G405" s="35"/>
      <c r="H405" s="35"/>
      <c r="I405" s="35"/>
      <c r="J405" s="35"/>
      <c r="K405" s="35"/>
      <c r="L405" s="35"/>
    </row>
    <row r="406" spans="3:12" ht="18.5" thickBot="1" x14ac:dyDescent="0.25">
      <c r="C406" s="14" t="str">
        <f t="shared" ref="C406" si="40">IF(C405="","","（うちインバウンド数）")</f>
        <v>（うちインバウンド数）</v>
      </c>
      <c r="D406" s="36"/>
      <c r="E406" s="36"/>
      <c r="F406" s="36"/>
      <c r="G406" s="36"/>
      <c r="H406" s="36"/>
      <c r="I406" s="36"/>
      <c r="J406" s="36"/>
      <c r="K406" s="36"/>
      <c r="L406" s="36"/>
    </row>
    <row r="407" spans="3:12" x14ac:dyDescent="0.2">
      <c r="C407" s="13" t="str">
        <f t="shared" ref="C407" si="41">C196</f>
        <v>○○スキー場16</v>
      </c>
      <c r="D407" s="35"/>
      <c r="E407" s="35"/>
      <c r="F407" s="35"/>
      <c r="G407" s="35"/>
      <c r="H407" s="35"/>
      <c r="I407" s="35"/>
      <c r="J407" s="35"/>
      <c r="K407" s="35"/>
      <c r="L407" s="35"/>
    </row>
    <row r="408" spans="3:12" ht="18.5" thickBot="1" x14ac:dyDescent="0.25">
      <c r="C408" s="14" t="str">
        <f t="shared" ref="C408" si="42">IF(C407="","","（うちインバウンド数）")</f>
        <v>（うちインバウンド数）</v>
      </c>
      <c r="D408" s="36"/>
      <c r="E408" s="36"/>
      <c r="F408" s="36"/>
      <c r="G408" s="36"/>
      <c r="H408" s="36"/>
      <c r="I408" s="36"/>
      <c r="J408" s="36"/>
      <c r="K408" s="36"/>
      <c r="L408" s="36"/>
    </row>
    <row r="409" spans="3:12" x14ac:dyDescent="0.2">
      <c r="C409" s="13" t="str">
        <f t="shared" ref="C409" si="43">C198</f>
        <v>○○スキー場17</v>
      </c>
      <c r="D409" s="35"/>
      <c r="E409" s="35"/>
      <c r="F409" s="35"/>
      <c r="G409" s="35"/>
      <c r="H409" s="35"/>
      <c r="I409" s="35"/>
      <c r="J409" s="35"/>
      <c r="K409" s="35"/>
      <c r="L409" s="35"/>
    </row>
    <row r="410" spans="3:12" ht="18.5" thickBot="1" x14ac:dyDescent="0.25">
      <c r="C410" s="14" t="str">
        <f t="shared" ref="C410" si="44">IF(C409="","","（うちインバウンド数）")</f>
        <v>（うちインバウンド数）</v>
      </c>
      <c r="D410" s="36"/>
      <c r="E410" s="36"/>
      <c r="F410" s="36"/>
      <c r="G410" s="36"/>
      <c r="H410" s="36"/>
      <c r="I410" s="36"/>
      <c r="J410" s="36"/>
      <c r="K410" s="36"/>
      <c r="L410" s="36"/>
    </row>
    <row r="411" spans="3:12" x14ac:dyDescent="0.2">
      <c r="C411" s="13" t="str">
        <f t="shared" ref="C411" si="45">C200</f>
        <v>○○スキー場18</v>
      </c>
      <c r="D411" s="35"/>
      <c r="E411" s="35"/>
      <c r="F411" s="35"/>
      <c r="G411" s="35"/>
      <c r="H411" s="35"/>
      <c r="I411" s="35"/>
      <c r="J411" s="35"/>
      <c r="K411" s="35"/>
      <c r="L411" s="35"/>
    </row>
    <row r="412" spans="3:12" ht="18.5" thickBot="1" x14ac:dyDescent="0.25">
      <c r="C412" s="14" t="str">
        <f t="shared" ref="C412" si="46">IF(C411="","","（うちインバウンド数）")</f>
        <v>（うちインバウンド数）</v>
      </c>
      <c r="D412" s="36"/>
      <c r="E412" s="36"/>
      <c r="F412" s="36"/>
      <c r="G412" s="36"/>
      <c r="H412" s="36"/>
      <c r="I412" s="36"/>
      <c r="J412" s="36"/>
      <c r="K412" s="36"/>
      <c r="L412" s="36"/>
    </row>
    <row r="413" spans="3:12" x14ac:dyDescent="0.2">
      <c r="C413" s="13" t="str">
        <f t="shared" ref="C413" si="47">C202</f>
        <v>○○スキー場19</v>
      </c>
      <c r="D413" s="35"/>
      <c r="E413" s="35"/>
      <c r="F413" s="35"/>
      <c r="G413" s="35"/>
      <c r="H413" s="35"/>
      <c r="I413" s="35"/>
      <c r="J413" s="35"/>
      <c r="K413" s="35"/>
      <c r="L413" s="35"/>
    </row>
    <row r="414" spans="3:12" ht="18.5" thickBot="1" x14ac:dyDescent="0.25">
      <c r="C414" s="14" t="str">
        <f t="shared" ref="C414" si="48">IF(C413="","","（うちインバウンド数）")</f>
        <v>（うちインバウンド数）</v>
      </c>
      <c r="D414" s="36"/>
      <c r="E414" s="36"/>
      <c r="F414" s="36"/>
      <c r="G414" s="36"/>
      <c r="H414" s="36"/>
      <c r="I414" s="36"/>
      <c r="J414" s="36"/>
      <c r="K414" s="36"/>
      <c r="L414" s="36"/>
    </row>
    <row r="415" spans="3:12" x14ac:dyDescent="0.2">
      <c r="C415" s="13" t="str">
        <f t="shared" ref="C415" si="49">C204</f>
        <v>○○スキー場20</v>
      </c>
      <c r="D415" s="35"/>
      <c r="E415" s="35"/>
      <c r="F415" s="35"/>
      <c r="G415" s="35"/>
      <c r="H415" s="35"/>
      <c r="I415" s="35"/>
      <c r="J415" s="35"/>
      <c r="K415" s="35"/>
      <c r="L415" s="35"/>
    </row>
    <row r="416" spans="3:12" ht="18.5" thickBot="1" x14ac:dyDescent="0.25">
      <c r="C416" s="14" t="str">
        <f t="shared" ref="C416" si="50">IF(C415="","","（うちインバウンド数）")</f>
        <v>（うちインバウンド数）</v>
      </c>
      <c r="D416" s="36"/>
      <c r="E416" s="36"/>
      <c r="F416" s="36"/>
      <c r="G416" s="36"/>
      <c r="H416" s="36"/>
      <c r="I416" s="36"/>
      <c r="J416" s="36"/>
      <c r="K416" s="36"/>
      <c r="L416" s="36"/>
    </row>
    <row r="417" spans="2:20" ht="18.649999999999999" customHeight="1" thickTop="1" x14ac:dyDescent="0.2">
      <c r="C417" s="16" t="s">
        <v>152</v>
      </c>
      <c r="D417" s="37">
        <f t="shared" ref="D417:L417" si="51">D377+D379+D381+D383+D385+D387+D389+D391+D393+D395+D397+D399+D401+D403+D405+D407+D409+D411+D413+D415</f>
        <v>0</v>
      </c>
      <c r="E417" s="37">
        <f t="shared" si="51"/>
        <v>0</v>
      </c>
      <c r="F417" s="37">
        <f t="shared" si="51"/>
        <v>0</v>
      </c>
      <c r="G417" s="37">
        <f t="shared" si="51"/>
        <v>0</v>
      </c>
      <c r="H417" s="37">
        <f t="shared" si="51"/>
        <v>0</v>
      </c>
      <c r="I417" s="37">
        <f t="shared" si="51"/>
        <v>0</v>
      </c>
      <c r="J417" s="37">
        <f>J377+J379+J381+J383+J385+J387+J389+J391+J393+J395+J397+J399+J401+J403+J405+J407+J409+J411+J413+J415</f>
        <v>0</v>
      </c>
      <c r="K417" s="37">
        <f t="shared" si="51"/>
        <v>0</v>
      </c>
      <c r="L417" s="37">
        <f t="shared" si="51"/>
        <v>0</v>
      </c>
    </row>
    <row r="418" spans="2:20" ht="18" customHeight="1" x14ac:dyDescent="0.2">
      <c r="C418" s="17" t="s">
        <v>153</v>
      </c>
      <c r="D418" s="38">
        <f ca="1">SUMIF($C$377:$L$416,"（うちインバウンド数）",D377:D416)</f>
        <v>0</v>
      </c>
      <c r="E418" s="38">
        <f ca="1">SUMIF($C$377:$L$416,"（うちインバウンド数）",E377:E416)</f>
        <v>0</v>
      </c>
      <c r="F418" s="38">
        <f t="shared" ref="F418:K418" ca="1" si="52">SUMIF($C$377:$L$416,"（うちインバウンド数）",F377:F416)</f>
        <v>0</v>
      </c>
      <c r="G418" s="38">
        <f t="shared" ca="1" si="52"/>
        <v>0</v>
      </c>
      <c r="H418" s="38">
        <f t="shared" ca="1" si="52"/>
        <v>0</v>
      </c>
      <c r="I418" s="38">
        <f t="shared" ca="1" si="52"/>
        <v>0</v>
      </c>
      <c r="J418" s="38">
        <f ca="1">SUMIF($C$377:$L$416,"（うちインバウンド数）",J377:J416)</f>
        <v>0</v>
      </c>
      <c r="K418" s="38">
        <f t="shared" ca="1" si="52"/>
        <v>0</v>
      </c>
      <c r="L418" s="38">
        <f ca="1">SUMIF($C$377:$L$416,"（うちインバウンド数）",L377:L416)</f>
        <v>0</v>
      </c>
    </row>
    <row r="419" spans="2:20" x14ac:dyDescent="0.2">
      <c r="D419" s="93"/>
      <c r="E419" s="93"/>
      <c r="F419" s="93"/>
      <c r="G419" s="93"/>
      <c r="H419" s="93"/>
      <c r="I419" s="93"/>
      <c r="J419" s="93"/>
      <c r="K419" s="93"/>
    </row>
    <row r="420" spans="2:20" ht="22.5" x14ac:dyDescent="0.2">
      <c r="B420" s="121" t="s">
        <v>276</v>
      </c>
      <c r="C420" s="126"/>
      <c r="D420" s="126"/>
      <c r="E420" s="126"/>
      <c r="F420" s="126"/>
      <c r="G420" s="126"/>
      <c r="H420" s="126"/>
      <c r="J420" s="86"/>
      <c r="K420" s="166"/>
      <c r="L420" s="86"/>
      <c r="M420" s="167" t="s">
        <v>279</v>
      </c>
      <c r="N420" s="167"/>
      <c r="O420" s="167"/>
    </row>
    <row r="421" spans="2:20" ht="19.5" customHeight="1" x14ac:dyDescent="0.2">
      <c r="C421" s="205"/>
      <c r="D421" s="207" t="s">
        <v>48</v>
      </c>
      <c r="E421" s="208"/>
      <c r="F421" s="208"/>
      <c r="G421" s="208"/>
      <c r="H421" s="209"/>
      <c r="I421" s="207" t="s">
        <v>50</v>
      </c>
      <c r="J421" s="208"/>
      <c r="K421" s="208"/>
      <c r="L421" s="209"/>
    </row>
    <row r="422" spans="2:20" ht="23" thickBot="1" x14ac:dyDescent="0.25">
      <c r="B422" s="6"/>
      <c r="C422" s="206"/>
      <c r="D422" s="277" t="s">
        <v>157</v>
      </c>
      <c r="E422" s="165" t="s">
        <v>156</v>
      </c>
      <c r="F422" s="165" t="s">
        <v>158</v>
      </c>
      <c r="G422" s="165" t="s">
        <v>159</v>
      </c>
      <c r="H422" s="165" t="s">
        <v>160</v>
      </c>
      <c r="I422" s="165" t="s">
        <v>134</v>
      </c>
      <c r="J422" s="165" t="s">
        <v>204</v>
      </c>
      <c r="K422" s="165" t="s">
        <v>253</v>
      </c>
      <c r="L422" s="165" t="s">
        <v>260</v>
      </c>
    </row>
    <row r="423" spans="2:20" x14ac:dyDescent="0.2">
      <c r="C423" s="13" t="str">
        <f>C210</f>
        <v>○○スキー場1</v>
      </c>
      <c r="D423" s="156"/>
      <c r="E423" s="156"/>
      <c r="F423" s="156"/>
      <c r="G423" s="156"/>
      <c r="H423" s="156"/>
      <c r="I423" s="156"/>
      <c r="J423" s="156"/>
      <c r="K423" s="156"/>
      <c r="L423" s="156"/>
      <c r="T423" s="2" t="s">
        <v>173</v>
      </c>
    </row>
    <row r="424" spans="2:20" ht="18.5" thickBot="1" x14ac:dyDescent="0.25">
      <c r="C424" s="14" t="str">
        <f>IF(C423="","","（うちインバウンド額）")</f>
        <v>（うちインバウンド額）</v>
      </c>
      <c r="D424" s="157"/>
      <c r="E424" s="157"/>
      <c r="F424" s="157"/>
      <c r="G424" s="157"/>
      <c r="H424" s="157"/>
      <c r="I424" s="157"/>
      <c r="J424" s="157"/>
      <c r="K424" s="157"/>
      <c r="L424" s="157"/>
      <c r="T424" s="2">
        <f>D468*E468</f>
        <v>0</v>
      </c>
    </row>
    <row r="425" spans="2:20" x14ac:dyDescent="0.2">
      <c r="C425" s="13" t="str">
        <f>C212</f>
        <v>○○スキー場2</v>
      </c>
      <c r="D425" s="156"/>
      <c r="E425" s="156"/>
      <c r="F425" s="156"/>
      <c r="G425" s="156"/>
      <c r="H425" s="156"/>
      <c r="I425" s="156"/>
      <c r="J425" s="156"/>
      <c r="K425" s="156"/>
      <c r="L425" s="156"/>
      <c r="T425" s="2">
        <f t="shared" ref="T425:T437" si="53">D469*E469</f>
        <v>0</v>
      </c>
    </row>
    <row r="426" spans="2:20" ht="18.5" thickBot="1" x14ac:dyDescent="0.25">
      <c r="C426" s="14" t="str">
        <f>IF(C425="","","（うちインバウンド額）")</f>
        <v>（うちインバウンド額）</v>
      </c>
      <c r="D426" s="157"/>
      <c r="E426" s="157"/>
      <c r="F426" s="157"/>
      <c r="G426" s="157"/>
      <c r="H426" s="157"/>
      <c r="I426" s="157"/>
      <c r="J426" s="157"/>
      <c r="K426" s="157"/>
      <c r="L426" s="157"/>
      <c r="T426" s="2">
        <f t="shared" si="53"/>
        <v>0</v>
      </c>
    </row>
    <row r="427" spans="2:20" x14ac:dyDescent="0.2">
      <c r="C427" s="13" t="str">
        <f>C214</f>
        <v>○○スキー場3</v>
      </c>
      <c r="D427" s="156"/>
      <c r="E427" s="156"/>
      <c r="F427" s="156"/>
      <c r="G427" s="156"/>
      <c r="H427" s="156"/>
      <c r="I427" s="156"/>
      <c r="J427" s="156"/>
      <c r="K427" s="156"/>
      <c r="L427" s="156"/>
      <c r="T427" s="2">
        <f t="shared" si="53"/>
        <v>0</v>
      </c>
    </row>
    <row r="428" spans="2:20" ht="18.5" thickBot="1" x14ac:dyDescent="0.25">
      <c r="C428" s="14" t="str">
        <f>IF(C427="","","（うちインバウンド額）")</f>
        <v>（うちインバウンド額）</v>
      </c>
      <c r="D428" s="157"/>
      <c r="E428" s="157"/>
      <c r="F428" s="157"/>
      <c r="G428" s="157"/>
      <c r="H428" s="157"/>
      <c r="I428" s="157"/>
      <c r="J428" s="157"/>
      <c r="K428" s="157"/>
      <c r="L428" s="157"/>
      <c r="T428" s="2">
        <f t="shared" si="53"/>
        <v>0</v>
      </c>
    </row>
    <row r="429" spans="2:20" x14ac:dyDescent="0.2">
      <c r="C429" s="13" t="str">
        <f>C216</f>
        <v>○○スキー場4</v>
      </c>
      <c r="D429" s="156"/>
      <c r="E429" s="156"/>
      <c r="F429" s="156"/>
      <c r="G429" s="156"/>
      <c r="H429" s="156"/>
      <c r="I429" s="156"/>
      <c r="J429" s="156"/>
      <c r="K429" s="156"/>
      <c r="L429" s="156"/>
      <c r="T429" s="2">
        <f t="shared" si="53"/>
        <v>0</v>
      </c>
    </row>
    <row r="430" spans="2:20" ht="18.5" thickBot="1" x14ac:dyDescent="0.25">
      <c r="C430" s="14" t="str">
        <f>IF(C429="","","（うちインバウンド額）")</f>
        <v>（うちインバウンド額）</v>
      </c>
      <c r="D430" s="157"/>
      <c r="E430" s="157"/>
      <c r="F430" s="157"/>
      <c r="G430" s="157"/>
      <c r="H430" s="157"/>
      <c r="I430" s="157"/>
      <c r="J430" s="157"/>
      <c r="K430" s="157"/>
      <c r="L430" s="157"/>
      <c r="T430" s="2">
        <f t="shared" si="53"/>
        <v>0</v>
      </c>
    </row>
    <row r="431" spans="2:20" x14ac:dyDescent="0.2">
      <c r="C431" s="13" t="str">
        <f>C218</f>
        <v>○○スキー場5</v>
      </c>
      <c r="D431" s="156"/>
      <c r="E431" s="156"/>
      <c r="F431" s="156"/>
      <c r="G431" s="156"/>
      <c r="H431" s="156"/>
      <c r="I431" s="156"/>
      <c r="J431" s="156"/>
      <c r="K431" s="156"/>
      <c r="L431" s="156"/>
      <c r="T431" s="2">
        <f t="shared" si="53"/>
        <v>0</v>
      </c>
    </row>
    <row r="432" spans="2:20" ht="18.5" thickBot="1" x14ac:dyDescent="0.25">
      <c r="C432" s="14" t="str">
        <f>IF(C431="","","（うちインバウンド額）")</f>
        <v>（うちインバウンド額）</v>
      </c>
      <c r="D432" s="157"/>
      <c r="E432" s="157"/>
      <c r="F432" s="157"/>
      <c r="G432" s="157"/>
      <c r="H432" s="157"/>
      <c r="I432" s="157"/>
      <c r="J432" s="157"/>
      <c r="K432" s="157"/>
      <c r="L432" s="157"/>
      <c r="T432" s="2">
        <f t="shared" si="53"/>
        <v>0</v>
      </c>
    </row>
    <row r="433" spans="2:20" x14ac:dyDescent="0.2">
      <c r="C433" s="13" t="str">
        <f>C220</f>
        <v>○○スキー場6</v>
      </c>
      <c r="D433" s="156"/>
      <c r="E433" s="156"/>
      <c r="F433" s="156"/>
      <c r="G433" s="156"/>
      <c r="H433" s="156"/>
      <c r="I433" s="156"/>
      <c r="J433" s="156"/>
      <c r="K433" s="156"/>
      <c r="L433" s="156"/>
      <c r="T433" s="2">
        <f t="shared" si="53"/>
        <v>0</v>
      </c>
    </row>
    <row r="434" spans="2:20" ht="18.5" thickBot="1" x14ac:dyDescent="0.25">
      <c r="C434" s="14" t="str">
        <f>IF(C433="","","（うちインバウンド額）")</f>
        <v>（うちインバウンド額）</v>
      </c>
      <c r="D434" s="157"/>
      <c r="E434" s="157"/>
      <c r="F434" s="157"/>
      <c r="G434" s="157"/>
      <c r="H434" s="157"/>
      <c r="I434" s="157"/>
      <c r="J434" s="157"/>
      <c r="K434" s="157"/>
      <c r="L434" s="157"/>
      <c r="T434" s="2">
        <f t="shared" si="53"/>
        <v>0</v>
      </c>
    </row>
    <row r="435" spans="2:20" x14ac:dyDescent="0.2">
      <c r="C435" s="13" t="str">
        <f>C222</f>
        <v>○○スキー場7</v>
      </c>
      <c r="D435" s="156"/>
      <c r="E435" s="156"/>
      <c r="F435" s="156"/>
      <c r="G435" s="156"/>
      <c r="H435" s="156"/>
      <c r="I435" s="156"/>
      <c r="J435" s="156"/>
      <c r="K435" s="156"/>
      <c r="L435" s="156"/>
      <c r="T435" s="2">
        <f t="shared" si="53"/>
        <v>0</v>
      </c>
    </row>
    <row r="436" spans="2:20" ht="18.5" thickBot="1" x14ac:dyDescent="0.25">
      <c r="C436" s="14" t="str">
        <f>IF(C435="","","（うちインバウンド額）")</f>
        <v>（うちインバウンド額）</v>
      </c>
      <c r="D436" s="157"/>
      <c r="E436" s="157"/>
      <c r="F436" s="157"/>
      <c r="G436" s="157"/>
      <c r="H436" s="157"/>
      <c r="I436" s="157"/>
      <c r="J436" s="157"/>
      <c r="K436" s="157"/>
      <c r="L436" s="157"/>
      <c r="T436" s="2">
        <f t="shared" si="53"/>
        <v>0</v>
      </c>
    </row>
    <row r="437" spans="2:20" x14ac:dyDescent="0.2">
      <c r="C437" s="13" t="str">
        <f>C224</f>
        <v>○○スキー場8</v>
      </c>
      <c r="D437" s="156"/>
      <c r="E437" s="156"/>
      <c r="F437" s="156"/>
      <c r="G437" s="156"/>
      <c r="H437" s="156"/>
      <c r="I437" s="156"/>
      <c r="J437" s="156"/>
      <c r="K437" s="156"/>
      <c r="L437" s="156"/>
      <c r="T437" s="2">
        <f t="shared" si="53"/>
        <v>0</v>
      </c>
    </row>
    <row r="438" spans="2:20" ht="18.5" thickBot="1" x14ac:dyDescent="0.25">
      <c r="C438" s="14" t="str">
        <f>IF(C437="","","（うちインバウンド額）")</f>
        <v>（うちインバウンド額）</v>
      </c>
      <c r="D438" s="157"/>
      <c r="E438" s="157"/>
      <c r="F438" s="157"/>
      <c r="G438" s="157"/>
      <c r="H438" s="157"/>
      <c r="I438" s="157"/>
      <c r="J438" s="157"/>
      <c r="K438" s="157"/>
      <c r="L438" s="157"/>
      <c r="T438" s="2">
        <f t="shared" ref="T438:T442" si="54">D482*E482</f>
        <v>0</v>
      </c>
    </row>
    <row r="439" spans="2:20" x14ac:dyDescent="0.2">
      <c r="C439" s="13" t="str">
        <f>C226</f>
        <v>○○スキー場9</v>
      </c>
      <c r="D439" s="156"/>
      <c r="E439" s="156"/>
      <c r="F439" s="156"/>
      <c r="G439" s="156"/>
      <c r="H439" s="156"/>
      <c r="I439" s="156"/>
      <c r="J439" s="156"/>
      <c r="K439" s="156"/>
      <c r="L439" s="156"/>
      <c r="T439" s="2">
        <f t="shared" si="54"/>
        <v>0</v>
      </c>
    </row>
    <row r="440" spans="2:20" ht="18.5" thickBot="1" x14ac:dyDescent="0.25">
      <c r="C440" s="14" t="str">
        <f>IF(C439="","","（うちインバウンド額）")</f>
        <v>（うちインバウンド額）</v>
      </c>
      <c r="D440" s="157"/>
      <c r="E440" s="157"/>
      <c r="F440" s="157"/>
      <c r="G440" s="157"/>
      <c r="H440" s="157"/>
      <c r="I440" s="157"/>
      <c r="J440" s="157"/>
      <c r="K440" s="157"/>
      <c r="L440" s="157"/>
      <c r="T440" s="2">
        <f t="shared" si="54"/>
        <v>0</v>
      </c>
    </row>
    <row r="441" spans="2:20" x14ac:dyDescent="0.2">
      <c r="C441" s="13" t="str">
        <f>C228</f>
        <v>○○スキー場10</v>
      </c>
      <c r="D441" s="156"/>
      <c r="E441" s="156"/>
      <c r="F441" s="156"/>
      <c r="G441" s="156"/>
      <c r="H441" s="156"/>
      <c r="I441" s="156"/>
      <c r="J441" s="156"/>
      <c r="K441" s="156"/>
      <c r="L441" s="156"/>
      <c r="T441" s="2">
        <f t="shared" si="54"/>
        <v>0</v>
      </c>
    </row>
    <row r="442" spans="2:20" ht="18.5" thickBot="1" x14ac:dyDescent="0.25">
      <c r="C442" s="14" t="str">
        <f>IF(C441="","","（うちインバウンド額）")</f>
        <v>（うちインバウンド額）</v>
      </c>
      <c r="D442" s="157"/>
      <c r="E442" s="157"/>
      <c r="F442" s="157"/>
      <c r="G442" s="157"/>
      <c r="H442" s="157"/>
      <c r="I442" s="157"/>
      <c r="J442" s="157"/>
      <c r="K442" s="157"/>
      <c r="L442" s="157"/>
      <c r="T442" s="2">
        <f t="shared" si="54"/>
        <v>0</v>
      </c>
    </row>
    <row r="443" spans="2:20" x14ac:dyDescent="0.2">
      <c r="C443" s="13" t="str">
        <f>C230</f>
        <v>○○スキー場11</v>
      </c>
      <c r="D443" s="156"/>
      <c r="E443" s="156"/>
      <c r="F443" s="156"/>
      <c r="G443" s="156"/>
      <c r="H443" s="156"/>
      <c r="I443" s="156"/>
      <c r="J443" s="156"/>
      <c r="K443" s="156"/>
      <c r="L443" s="156"/>
      <c r="T443" s="2">
        <f>D487*E487</f>
        <v>0</v>
      </c>
    </row>
    <row r="444" spans="2:20" ht="19.5" customHeight="1" thickBot="1" x14ac:dyDescent="0.25">
      <c r="C444" s="14" t="str">
        <f>IF(C443="","","（うちインバウンド額）")</f>
        <v>（うちインバウンド額）</v>
      </c>
      <c r="D444" s="157"/>
      <c r="E444" s="157"/>
      <c r="F444" s="157"/>
      <c r="G444" s="157"/>
      <c r="H444" s="157"/>
      <c r="I444" s="157"/>
      <c r="J444" s="157"/>
      <c r="K444" s="157"/>
      <c r="L444" s="157"/>
      <c r="T444" s="2" t="e">
        <f>SUM(T424:T443)/D488</f>
        <v>#DIV/0!</v>
      </c>
    </row>
    <row r="445" spans="2:20" x14ac:dyDescent="0.2">
      <c r="C445" s="13" t="str">
        <f>C232</f>
        <v>○○スキー場12</v>
      </c>
      <c r="D445" s="156"/>
      <c r="E445" s="156"/>
      <c r="F445" s="156"/>
      <c r="G445" s="156"/>
      <c r="H445" s="156"/>
      <c r="I445" s="156"/>
      <c r="J445" s="156"/>
      <c r="K445" s="156"/>
      <c r="L445" s="156"/>
    </row>
    <row r="446" spans="2:20" ht="23" thickBot="1" x14ac:dyDescent="0.25">
      <c r="B446" s="121"/>
      <c r="C446" s="14" t="str">
        <f>IF(C445="","","（うちインバウンド額）")</f>
        <v>（うちインバウンド額）</v>
      </c>
      <c r="D446" s="157"/>
      <c r="E446" s="157"/>
      <c r="F446" s="157"/>
      <c r="G446" s="157"/>
      <c r="H446" s="157"/>
      <c r="I446" s="157"/>
      <c r="J446" s="157"/>
      <c r="K446" s="157"/>
      <c r="L446" s="157"/>
    </row>
    <row r="447" spans="2:20" x14ac:dyDescent="0.2">
      <c r="C447" s="13" t="str">
        <f>C234</f>
        <v>○○スキー場13</v>
      </c>
      <c r="D447" s="156"/>
      <c r="E447" s="156"/>
      <c r="F447" s="156"/>
      <c r="G447" s="156"/>
      <c r="H447" s="156"/>
      <c r="I447" s="156"/>
      <c r="J447" s="156"/>
      <c r="K447" s="156"/>
      <c r="L447" s="156"/>
    </row>
    <row r="448" spans="2:20" ht="18.5" thickBot="1" x14ac:dyDescent="0.25">
      <c r="C448" s="14" t="str">
        <f>IF(C447="","","（うちインバウンド額）")</f>
        <v>（うちインバウンド額）</v>
      </c>
      <c r="D448" s="157"/>
      <c r="E448" s="157"/>
      <c r="F448" s="157"/>
      <c r="G448" s="157"/>
      <c r="H448" s="157"/>
      <c r="I448" s="157"/>
      <c r="J448" s="157"/>
      <c r="K448" s="157"/>
      <c r="L448" s="157"/>
    </row>
    <row r="449" spans="2:14" x14ac:dyDescent="0.2">
      <c r="C449" s="13" t="str">
        <f>C236</f>
        <v>○○スキー場14</v>
      </c>
      <c r="D449" s="156"/>
      <c r="E449" s="156"/>
      <c r="F449" s="156"/>
      <c r="G449" s="156"/>
      <c r="H449" s="156"/>
      <c r="I449" s="156"/>
      <c r="J449" s="156"/>
      <c r="K449" s="156"/>
      <c r="L449" s="156"/>
    </row>
    <row r="450" spans="2:14" ht="18.5" thickBot="1" x14ac:dyDescent="0.25">
      <c r="C450" s="14" t="str">
        <f>IF(C449="","","（うちインバウンド額）")</f>
        <v>（うちインバウンド額）</v>
      </c>
      <c r="D450" s="157"/>
      <c r="E450" s="157"/>
      <c r="F450" s="157"/>
      <c r="G450" s="157"/>
      <c r="H450" s="157"/>
      <c r="I450" s="157"/>
      <c r="J450" s="157"/>
      <c r="K450" s="157"/>
      <c r="L450" s="157"/>
    </row>
    <row r="451" spans="2:14" x14ac:dyDescent="0.2">
      <c r="C451" s="13" t="str">
        <f>C238</f>
        <v>○○スキー場15</v>
      </c>
      <c r="D451" s="156"/>
      <c r="E451" s="156"/>
      <c r="F451" s="156"/>
      <c r="G451" s="156"/>
      <c r="H451" s="156"/>
      <c r="I451" s="156"/>
      <c r="J451" s="156"/>
      <c r="K451" s="156"/>
      <c r="L451" s="156"/>
    </row>
    <row r="452" spans="2:14" ht="18.5" thickBot="1" x14ac:dyDescent="0.25">
      <c r="C452" s="14" t="str">
        <f>IF(C451="","","（うちインバウンド額）")</f>
        <v>（うちインバウンド額）</v>
      </c>
      <c r="D452" s="157"/>
      <c r="E452" s="157"/>
      <c r="F452" s="157"/>
      <c r="G452" s="157"/>
      <c r="H452" s="157"/>
      <c r="I452" s="157"/>
      <c r="J452" s="157"/>
      <c r="K452" s="157"/>
      <c r="L452" s="157"/>
    </row>
    <row r="453" spans="2:14" x14ac:dyDescent="0.2">
      <c r="C453" s="13" t="str">
        <f>C240</f>
        <v>○○スキー場16</v>
      </c>
      <c r="D453" s="156"/>
      <c r="E453" s="156"/>
      <c r="F453" s="156"/>
      <c r="G453" s="156"/>
      <c r="H453" s="156"/>
      <c r="I453" s="156"/>
      <c r="J453" s="156"/>
      <c r="K453" s="156"/>
      <c r="L453" s="156"/>
    </row>
    <row r="454" spans="2:14" ht="23" thickBot="1" x14ac:dyDescent="0.25">
      <c r="B454" s="121"/>
      <c r="C454" s="14" t="str">
        <f>IF(C453="","","（うちインバウンド額）")</f>
        <v>（うちインバウンド額）</v>
      </c>
      <c r="D454" s="157"/>
      <c r="E454" s="157"/>
      <c r="F454" s="157"/>
      <c r="G454" s="157"/>
      <c r="H454" s="157"/>
      <c r="I454" s="157"/>
      <c r="J454" s="157"/>
      <c r="K454" s="157"/>
      <c r="L454" s="157"/>
    </row>
    <row r="455" spans="2:14" x14ac:dyDescent="0.2">
      <c r="C455" s="13" t="str">
        <f>C242</f>
        <v>○○スキー場17</v>
      </c>
      <c r="D455" s="156"/>
      <c r="E455" s="156"/>
      <c r="F455" s="156"/>
      <c r="G455" s="156"/>
      <c r="H455" s="156"/>
      <c r="I455" s="156"/>
      <c r="J455" s="156"/>
      <c r="K455" s="156"/>
      <c r="L455" s="156"/>
    </row>
    <row r="456" spans="2:14" ht="18.5" thickBot="1" x14ac:dyDescent="0.25">
      <c r="C456" s="14" t="str">
        <f>IF(C455="","","（うちインバウンド額）")</f>
        <v>（うちインバウンド額）</v>
      </c>
      <c r="D456" s="157"/>
      <c r="E456" s="157"/>
      <c r="F456" s="157"/>
      <c r="G456" s="157"/>
      <c r="H456" s="157"/>
      <c r="I456" s="157"/>
      <c r="J456" s="157"/>
      <c r="K456" s="157"/>
      <c r="L456" s="157"/>
    </row>
    <row r="457" spans="2:14" x14ac:dyDescent="0.2">
      <c r="C457" s="13" t="str">
        <f>C244</f>
        <v>○○スキー場18</v>
      </c>
      <c r="D457" s="156"/>
      <c r="E457" s="156"/>
      <c r="F457" s="156"/>
      <c r="G457" s="156"/>
      <c r="H457" s="156"/>
      <c r="I457" s="156"/>
      <c r="J457" s="156"/>
      <c r="K457" s="156"/>
      <c r="L457" s="156"/>
    </row>
    <row r="458" spans="2:14" ht="18.5" thickBot="1" x14ac:dyDescent="0.25">
      <c r="C458" s="14" t="str">
        <f>IF(C457="","","（うちインバウンド額）")</f>
        <v>（うちインバウンド額）</v>
      </c>
      <c r="D458" s="157"/>
      <c r="E458" s="157"/>
      <c r="F458" s="157"/>
      <c r="G458" s="157"/>
      <c r="H458" s="157"/>
      <c r="I458" s="157"/>
      <c r="J458" s="157"/>
      <c r="K458" s="157"/>
      <c r="L458" s="157"/>
    </row>
    <row r="459" spans="2:14" x14ac:dyDescent="0.2">
      <c r="C459" s="13" t="str">
        <f>C246</f>
        <v>○○スキー場19</v>
      </c>
      <c r="D459" s="156"/>
      <c r="E459" s="156"/>
      <c r="F459" s="156"/>
      <c r="G459" s="156"/>
      <c r="H459" s="156"/>
      <c r="I459" s="156"/>
      <c r="J459" s="156"/>
      <c r="K459" s="156"/>
      <c r="L459" s="156"/>
    </row>
    <row r="460" spans="2:14" ht="18.5" thickBot="1" x14ac:dyDescent="0.25">
      <c r="C460" s="14" t="str">
        <f>IF(C459="","","（うちインバウンド額）")</f>
        <v>（うちインバウンド額）</v>
      </c>
      <c r="D460" s="157"/>
      <c r="E460" s="157"/>
      <c r="F460" s="157"/>
      <c r="G460" s="157"/>
      <c r="H460" s="157"/>
      <c r="I460" s="157"/>
      <c r="J460" s="157"/>
      <c r="K460" s="157"/>
      <c r="L460" s="157"/>
    </row>
    <row r="461" spans="2:14" x14ac:dyDescent="0.2">
      <c r="C461" s="13" t="str">
        <f>C248</f>
        <v>○○スキー場20</v>
      </c>
      <c r="D461" s="156"/>
      <c r="E461" s="156"/>
      <c r="F461" s="156"/>
      <c r="G461" s="156"/>
      <c r="H461" s="156"/>
      <c r="I461" s="156"/>
      <c r="J461" s="156"/>
      <c r="K461" s="156"/>
      <c r="L461" s="156"/>
    </row>
    <row r="462" spans="2:14" ht="23" thickBot="1" x14ac:dyDescent="0.25">
      <c r="B462" s="6"/>
      <c r="C462" s="14" t="str">
        <f>IF(C461="","","（うちインバウンド額）")</f>
        <v>（うちインバウンド額）</v>
      </c>
      <c r="D462" s="157"/>
      <c r="E462" s="157"/>
      <c r="F462" s="157"/>
      <c r="G462" s="157"/>
      <c r="H462" s="157"/>
      <c r="I462" s="157"/>
      <c r="J462" s="157"/>
      <c r="K462" s="157"/>
      <c r="L462" s="157"/>
      <c r="N462" s="137"/>
    </row>
    <row r="463" spans="2:14" ht="20.5" thickTop="1" x14ac:dyDescent="0.2">
      <c r="C463" s="16" t="s">
        <v>152</v>
      </c>
      <c r="D463" s="158">
        <f>D423+D425+D427+D429+D431+D433+D435+D437+D439+D441+D443+D445+D447+D449+D451+D453+D455+D457+D459+D461</f>
        <v>0</v>
      </c>
      <c r="E463" s="158">
        <f t="shared" ref="E463:K463" si="55">E423+E425+E427+E429+E431+E433+E435+E437+E439+E441+E443+E445+E447+E449+E451+E453+E455+E457+E459+E461</f>
        <v>0</v>
      </c>
      <c r="F463" s="158">
        <f t="shared" si="55"/>
        <v>0</v>
      </c>
      <c r="G463" s="158">
        <f t="shared" si="55"/>
        <v>0</v>
      </c>
      <c r="H463" s="158">
        <f t="shared" si="55"/>
        <v>0</v>
      </c>
      <c r="I463" s="158">
        <f t="shared" si="55"/>
        <v>0</v>
      </c>
      <c r="J463" s="158">
        <f t="shared" si="55"/>
        <v>0</v>
      </c>
      <c r="K463" s="158">
        <f t="shared" si="55"/>
        <v>0</v>
      </c>
      <c r="L463" s="158">
        <f>L423+L425+L427+L429+L431+L433+L435+L437+L439+L441+L443+L445+L447+L449+L451+L453+L455+L457+L459+L461</f>
        <v>0</v>
      </c>
    </row>
    <row r="464" spans="2:14" ht="20" x14ac:dyDescent="0.2">
      <c r="C464" s="17" t="s">
        <v>269</v>
      </c>
      <c r="D464" s="159">
        <f>SUMIF($C$423:$C$462,"（うちインバウンド額）",D423:D462)</f>
        <v>0</v>
      </c>
      <c r="E464" s="159">
        <f t="shared" ref="E464:K464" si="56">SUMIF($C$423:$C$462,"（うちインバウンド額）",E423:E462)</f>
        <v>0</v>
      </c>
      <c r="F464" s="159">
        <f t="shared" si="56"/>
        <v>0</v>
      </c>
      <c r="G464" s="159">
        <f t="shared" si="56"/>
        <v>0</v>
      </c>
      <c r="H464" s="159">
        <f>SUMIF($C$423:$C$462,"（うちインバウンド額）",H423:H462)</f>
        <v>0</v>
      </c>
      <c r="I464" s="159">
        <f t="shared" si="56"/>
        <v>0</v>
      </c>
      <c r="J464" s="159">
        <f>SUMIF($C$423:$C$462,"（うちインバウンド額）",J423:J462)</f>
        <v>0</v>
      </c>
      <c r="K464" s="159">
        <f t="shared" si="56"/>
        <v>0</v>
      </c>
      <c r="L464" s="159">
        <f>SUMIF($C$423:$C$462,"（うちインバウンド額）",L423:L462)</f>
        <v>0</v>
      </c>
    </row>
    <row r="465" spans="3:11" ht="19.5" customHeight="1" x14ac:dyDescent="0.2">
      <c r="D465" s="2" t="s">
        <v>278</v>
      </c>
      <c r="E465" s="93"/>
      <c r="F465" s="93"/>
      <c r="G465" s="93"/>
      <c r="H465" s="93"/>
      <c r="I465" s="93"/>
      <c r="J465" s="93"/>
      <c r="K465" s="93"/>
    </row>
    <row r="466" spans="3:11" ht="19.5" customHeight="1" x14ac:dyDescent="0.2">
      <c r="C466" s="154" t="s">
        <v>264</v>
      </c>
      <c r="D466" s="154"/>
      <c r="E466" s="154"/>
      <c r="K466" s="86"/>
    </row>
    <row r="467" spans="3:11" ht="19.5" customHeight="1" thickBot="1" x14ac:dyDescent="0.25">
      <c r="C467" s="92"/>
      <c r="D467" s="65" t="s">
        <v>166</v>
      </c>
      <c r="E467" s="65" t="s">
        <v>167</v>
      </c>
    </row>
    <row r="468" spans="3:11" ht="18.5" thickBot="1" x14ac:dyDescent="0.25">
      <c r="C468" s="8" t="str">
        <f t="shared" ref="C468:C487" si="57">C36</f>
        <v>○○スキー場1</v>
      </c>
      <c r="D468" s="94"/>
      <c r="E468" s="96"/>
    </row>
    <row r="469" spans="3:11" ht="18.5" thickBot="1" x14ac:dyDescent="0.25">
      <c r="C469" s="8" t="str">
        <f t="shared" si="57"/>
        <v>○○スキー場2</v>
      </c>
      <c r="D469" s="94"/>
      <c r="E469" s="96"/>
    </row>
    <row r="470" spans="3:11" ht="18.5" thickBot="1" x14ac:dyDescent="0.25">
      <c r="C470" s="8" t="str">
        <f t="shared" si="57"/>
        <v>○○スキー場3</v>
      </c>
      <c r="D470" s="94"/>
      <c r="E470" s="96"/>
    </row>
    <row r="471" spans="3:11" ht="18.5" thickBot="1" x14ac:dyDescent="0.25">
      <c r="C471" s="8" t="str">
        <f t="shared" si="57"/>
        <v>○○スキー場4</v>
      </c>
      <c r="D471" s="94"/>
      <c r="E471" s="96"/>
    </row>
    <row r="472" spans="3:11" ht="18.5" thickBot="1" x14ac:dyDescent="0.25">
      <c r="C472" s="8" t="str">
        <f t="shared" si="57"/>
        <v>○○スキー場5</v>
      </c>
      <c r="D472" s="94"/>
      <c r="E472" s="96"/>
    </row>
    <row r="473" spans="3:11" ht="18.5" thickBot="1" x14ac:dyDescent="0.25">
      <c r="C473" s="8" t="str">
        <f t="shared" si="57"/>
        <v>○○スキー場6</v>
      </c>
      <c r="D473" s="94"/>
      <c r="E473" s="96"/>
    </row>
    <row r="474" spans="3:11" ht="18.5" thickBot="1" x14ac:dyDescent="0.25">
      <c r="C474" s="8" t="str">
        <f t="shared" si="57"/>
        <v>○○スキー場7</v>
      </c>
      <c r="D474" s="94"/>
      <c r="E474" s="96"/>
    </row>
    <row r="475" spans="3:11" ht="18.5" thickBot="1" x14ac:dyDescent="0.25">
      <c r="C475" s="8" t="str">
        <f t="shared" si="57"/>
        <v>○○スキー場8</v>
      </c>
      <c r="D475" s="94"/>
      <c r="E475" s="96"/>
    </row>
    <row r="476" spans="3:11" ht="18.5" thickBot="1" x14ac:dyDescent="0.25">
      <c r="C476" s="8" t="str">
        <f t="shared" si="57"/>
        <v>○○スキー場9</v>
      </c>
      <c r="D476" s="94"/>
      <c r="E476" s="96"/>
    </row>
    <row r="477" spans="3:11" ht="18.5" thickBot="1" x14ac:dyDescent="0.25">
      <c r="C477" s="8" t="str">
        <f t="shared" si="57"/>
        <v>○○スキー場10</v>
      </c>
      <c r="D477" s="94"/>
      <c r="E477" s="96"/>
    </row>
    <row r="478" spans="3:11" ht="18.5" thickBot="1" x14ac:dyDescent="0.25">
      <c r="C478" s="8" t="str">
        <f t="shared" si="57"/>
        <v>○○スキー場11</v>
      </c>
      <c r="D478" s="94"/>
      <c r="E478" s="96"/>
    </row>
    <row r="479" spans="3:11" ht="18.5" thickBot="1" x14ac:dyDescent="0.25">
      <c r="C479" s="8" t="str">
        <f t="shared" si="57"/>
        <v>○○スキー場12</v>
      </c>
      <c r="D479" s="94"/>
      <c r="E479" s="96"/>
    </row>
    <row r="480" spans="3:11" ht="18.5" thickBot="1" x14ac:dyDescent="0.25">
      <c r="C480" s="8" t="str">
        <f t="shared" si="57"/>
        <v>○○スキー場13</v>
      </c>
      <c r="D480" s="94"/>
      <c r="E480" s="96"/>
    </row>
    <row r="481" spans="2:18" ht="18.5" thickBot="1" x14ac:dyDescent="0.25">
      <c r="C481" s="8" t="str">
        <f t="shared" si="57"/>
        <v>○○スキー場14</v>
      </c>
      <c r="D481" s="94"/>
      <c r="E481" s="96"/>
    </row>
    <row r="482" spans="2:18" ht="18.5" thickBot="1" x14ac:dyDescent="0.25">
      <c r="C482" s="8" t="str">
        <f t="shared" si="57"/>
        <v>○○スキー場15</v>
      </c>
      <c r="D482" s="94"/>
      <c r="E482" s="96"/>
    </row>
    <row r="483" spans="2:18" ht="18.5" thickBot="1" x14ac:dyDescent="0.25">
      <c r="C483" s="8" t="str">
        <f t="shared" si="57"/>
        <v>○○スキー場16</v>
      </c>
      <c r="D483" s="94"/>
      <c r="E483" s="96"/>
    </row>
    <row r="484" spans="2:18" ht="18.5" thickBot="1" x14ac:dyDescent="0.25">
      <c r="C484" s="8" t="str">
        <f t="shared" si="57"/>
        <v>○○スキー場17</v>
      </c>
      <c r="D484" s="94"/>
      <c r="E484" s="96"/>
    </row>
    <row r="485" spans="2:18" ht="18.5" thickBot="1" x14ac:dyDescent="0.25">
      <c r="C485" s="8" t="str">
        <f t="shared" si="57"/>
        <v>○○スキー場18</v>
      </c>
      <c r="D485" s="94"/>
      <c r="E485" s="96"/>
    </row>
    <row r="486" spans="2:18" ht="18.5" thickBot="1" x14ac:dyDescent="0.25">
      <c r="C486" s="8" t="str">
        <f t="shared" si="57"/>
        <v>○○スキー場19</v>
      </c>
      <c r="D486" s="94"/>
      <c r="E486" s="96"/>
    </row>
    <row r="487" spans="2:18" ht="18.5" thickBot="1" x14ac:dyDescent="0.25">
      <c r="C487" s="8" t="str">
        <f t="shared" si="57"/>
        <v>○○スキー場20</v>
      </c>
      <c r="D487" s="95"/>
      <c r="E487" s="97"/>
    </row>
    <row r="488" spans="2:18" ht="20.5" thickTop="1" x14ac:dyDescent="0.2">
      <c r="C488" s="12" t="s">
        <v>56</v>
      </c>
      <c r="D488" s="160">
        <f>SUM(D468:D487)</f>
        <v>0</v>
      </c>
      <c r="E488" s="98">
        <f>SUM(E468:E487)</f>
        <v>0</v>
      </c>
    </row>
    <row r="490" spans="2:18" ht="22.5" x14ac:dyDescent="0.2">
      <c r="C490" s="155" t="s">
        <v>265</v>
      </c>
    </row>
    <row r="491" spans="2:18" ht="23" thickBot="1" x14ac:dyDescent="0.25">
      <c r="B491" s="6"/>
      <c r="C491" s="114"/>
      <c r="D491" s="111" t="s">
        <v>107</v>
      </c>
      <c r="N491" s="137"/>
    </row>
    <row r="492" spans="2:18" ht="18.5" thickBot="1" x14ac:dyDescent="0.25">
      <c r="C492" s="8" t="s">
        <v>189</v>
      </c>
      <c r="D492" s="113"/>
    </row>
    <row r="493" spans="2:18" ht="18.5" thickBot="1" x14ac:dyDescent="0.25">
      <c r="C493" s="8" t="s">
        <v>190</v>
      </c>
      <c r="D493" s="113"/>
      <c r="O493" s="254"/>
      <c r="P493" s="254"/>
      <c r="Q493" s="254"/>
      <c r="R493" s="254"/>
    </row>
    <row r="494" spans="2:18" ht="18.75" customHeight="1" thickBot="1" x14ac:dyDescent="0.25">
      <c r="C494" s="26" t="s">
        <v>130</v>
      </c>
      <c r="D494" s="113"/>
      <c r="O494" s="254"/>
      <c r="P494" s="254"/>
      <c r="Q494" s="254"/>
      <c r="R494" s="254"/>
    </row>
    <row r="495" spans="2:18" ht="19.5" customHeight="1" thickBot="1" x14ac:dyDescent="0.25">
      <c r="C495" s="26" t="s">
        <v>131</v>
      </c>
      <c r="D495" s="117"/>
      <c r="O495" s="254"/>
      <c r="P495" s="254"/>
      <c r="Q495" s="254"/>
      <c r="R495" s="254"/>
    </row>
    <row r="496" spans="2:18" ht="18.5" thickBot="1" x14ac:dyDescent="0.25">
      <c r="C496" s="26" t="s">
        <v>132</v>
      </c>
      <c r="D496" s="117"/>
      <c r="O496" s="254"/>
      <c r="P496" s="254"/>
      <c r="Q496" s="254"/>
      <c r="R496" s="254"/>
    </row>
    <row r="498" spans="3:12" ht="22.5" x14ac:dyDescent="0.2">
      <c r="C498" s="154" t="s">
        <v>266</v>
      </c>
    </row>
    <row r="499" spans="3:12" x14ac:dyDescent="0.2">
      <c r="C499" s="65" t="s">
        <v>191</v>
      </c>
      <c r="D499" s="212" t="s">
        <v>192</v>
      </c>
      <c r="E499" s="213"/>
      <c r="F499" s="212" t="s">
        <v>193</v>
      </c>
      <c r="G499" s="213"/>
    </row>
    <row r="500" spans="3:12" x14ac:dyDescent="0.2">
      <c r="C500" s="135"/>
      <c r="D500" s="193"/>
      <c r="E500" s="193"/>
      <c r="F500" s="193"/>
      <c r="G500" s="193"/>
    </row>
    <row r="501" spans="3:12" x14ac:dyDescent="0.2">
      <c r="C501" s="135"/>
      <c r="D501" s="193"/>
      <c r="E501" s="193"/>
      <c r="F501" s="193"/>
      <c r="G501" s="193"/>
    </row>
    <row r="502" spans="3:12" x14ac:dyDescent="0.2">
      <c r="C502" s="135"/>
      <c r="D502" s="193"/>
      <c r="E502" s="193"/>
      <c r="F502" s="193"/>
      <c r="G502" s="193"/>
    </row>
    <row r="503" spans="3:12" x14ac:dyDescent="0.2">
      <c r="C503" s="135"/>
      <c r="D503" s="193"/>
      <c r="E503" s="193"/>
      <c r="F503" s="193"/>
      <c r="G503" s="193"/>
    </row>
    <row r="504" spans="3:12" x14ac:dyDescent="0.2">
      <c r="C504" s="135"/>
      <c r="D504" s="193"/>
      <c r="E504" s="193"/>
      <c r="F504" s="193"/>
      <c r="G504" s="193"/>
    </row>
    <row r="506" spans="3:12" ht="22.5" x14ac:dyDescent="0.2">
      <c r="C506" s="154" t="s">
        <v>267</v>
      </c>
      <c r="J506" s="86"/>
      <c r="L506" s="86" t="s">
        <v>210</v>
      </c>
    </row>
    <row r="507" spans="3:12" x14ac:dyDescent="0.2">
      <c r="C507" s="205"/>
      <c r="D507" s="188" t="s">
        <v>48</v>
      </c>
      <c r="E507" s="188"/>
      <c r="F507" s="188"/>
      <c r="G507" s="188"/>
      <c r="H507" s="188"/>
      <c r="I507" s="207" t="s">
        <v>50</v>
      </c>
      <c r="J507" s="208"/>
      <c r="K507" s="208"/>
      <c r="L507" s="209"/>
    </row>
    <row r="508" spans="3:12" ht="18.5" thickBot="1" x14ac:dyDescent="0.25">
      <c r="C508" s="206"/>
      <c r="D508" s="278" t="s">
        <v>239</v>
      </c>
      <c r="E508" s="279" t="s">
        <v>240</v>
      </c>
      <c r="F508" s="279" t="s">
        <v>237</v>
      </c>
      <c r="G508" s="279" t="s">
        <v>241</v>
      </c>
      <c r="H508" s="279" t="s">
        <v>242</v>
      </c>
      <c r="I508" s="279" t="s">
        <v>243</v>
      </c>
      <c r="J508" s="279" t="s">
        <v>244</v>
      </c>
      <c r="K508" s="279" t="s">
        <v>257</v>
      </c>
      <c r="L508" s="279" t="s">
        <v>263</v>
      </c>
    </row>
    <row r="509" spans="3:12" ht="18.5" thickBot="1" x14ac:dyDescent="0.25">
      <c r="C509" s="8" t="str">
        <f t="shared" ref="C509:C528" si="58">C11</f>
        <v>○○スキー場1</v>
      </c>
      <c r="D509" s="139"/>
      <c r="E509" s="139"/>
      <c r="F509" s="139"/>
      <c r="G509" s="139"/>
      <c r="H509" s="139"/>
      <c r="I509" s="139"/>
      <c r="J509" s="139"/>
      <c r="K509" s="139"/>
      <c r="L509" s="139"/>
    </row>
    <row r="510" spans="3:12" ht="18.5" thickBot="1" x14ac:dyDescent="0.25">
      <c r="C510" s="8" t="str">
        <f t="shared" si="58"/>
        <v>○○スキー場2</v>
      </c>
      <c r="D510" s="139"/>
      <c r="E510" s="139"/>
      <c r="F510" s="139"/>
      <c r="G510" s="139"/>
      <c r="H510" s="139"/>
      <c r="I510" s="139"/>
      <c r="J510" s="139"/>
      <c r="K510" s="139"/>
      <c r="L510" s="139"/>
    </row>
    <row r="511" spans="3:12" ht="18.5" thickBot="1" x14ac:dyDescent="0.25">
      <c r="C511" s="8" t="str">
        <f t="shared" si="58"/>
        <v>○○スキー場3</v>
      </c>
      <c r="D511" s="139"/>
      <c r="E511" s="139"/>
      <c r="F511" s="139"/>
      <c r="G511" s="139"/>
      <c r="H511" s="139"/>
      <c r="I511" s="139"/>
      <c r="J511" s="139"/>
      <c r="K511" s="139"/>
      <c r="L511" s="139"/>
    </row>
    <row r="512" spans="3:12" ht="18.5" thickBot="1" x14ac:dyDescent="0.25">
      <c r="C512" s="8" t="str">
        <f t="shared" si="58"/>
        <v>○○スキー場4</v>
      </c>
      <c r="D512" s="139"/>
      <c r="E512" s="139"/>
      <c r="F512" s="139"/>
      <c r="G512" s="139"/>
      <c r="H512" s="139"/>
      <c r="I512" s="139"/>
      <c r="J512" s="139"/>
      <c r="K512" s="139"/>
      <c r="L512" s="139"/>
    </row>
    <row r="513" spans="3:12" ht="18.5" thickBot="1" x14ac:dyDescent="0.25">
      <c r="C513" s="8" t="str">
        <f t="shared" si="58"/>
        <v>○○スキー場5</v>
      </c>
      <c r="D513" s="139"/>
      <c r="E513" s="139"/>
      <c r="F513" s="139"/>
      <c r="G513" s="139"/>
      <c r="H513" s="139"/>
      <c r="I513" s="139"/>
      <c r="J513" s="139"/>
      <c r="K513" s="139"/>
      <c r="L513" s="139"/>
    </row>
    <row r="514" spans="3:12" ht="18.5" thickBot="1" x14ac:dyDescent="0.25">
      <c r="C514" s="8" t="str">
        <f t="shared" si="58"/>
        <v>○○スキー場6</v>
      </c>
      <c r="D514" s="139"/>
      <c r="E514" s="139"/>
      <c r="F514" s="139"/>
      <c r="G514" s="139"/>
      <c r="H514" s="139"/>
      <c r="I514" s="139"/>
      <c r="J514" s="139"/>
      <c r="K514" s="139"/>
      <c r="L514" s="139"/>
    </row>
    <row r="515" spans="3:12" ht="18.5" thickBot="1" x14ac:dyDescent="0.25">
      <c r="C515" s="8" t="str">
        <f t="shared" si="58"/>
        <v>○○スキー場7</v>
      </c>
      <c r="D515" s="139"/>
      <c r="E515" s="139"/>
      <c r="F515" s="139"/>
      <c r="G515" s="139"/>
      <c r="H515" s="139"/>
      <c r="I515" s="139"/>
      <c r="J515" s="139"/>
      <c r="K515" s="139"/>
      <c r="L515" s="139"/>
    </row>
    <row r="516" spans="3:12" ht="18.5" thickBot="1" x14ac:dyDescent="0.25">
      <c r="C516" s="8" t="str">
        <f t="shared" si="58"/>
        <v>○○スキー場8</v>
      </c>
      <c r="D516" s="139"/>
      <c r="E516" s="139"/>
      <c r="F516" s="139"/>
      <c r="G516" s="139"/>
      <c r="H516" s="139"/>
      <c r="I516" s="139"/>
      <c r="J516" s="139"/>
      <c r="K516" s="139"/>
      <c r="L516" s="139"/>
    </row>
    <row r="517" spans="3:12" ht="18.5" thickBot="1" x14ac:dyDescent="0.25">
      <c r="C517" s="8" t="str">
        <f t="shared" si="58"/>
        <v>○○スキー場9</v>
      </c>
      <c r="D517" s="139"/>
      <c r="E517" s="139"/>
      <c r="F517" s="139"/>
      <c r="G517" s="139"/>
      <c r="H517" s="139"/>
      <c r="I517" s="139"/>
      <c r="J517" s="139"/>
      <c r="K517" s="139"/>
      <c r="L517" s="139"/>
    </row>
    <row r="518" spans="3:12" ht="18.5" thickBot="1" x14ac:dyDescent="0.25">
      <c r="C518" s="8" t="str">
        <f t="shared" si="58"/>
        <v>○○スキー場10</v>
      </c>
      <c r="D518" s="139"/>
      <c r="E518" s="139"/>
      <c r="F518" s="139"/>
      <c r="G518" s="139"/>
      <c r="H518" s="139"/>
      <c r="I518" s="139"/>
      <c r="J518" s="139"/>
      <c r="K518" s="139"/>
      <c r="L518" s="139"/>
    </row>
    <row r="519" spans="3:12" ht="18.5" thickBot="1" x14ac:dyDescent="0.25">
      <c r="C519" s="8" t="str">
        <f t="shared" si="58"/>
        <v>○○スキー場11</v>
      </c>
      <c r="D519" s="139"/>
      <c r="E519" s="139"/>
      <c r="F519" s="139"/>
      <c r="G519" s="139"/>
      <c r="H519" s="139"/>
      <c r="I519" s="139"/>
      <c r="J519" s="139"/>
      <c r="K519" s="139"/>
      <c r="L519" s="139"/>
    </row>
    <row r="520" spans="3:12" ht="18.5" thickBot="1" x14ac:dyDescent="0.25">
      <c r="C520" s="8" t="str">
        <f t="shared" si="58"/>
        <v>○○スキー場12</v>
      </c>
      <c r="D520" s="139"/>
      <c r="E520" s="139"/>
      <c r="F520" s="139"/>
      <c r="G520" s="139"/>
      <c r="H520" s="139"/>
      <c r="I520" s="139"/>
      <c r="J520" s="139"/>
      <c r="K520" s="139"/>
      <c r="L520" s="139"/>
    </row>
    <row r="521" spans="3:12" ht="18.5" thickBot="1" x14ac:dyDescent="0.25">
      <c r="C521" s="8" t="str">
        <f t="shared" si="58"/>
        <v>○○スキー場13</v>
      </c>
      <c r="D521" s="139"/>
      <c r="E521" s="139"/>
      <c r="F521" s="139"/>
      <c r="G521" s="139"/>
      <c r="H521" s="139"/>
      <c r="I521" s="139"/>
      <c r="J521" s="139"/>
      <c r="K521" s="139"/>
      <c r="L521" s="139"/>
    </row>
    <row r="522" spans="3:12" ht="18.5" thickBot="1" x14ac:dyDescent="0.25">
      <c r="C522" s="8" t="str">
        <f t="shared" si="58"/>
        <v>○○スキー場14</v>
      </c>
      <c r="D522" s="139"/>
      <c r="E522" s="139"/>
      <c r="F522" s="139"/>
      <c r="G522" s="139"/>
      <c r="H522" s="139"/>
      <c r="I522" s="139"/>
      <c r="J522" s="139"/>
      <c r="K522" s="139"/>
      <c r="L522" s="139"/>
    </row>
    <row r="523" spans="3:12" ht="18.5" thickBot="1" x14ac:dyDescent="0.25">
      <c r="C523" s="8" t="str">
        <f t="shared" si="58"/>
        <v>○○スキー場15</v>
      </c>
      <c r="D523" s="139"/>
      <c r="E523" s="139"/>
      <c r="F523" s="139"/>
      <c r="G523" s="139"/>
      <c r="H523" s="139"/>
      <c r="I523" s="139"/>
      <c r="J523" s="139"/>
      <c r="K523" s="139"/>
      <c r="L523" s="139"/>
    </row>
    <row r="524" spans="3:12" ht="18.5" thickBot="1" x14ac:dyDescent="0.25">
      <c r="C524" s="8" t="str">
        <f t="shared" si="58"/>
        <v>○○スキー場16</v>
      </c>
      <c r="D524" s="139"/>
      <c r="E524" s="139"/>
      <c r="F524" s="139"/>
      <c r="G524" s="139"/>
      <c r="H524" s="139"/>
      <c r="I524" s="139"/>
      <c r="J524" s="139"/>
      <c r="K524" s="139"/>
      <c r="L524" s="139"/>
    </row>
    <row r="525" spans="3:12" ht="18.5" thickBot="1" x14ac:dyDescent="0.25">
      <c r="C525" s="8" t="str">
        <f t="shared" si="58"/>
        <v>○○スキー場17</v>
      </c>
      <c r="D525" s="139"/>
      <c r="E525" s="139"/>
      <c r="F525" s="139"/>
      <c r="G525" s="139"/>
      <c r="H525" s="139"/>
      <c r="I525" s="139"/>
      <c r="J525" s="139"/>
      <c r="K525" s="139"/>
      <c r="L525" s="139"/>
    </row>
    <row r="526" spans="3:12" ht="18.5" thickBot="1" x14ac:dyDescent="0.25">
      <c r="C526" s="8" t="str">
        <f t="shared" si="58"/>
        <v>○○スキー場18</v>
      </c>
      <c r="D526" s="139"/>
      <c r="E526" s="139"/>
      <c r="F526" s="139"/>
      <c r="G526" s="139"/>
      <c r="H526" s="139"/>
      <c r="I526" s="139"/>
      <c r="J526" s="139"/>
      <c r="K526" s="139"/>
      <c r="L526" s="139"/>
    </row>
    <row r="527" spans="3:12" ht="18.5" thickBot="1" x14ac:dyDescent="0.25">
      <c r="C527" s="8" t="str">
        <f t="shared" si="58"/>
        <v>○○スキー場19</v>
      </c>
      <c r="D527" s="139"/>
      <c r="E527" s="139"/>
      <c r="F527" s="139"/>
      <c r="G527" s="139"/>
      <c r="H527" s="139"/>
      <c r="I527" s="139"/>
      <c r="J527" s="139"/>
      <c r="K527" s="139"/>
      <c r="L527" s="139"/>
    </row>
    <row r="528" spans="3:12" ht="18.5" thickBot="1" x14ac:dyDescent="0.25">
      <c r="C528" s="8" t="str">
        <f t="shared" si="58"/>
        <v>○○スキー場20</v>
      </c>
      <c r="D528" s="139"/>
      <c r="E528" s="139"/>
      <c r="F528" s="139"/>
      <c r="G528" s="139"/>
      <c r="H528" s="139"/>
      <c r="I528" s="139"/>
      <c r="J528" s="139"/>
      <c r="K528" s="139"/>
      <c r="L528" s="139"/>
    </row>
    <row r="529" spans="3:18" ht="18.5" thickBot="1" x14ac:dyDescent="0.25">
      <c r="C529" s="26" t="s">
        <v>207</v>
      </c>
      <c r="D529" s="139"/>
      <c r="E529" s="139"/>
      <c r="F529" s="139"/>
      <c r="G529" s="139"/>
      <c r="H529" s="139"/>
      <c r="I529" s="139"/>
      <c r="J529" s="139"/>
      <c r="K529" s="139"/>
      <c r="L529" s="139"/>
    </row>
    <row r="530" spans="3:18" ht="18.5" thickBot="1" x14ac:dyDescent="0.25">
      <c r="C530" s="26" t="s">
        <v>208</v>
      </c>
      <c r="D530" s="139"/>
      <c r="E530" s="139"/>
      <c r="F530" s="139"/>
      <c r="G530" s="139"/>
      <c r="H530" s="139"/>
      <c r="I530" s="139"/>
      <c r="J530" s="139"/>
      <c r="K530" s="139"/>
      <c r="L530" s="139"/>
    </row>
    <row r="531" spans="3:18" ht="18.5" thickBot="1" x14ac:dyDescent="0.25">
      <c r="C531" s="26" t="s">
        <v>209</v>
      </c>
      <c r="D531" s="139"/>
      <c r="E531" s="139"/>
      <c r="F531" s="139"/>
      <c r="G531" s="139"/>
      <c r="H531" s="139"/>
      <c r="I531" s="139"/>
      <c r="J531" s="139"/>
      <c r="K531" s="139"/>
      <c r="L531" s="139"/>
    </row>
    <row r="532" spans="3:18" ht="20.5" thickTop="1" x14ac:dyDescent="0.2">
      <c r="C532" s="12" t="s">
        <v>43</v>
      </c>
      <c r="D532" s="138">
        <f>SUM(D509:D531)</f>
        <v>0</v>
      </c>
      <c r="E532" s="138">
        <f t="shared" ref="E532:L532" si="59">SUM(E509:E531)</f>
        <v>0</v>
      </c>
      <c r="F532" s="138">
        <f t="shared" si="59"/>
        <v>0</v>
      </c>
      <c r="G532" s="138">
        <f t="shared" si="59"/>
        <v>0</v>
      </c>
      <c r="H532" s="138">
        <f t="shared" si="59"/>
        <v>0</v>
      </c>
      <c r="I532" s="138">
        <f t="shared" si="59"/>
        <v>0</v>
      </c>
      <c r="J532" s="138">
        <f t="shared" si="59"/>
        <v>0</v>
      </c>
      <c r="K532" s="138">
        <f t="shared" si="59"/>
        <v>0</v>
      </c>
      <c r="L532" s="138">
        <f t="shared" si="59"/>
        <v>0</v>
      </c>
    </row>
    <row r="533" spans="3:18" ht="22.5" x14ac:dyDescent="0.2">
      <c r="D533" s="2" t="s">
        <v>215</v>
      </c>
      <c r="H533" s="2" t="s">
        <v>246</v>
      </c>
      <c r="N533" s="137"/>
    </row>
    <row r="535" spans="3:18" ht="22.5" x14ac:dyDescent="0.2">
      <c r="C535" s="154" t="s">
        <v>268</v>
      </c>
      <c r="J535" s="86"/>
      <c r="L535" s="86" t="s">
        <v>236</v>
      </c>
      <c r="N535" s="137" t="s">
        <v>270</v>
      </c>
    </row>
    <row r="536" spans="3:18" ht="18" customHeight="1" x14ac:dyDescent="0.2">
      <c r="C536" s="173"/>
      <c r="D536" s="207" t="s">
        <v>48</v>
      </c>
      <c r="E536" s="208"/>
      <c r="F536" s="208"/>
      <c r="G536" s="208"/>
      <c r="H536" s="209"/>
      <c r="I536" s="207" t="s">
        <v>50</v>
      </c>
      <c r="J536" s="208"/>
      <c r="K536" s="208"/>
      <c r="L536" s="209"/>
      <c r="N536" s="153" t="s">
        <v>206</v>
      </c>
      <c r="O536" s="254" t="s">
        <v>245</v>
      </c>
      <c r="P536" s="254"/>
      <c r="Q536" s="254"/>
      <c r="R536" s="254"/>
    </row>
    <row r="537" spans="3:18" ht="18.5" customHeight="1" thickBot="1" x14ac:dyDescent="0.25">
      <c r="C537" s="206"/>
      <c r="D537" s="277" t="s">
        <v>157</v>
      </c>
      <c r="E537" s="165" t="s">
        <v>156</v>
      </c>
      <c r="F537" s="165" t="s">
        <v>158</v>
      </c>
      <c r="G537" s="165" t="s">
        <v>159</v>
      </c>
      <c r="H537" s="165" t="s">
        <v>160</v>
      </c>
      <c r="I537" s="165" t="s">
        <v>134</v>
      </c>
      <c r="J537" s="165" t="s">
        <v>204</v>
      </c>
      <c r="K537" s="165" t="s">
        <v>253</v>
      </c>
      <c r="L537" s="165" t="s">
        <v>260</v>
      </c>
      <c r="N537" s="151" t="s">
        <v>242</v>
      </c>
      <c r="O537" s="254"/>
      <c r="P537" s="254"/>
      <c r="Q537" s="254"/>
      <c r="R537" s="254"/>
    </row>
    <row r="538" spans="3:18" ht="18" customHeight="1" x14ac:dyDescent="0.2">
      <c r="C538" s="13" t="s">
        <v>213</v>
      </c>
      <c r="D538" s="141"/>
      <c r="E538" s="141"/>
      <c r="F538" s="141"/>
      <c r="G538" s="141"/>
      <c r="H538" s="141"/>
      <c r="I538" s="141"/>
      <c r="J538" s="141"/>
      <c r="K538" s="141"/>
      <c r="L538" s="141"/>
      <c r="N538" s="141"/>
      <c r="O538" s="254"/>
      <c r="P538" s="254"/>
      <c r="Q538" s="254"/>
      <c r="R538" s="254"/>
    </row>
    <row r="539" spans="3:18" ht="18.5" customHeight="1" thickBot="1" x14ac:dyDescent="0.25">
      <c r="C539" s="18" t="s">
        <v>214</v>
      </c>
      <c r="D539" s="142"/>
      <c r="E539" s="142"/>
      <c r="F539" s="142"/>
      <c r="G539" s="142"/>
      <c r="H539" s="142"/>
      <c r="I539" s="142"/>
      <c r="J539" s="142"/>
      <c r="K539" s="142"/>
      <c r="L539" s="142"/>
      <c r="N539" s="142"/>
      <c r="O539" s="254"/>
      <c r="P539" s="254"/>
      <c r="Q539" s="254"/>
      <c r="R539" s="254"/>
    </row>
    <row r="540" spans="3:18" ht="18.5" customHeight="1" x14ac:dyDescent="0.2">
      <c r="D540" s="2" t="s">
        <v>215</v>
      </c>
      <c r="O540" s="164"/>
      <c r="P540" s="164"/>
      <c r="Q540" s="164"/>
      <c r="R540" s="164"/>
    </row>
    <row r="541" spans="3:18" ht="18.5" customHeight="1" x14ac:dyDescent="0.2">
      <c r="O541" s="164"/>
      <c r="P541" s="164"/>
      <c r="Q541" s="164"/>
      <c r="R541" s="164"/>
    </row>
    <row r="542" spans="3:18" ht="18.5" customHeight="1" x14ac:dyDescent="0.2">
      <c r="C542" s="154" t="s">
        <v>273</v>
      </c>
      <c r="J542" s="86"/>
      <c r="L542" s="86" t="s">
        <v>280</v>
      </c>
      <c r="O542" s="164"/>
      <c r="P542" s="164"/>
      <c r="Q542" s="164"/>
      <c r="R542" s="164"/>
    </row>
    <row r="543" spans="3:18" x14ac:dyDescent="0.2">
      <c r="C543" s="173"/>
      <c r="D543" s="207" t="s">
        <v>48</v>
      </c>
      <c r="E543" s="208"/>
      <c r="F543" s="208"/>
      <c r="G543" s="208"/>
      <c r="H543" s="209"/>
      <c r="I543" s="207" t="s">
        <v>50</v>
      </c>
      <c r="J543" s="208"/>
      <c r="K543" s="208"/>
      <c r="L543" s="209"/>
    </row>
    <row r="544" spans="3:18" ht="18.5" thickBot="1" x14ac:dyDescent="0.25">
      <c r="C544" s="206"/>
      <c r="D544" s="277" t="s">
        <v>157</v>
      </c>
      <c r="E544" s="165" t="s">
        <v>156</v>
      </c>
      <c r="F544" s="165" t="s">
        <v>158</v>
      </c>
      <c r="G544" s="165" t="s">
        <v>159</v>
      </c>
      <c r="H544" s="165" t="s">
        <v>160</v>
      </c>
      <c r="I544" s="165" t="s">
        <v>134</v>
      </c>
      <c r="J544" s="165" t="s">
        <v>204</v>
      </c>
      <c r="K544" s="165" t="s">
        <v>253</v>
      </c>
      <c r="L544" s="165" t="s">
        <v>260</v>
      </c>
    </row>
    <row r="545" spans="3:12" x14ac:dyDescent="0.2">
      <c r="C545" s="13" t="s">
        <v>271</v>
      </c>
      <c r="D545" s="265"/>
      <c r="E545" s="265"/>
      <c r="F545" s="265"/>
      <c r="G545" s="265"/>
      <c r="H545" s="265"/>
      <c r="I545" s="265"/>
      <c r="J545" s="265"/>
      <c r="K545" s="265"/>
      <c r="L545" s="265"/>
    </row>
    <row r="546" spans="3:12" ht="18.5" thickBot="1" x14ac:dyDescent="0.25">
      <c r="C546" s="18" t="s">
        <v>272</v>
      </c>
      <c r="D546" s="266"/>
      <c r="E546" s="266"/>
      <c r="F546" s="266"/>
      <c r="G546" s="266"/>
      <c r="H546" s="266"/>
      <c r="I546" s="266"/>
      <c r="J546" s="266"/>
      <c r="K546" s="266"/>
      <c r="L546" s="266"/>
    </row>
    <row r="547" spans="3:12" x14ac:dyDescent="0.2">
      <c r="D547" s="2" t="s">
        <v>277</v>
      </c>
    </row>
    <row r="548" spans="3:12" x14ac:dyDescent="0.2">
      <c r="D548" s="280" t="s">
        <v>281</v>
      </c>
    </row>
    <row r="549" spans="3:12" ht="22.5" x14ac:dyDescent="0.2">
      <c r="C549" s="154" t="s">
        <v>274</v>
      </c>
      <c r="J549" s="86"/>
      <c r="L549" s="86" t="s">
        <v>282</v>
      </c>
    </row>
    <row r="550" spans="3:12" x14ac:dyDescent="0.2">
      <c r="C550" s="173"/>
      <c r="D550" s="207" t="s">
        <v>48</v>
      </c>
      <c r="E550" s="208"/>
      <c r="F550" s="208"/>
      <c r="G550" s="208"/>
      <c r="H550" s="209"/>
      <c r="I550" s="207" t="s">
        <v>50</v>
      </c>
      <c r="J550" s="208"/>
      <c r="K550" s="208"/>
      <c r="L550" s="209"/>
    </row>
    <row r="551" spans="3:12" ht="18.5" thickBot="1" x14ac:dyDescent="0.25">
      <c r="C551" s="206"/>
      <c r="D551" s="277" t="s">
        <v>157</v>
      </c>
      <c r="E551" s="165" t="s">
        <v>156</v>
      </c>
      <c r="F551" s="165" t="s">
        <v>158</v>
      </c>
      <c r="G551" s="165" t="s">
        <v>159</v>
      </c>
      <c r="H551" s="165" t="s">
        <v>160</v>
      </c>
      <c r="I551" s="165" t="s">
        <v>134</v>
      </c>
      <c r="J551" s="165" t="s">
        <v>204</v>
      </c>
      <c r="K551" s="165" t="s">
        <v>253</v>
      </c>
      <c r="L551" s="165" t="s">
        <v>260</v>
      </c>
    </row>
    <row r="552" spans="3:12" x14ac:dyDescent="0.2">
      <c r="C552" s="8" t="s">
        <v>275</v>
      </c>
      <c r="D552" s="267"/>
      <c r="E552" s="267"/>
      <c r="F552" s="267"/>
      <c r="G552" s="267"/>
      <c r="H552" s="267"/>
      <c r="I552" s="267"/>
      <c r="J552" s="267"/>
      <c r="K552" s="267"/>
      <c r="L552" s="267"/>
    </row>
    <row r="553" spans="3:12" x14ac:dyDescent="0.2">
      <c r="D553" s="2" t="s">
        <v>277</v>
      </c>
    </row>
  </sheetData>
  <mergeCells count="378">
    <mergeCell ref="C543:C544"/>
    <mergeCell ref="D543:H543"/>
    <mergeCell ref="I543:L543"/>
    <mergeCell ref="C550:C551"/>
    <mergeCell ref="D550:H550"/>
    <mergeCell ref="I550:L550"/>
    <mergeCell ref="O536:R539"/>
    <mergeCell ref="I421:L421"/>
    <mergeCell ref="G244:G245"/>
    <mergeCell ref="K244:K245"/>
    <mergeCell ref="O244:O245"/>
    <mergeCell ref="D249:E249"/>
    <mergeCell ref="H249:I249"/>
    <mergeCell ref="L249:M249"/>
    <mergeCell ref="P249:Q249"/>
    <mergeCell ref="E255:I255"/>
    <mergeCell ref="E256:I256"/>
    <mergeCell ref="E257:I257"/>
    <mergeCell ref="E258:I258"/>
    <mergeCell ref="E259:I259"/>
    <mergeCell ref="G248:G249"/>
    <mergeCell ref="K248:K249"/>
    <mergeCell ref="O248:O249"/>
    <mergeCell ref="E270:I270"/>
    <mergeCell ref="S244:S245"/>
    <mergeCell ref="D245:E245"/>
    <mergeCell ref="H245:I245"/>
    <mergeCell ref="L245:M245"/>
    <mergeCell ref="P245:Q245"/>
    <mergeCell ref="G246:G247"/>
    <mergeCell ref="K246:K247"/>
    <mergeCell ref="O246:O247"/>
    <mergeCell ref="S246:S247"/>
    <mergeCell ref="D247:E247"/>
    <mergeCell ref="H247:I247"/>
    <mergeCell ref="L247:M247"/>
    <mergeCell ref="P247:Q247"/>
    <mergeCell ref="G240:G241"/>
    <mergeCell ref="K240:K241"/>
    <mergeCell ref="O240:O241"/>
    <mergeCell ref="S240:S241"/>
    <mergeCell ref="D241:E241"/>
    <mergeCell ref="H241:I241"/>
    <mergeCell ref="L241:M241"/>
    <mergeCell ref="P241:Q241"/>
    <mergeCell ref="G242:G243"/>
    <mergeCell ref="K242:K243"/>
    <mergeCell ref="O242:O243"/>
    <mergeCell ref="S242:S243"/>
    <mergeCell ref="D243:E243"/>
    <mergeCell ref="H243:I243"/>
    <mergeCell ref="L243:M243"/>
    <mergeCell ref="P243:Q243"/>
    <mergeCell ref="G238:G239"/>
    <mergeCell ref="K238:K239"/>
    <mergeCell ref="O238:O239"/>
    <mergeCell ref="S238:S239"/>
    <mergeCell ref="D239:E239"/>
    <mergeCell ref="H239:I239"/>
    <mergeCell ref="L239:M239"/>
    <mergeCell ref="P239:Q239"/>
    <mergeCell ref="C204:C205"/>
    <mergeCell ref="C208:C209"/>
    <mergeCell ref="D217:E217"/>
    <mergeCell ref="H217:I217"/>
    <mergeCell ref="L217:M217"/>
    <mergeCell ref="P217:Q217"/>
    <mergeCell ref="D219:E219"/>
    <mergeCell ref="H219:I219"/>
    <mergeCell ref="L219:M219"/>
    <mergeCell ref="P219:Q219"/>
    <mergeCell ref="G214:G215"/>
    <mergeCell ref="D213:E213"/>
    <mergeCell ref="H213:I213"/>
    <mergeCell ref="D225:E225"/>
    <mergeCell ref="H225:I225"/>
    <mergeCell ref="L225:M225"/>
    <mergeCell ref="O61:R64"/>
    <mergeCell ref="O107:R110"/>
    <mergeCell ref="C536:C537"/>
    <mergeCell ref="D536:H536"/>
    <mergeCell ref="I536:L536"/>
    <mergeCell ref="O493:R496"/>
    <mergeCell ref="C507:C508"/>
    <mergeCell ref="D507:H507"/>
    <mergeCell ref="I507:L507"/>
    <mergeCell ref="C120:G120"/>
    <mergeCell ref="J162:K162"/>
    <mergeCell ref="L208:O208"/>
    <mergeCell ref="C143:G143"/>
    <mergeCell ref="C144:G144"/>
    <mergeCell ref="C145:G145"/>
    <mergeCell ref="C146:G146"/>
    <mergeCell ref="D149:G149"/>
    <mergeCell ref="D152:G152"/>
    <mergeCell ref="E155:F155"/>
    <mergeCell ref="E156:F156"/>
    <mergeCell ref="E157:F157"/>
    <mergeCell ref="C174:C175"/>
    <mergeCell ref="C194:C195"/>
    <mergeCell ref="C196:C197"/>
    <mergeCell ref="I9:J9"/>
    <mergeCell ref="K9:K10"/>
    <mergeCell ref="C375:C376"/>
    <mergeCell ref="D375:H375"/>
    <mergeCell ref="I375:L375"/>
    <mergeCell ref="D5:J5"/>
    <mergeCell ref="D6:J6"/>
    <mergeCell ref="D9:E9"/>
    <mergeCell ref="D34:G34"/>
    <mergeCell ref="H34:I34"/>
    <mergeCell ref="J34:K34"/>
    <mergeCell ref="D59:H59"/>
    <mergeCell ref="I59:L59"/>
    <mergeCell ref="D106:H106"/>
    <mergeCell ref="I106:L106"/>
    <mergeCell ref="C112:G112"/>
    <mergeCell ref="C113:G113"/>
    <mergeCell ref="C116:G116"/>
    <mergeCell ref="C117:G117"/>
    <mergeCell ref="C118:G118"/>
    <mergeCell ref="C119:G119"/>
    <mergeCell ref="C176:C177"/>
    <mergeCell ref="C178:C179"/>
    <mergeCell ref="C180:C181"/>
    <mergeCell ref="D221:E221"/>
    <mergeCell ref="H221:I221"/>
    <mergeCell ref="L221:M221"/>
    <mergeCell ref="P221:Q221"/>
    <mergeCell ref="D223:E223"/>
    <mergeCell ref="H223:I223"/>
    <mergeCell ref="L223:M223"/>
    <mergeCell ref="P223:Q223"/>
    <mergeCell ref="C182:C183"/>
    <mergeCell ref="C184:C185"/>
    <mergeCell ref="C186:C187"/>
    <mergeCell ref="C188:C189"/>
    <mergeCell ref="C190:C191"/>
    <mergeCell ref="C192:C193"/>
    <mergeCell ref="P208:S208"/>
    <mergeCell ref="D211:E211"/>
    <mergeCell ref="H211:I211"/>
    <mergeCell ref="L211:M211"/>
    <mergeCell ref="P211:Q211"/>
    <mergeCell ref="C198:C199"/>
    <mergeCell ref="C202:C203"/>
    <mergeCell ref="C200:C201"/>
    <mergeCell ref="S218:S219"/>
    <mergeCell ref="P213:Q213"/>
    <mergeCell ref="D227:E227"/>
    <mergeCell ref="H227:I227"/>
    <mergeCell ref="L227:M227"/>
    <mergeCell ref="P227:Q227"/>
    <mergeCell ref="D229:E229"/>
    <mergeCell ref="H229:I229"/>
    <mergeCell ref="L229:M229"/>
    <mergeCell ref="P229:Q229"/>
    <mergeCell ref="D231:E231"/>
    <mergeCell ref="H231:I231"/>
    <mergeCell ref="L231:M231"/>
    <mergeCell ref="P231:Q231"/>
    <mergeCell ref="G226:G227"/>
    <mergeCell ref="K226:K227"/>
    <mergeCell ref="O226:O227"/>
    <mergeCell ref="G230:G231"/>
    <mergeCell ref="K230:K231"/>
    <mergeCell ref="O230:O231"/>
    <mergeCell ref="D233:E233"/>
    <mergeCell ref="H233:I233"/>
    <mergeCell ref="L233:M233"/>
    <mergeCell ref="P233:Q233"/>
    <mergeCell ref="D235:E235"/>
    <mergeCell ref="H235:I235"/>
    <mergeCell ref="L235:M235"/>
    <mergeCell ref="P235:Q235"/>
    <mergeCell ref="D237:E237"/>
    <mergeCell ref="H237:I237"/>
    <mergeCell ref="L237:M237"/>
    <mergeCell ref="P237:Q237"/>
    <mergeCell ref="G232:G233"/>
    <mergeCell ref="K232:K233"/>
    <mergeCell ref="O232:O233"/>
    <mergeCell ref="E271:I271"/>
    <mergeCell ref="E272:I272"/>
    <mergeCell ref="E273:I273"/>
    <mergeCell ref="E274:I274"/>
    <mergeCell ref="E275:I275"/>
    <mergeCell ref="E276:I276"/>
    <mergeCell ref="E277:I277"/>
    <mergeCell ref="E260:I260"/>
    <mergeCell ref="E261:I261"/>
    <mergeCell ref="E262:I262"/>
    <mergeCell ref="E263:I263"/>
    <mergeCell ref="E264:I264"/>
    <mergeCell ref="E265:I265"/>
    <mergeCell ref="E266:I266"/>
    <mergeCell ref="E267:I267"/>
    <mergeCell ref="E268:I268"/>
    <mergeCell ref="C172:C173"/>
    <mergeCell ref="E158:F158"/>
    <mergeCell ref="E159:F159"/>
    <mergeCell ref="D162:E162"/>
    <mergeCell ref="F162:G162"/>
    <mergeCell ref="E315:I315"/>
    <mergeCell ref="E316:I316"/>
    <mergeCell ref="E317:I317"/>
    <mergeCell ref="E298:I298"/>
    <mergeCell ref="E299:I299"/>
    <mergeCell ref="E300:I300"/>
    <mergeCell ref="E301:I301"/>
    <mergeCell ref="E302:I302"/>
    <mergeCell ref="E303:I303"/>
    <mergeCell ref="E304:I304"/>
    <mergeCell ref="E305:I305"/>
    <mergeCell ref="E306:I306"/>
    <mergeCell ref="E307:I307"/>
    <mergeCell ref="E308:I308"/>
    <mergeCell ref="E309:I309"/>
    <mergeCell ref="E287:I287"/>
    <mergeCell ref="E290:I290"/>
    <mergeCell ref="E291:I291"/>
    <mergeCell ref="E292:I292"/>
    <mergeCell ref="C9:C10"/>
    <mergeCell ref="F9:F10"/>
    <mergeCell ref="H9:H10"/>
    <mergeCell ref="C34:C35"/>
    <mergeCell ref="C59:C60"/>
    <mergeCell ref="C106:C107"/>
    <mergeCell ref="H132:H133"/>
    <mergeCell ref="I132:I133"/>
    <mergeCell ref="H134:H135"/>
    <mergeCell ref="I134:I135"/>
    <mergeCell ref="C132:G132"/>
    <mergeCell ref="C133:G133"/>
    <mergeCell ref="C134:G134"/>
    <mergeCell ref="C135:G135"/>
    <mergeCell ref="C123:G123"/>
    <mergeCell ref="C124:G124"/>
    <mergeCell ref="C125:G125"/>
    <mergeCell ref="C126:G126"/>
    <mergeCell ref="C127:G127"/>
    <mergeCell ref="C128:G128"/>
    <mergeCell ref="C129:G129"/>
    <mergeCell ref="C130:G130"/>
    <mergeCell ref="C131:G131"/>
    <mergeCell ref="G9:G10"/>
    <mergeCell ref="G210:G211"/>
    <mergeCell ref="K210:K211"/>
    <mergeCell ref="O210:O211"/>
    <mergeCell ref="S210:S211"/>
    <mergeCell ref="G212:G213"/>
    <mergeCell ref="K212:K213"/>
    <mergeCell ref="O212:O213"/>
    <mergeCell ref="S212:S213"/>
    <mergeCell ref="K214:K215"/>
    <mergeCell ref="O214:O215"/>
    <mergeCell ref="G216:G217"/>
    <mergeCell ref="K216:K217"/>
    <mergeCell ref="O216:O217"/>
    <mergeCell ref="S216:S217"/>
    <mergeCell ref="L213:M213"/>
    <mergeCell ref="P215:Q215"/>
    <mergeCell ref="O218:O219"/>
    <mergeCell ref="S220:S221"/>
    <mergeCell ref="G222:G223"/>
    <mergeCell ref="K222:K223"/>
    <mergeCell ref="O222:O223"/>
    <mergeCell ref="S222:S223"/>
    <mergeCell ref="S214:S215"/>
    <mergeCell ref="S224:S225"/>
    <mergeCell ref="S226:S227"/>
    <mergeCell ref="G228:G229"/>
    <mergeCell ref="K228:K229"/>
    <mergeCell ref="O228:O229"/>
    <mergeCell ref="S228:S229"/>
    <mergeCell ref="P225:Q225"/>
    <mergeCell ref="G220:G221"/>
    <mergeCell ref="K220:K221"/>
    <mergeCell ref="O220:O221"/>
    <mergeCell ref="G224:G225"/>
    <mergeCell ref="K224:K225"/>
    <mergeCell ref="O224:O225"/>
    <mergeCell ref="S230:S231"/>
    <mergeCell ref="D499:E499"/>
    <mergeCell ref="D500:E500"/>
    <mergeCell ref="F499:G499"/>
    <mergeCell ref="F500:G500"/>
    <mergeCell ref="S248:S249"/>
    <mergeCell ref="S232:S233"/>
    <mergeCell ref="G234:G235"/>
    <mergeCell ref="K234:K235"/>
    <mergeCell ref="O234:O235"/>
    <mergeCell ref="S234:S235"/>
    <mergeCell ref="G236:G237"/>
    <mergeCell ref="K236:K237"/>
    <mergeCell ref="O236:O237"/>
    <mergeCell ref="S236:S237"/>
    <mergeCell ref="C348:E348"/>
    <mergeCell ref="F348:G348"/>
    <mergeCell ref="H348:I348"/>
    <mergeCell ref="E338:F338"/>
    <mergeCell ref="G338:H338"/>
    <mergeCell ref="C343:E343"/>
    <mergeCell ref="F343:G343"/>
    <mergeCell ref="C344:E344"/>
    <mergeCell ref="H347:I347"/>
    <mergeCell ref="E328:I328"/>
    <mergeCell ref="E329:I329"/>
    <mergeCell ref="D501:E501"/>
    <mergeCell ref="F501:G501"/>
    <mergeCell ref="D502:E502"/>
    <mergeCell ref="F502:G502"/>
    <mergeCell ref="D503:E503"/>
    <mergeCell ref="F503:G503"/>
    <mergeCell ref="D504:E504"/>
    <mergeCell ref="F504:G504"/>
    <mergeCell ref="F344:G344"/>
    <mergeCell ref="C347:E347"/>
    <mergeCell ref="F347:G347"/>
    <mergeCell ref="E330:I330"/>
    <mergeCell ref="E331:I331"/>
    <mergeCell ref="E332:I332"/>
    <mergeCell ref="E333:I333"/>
    <mergeCell ref="E334:I334"/>
    <mergeCell ref="E337:F337"/>
    <mergeCell ref="G337:H337"/>
    <mergeCell ref="H343:J343"/>
    <mergeCell ref="H344:J344"/>
    <mergeCell ref="C421:C422"/>
    <mergeCell ref="D421:H421"/>
    <mergeCell ref="E326:I326"/>
    <mergeCell ref="E327:I327"/>
    <mergeCell ref="D215:E215"/>
    <mergeCell ref="H215:I215"/>
    <mergeCell ref="L215:M215"/>
    <mergeCell ref="H136:H137"/>
    <mergeCell ref="I136:I137"/>
    <mergeCell ref="H145:H146"/>
    <mergeCell ref="H162:I162"/>
    <mergeCell ref="C136:G136"/>
    <mergeCell ref="C137:G137"/>
    <mergeCell ref="C140:G140"/>
    <mergeCell ref="C141:G141"/>
    <mergeCell ref="C142:G142"/>
    <mergeCell ref="E310:I310"/>
    <mergeCell ref="E311:I311"/>
    <mergeCell ref="E314:I314"/>
    <mergeCell ref="G218:G219"/>
    <mergeCell ref="K218:K219"/>
    <mergeCell ref="C149:C150"/>
    <mergeCell ref="C162:C165"/>
    <mergeCell ref="C166:C167"/>
    <mergeCell ref="C168:C169"/>
    <mergeCell ref="C170:C171"/>
    <mergeCell ref="L162:M162"/>
    <mergeCell ref="L34:M34"/>
    <mergeCell ref="M9:M10"/>
    <mergeCell ref="E318:I318"/>
    <mergeCell ref="E319:I319"/>
    <mergeCell ref="E320:I320"/>
    <mergeCell ref="E321:I321"/>
    <mergeCell ref="E322:I322"/>
    <mergeCell ref="E325:I325"/>
    <mergeCell ref="E293:I293"/>
    <mergeCell ref="E294:I294"/>
    <mergeCell ref="E295:I295"/>
    <mergeCell ref="E296:I296"/>
    <mergeCell ref="E297:I297"/>
    <mergeCell ref="E278:I278"/>
    <mergeCell ref="E279:I279"/>
    <mergeCell ref="E280:I280"/>
    <mergeCell ref="E281:I281"/>
    <mergeCell ref="E282:I282"/>
    <mergeCell ref="E283:I283"/>
    <mergeCell ref="E284:I284"/>
    <mergeCell ref="E285:I285"/>
    <mergeCell ref="E286:I286"/>
    <mergeCell ref="E269:I269"/>
  </mergeCells>
  <phoneticPr fontId="1"/>
  <dataValidations count="8">
    <dataValidation type="decimal" operator="greaterThanOrEqual" allowBlank="1" showInputMessage="1" showErrorMessage="1" sqref="H36:M55 D108:L109 N108:N109 D156:F159 D61:L100 H11:K30 D11:F30 D151:F151 D538:L539 D377:L416 N61:N100 D423:L462 N538:N539 D545:L546 D552:L552" xr:uid="{00000000-0002-0000-0000-000000000000}">
      <formula1>0</formula1>
    </dataValidation>
    <dataValidation type="whole" operator="greaterThanOrEqual" allowBlank="1" showInputMessage="1" showErrorMessage="1" sqref="D36:F55 I352:I371 D468:E487 G352:G371 E352:E371 D509:L531" xr:uid="{00000000-0002-0000-0000-000001000000}">
      <formula1>0</formula1>
    </dataValidation>
    <dataValidation type="list" allowBlank="1" showInputMessage="1" showErrorMessage="1" sqref="D326:D334 D256:D287 D291:D311 D315:D322 H123:H132 H112:H113 H116:H120 H136 H134 H140:H145 D492:D496" xr:uid="{00000000-0002-0000-0000-000002000000}">
      <formula1>"○"</formula1>
    </dataValidation>
    <dataValidation type="list" allowBlank="1" showInputMessage="1" showErrorMessage="1" sqref="D4" xr:uid="{00000000-0002-0000-0000-000003000000}">
      <formula1>"登録DMO,候補DMO,協議会"</formula1>
    </dataValidation>
    <dataValidation operator="greaterThanOrEqual" allowBlank="1" showInputMessage="1" showErrorMessage="1" sqref="D500:G504 F352:F372 D352:D372" xr:uid="{00000000-0002-0000-0000-000004000000}"/>
    <dataValidation type="list" operator="greaterThanOrEqual" allowBlank="1" showInputMessage="1" showErrorMessage="1" sqref="H352:H371" xr:uid="{00000000-0002-0000-0000-000005000000}">
      <formula1>"あり,なし,徒歩圏のため不要"</formula1>
    </dataValidation>
    <dataValidation type="whole" allowBlank="1" showInputMessage="1" showErrorMessage="1" sqref="L11:M30" xr:uid="{00000000-0002-0000-0000-000006000000}">
      <formula1>0</formula1>
      <formula2>10000000000</formula2>
    </dataValidation>
    <dataValidation type="whole" allowBlank="1" showInputMessage="1" showErrorMessage="1" sqref="F348:I348" xr:uid="{00000000-0002-0000-0000-000007000000}">
      <formula1>0</formula1>
      <formula2>1000</formula2>
    </dataValidation>
  </dataValidations>
  <pageMargins left="0.31496062992125984" right="0.31496062992125984" top="0.78740157480314965" bottom="0.78740157480314965" header="0.31496062992125984" footer="0.31496062992125984"/>
  <pageSetup paperSize="9" scale="41" fitToHeight="0" orientation="landscape" r:id="rId1"/>
  <headerFooter>
    <oddFooter>&amp;C&amp;"游ゴシック,標準"&amp;14&amp;P</oddFooter>
  </headerFooter>
  <rowBreaks count="9" manualBreakCount="9">
    <brk id="57" min="1" max="18" man="1"/>
    <brk id="121" min="1" max="18" man="1"/>
    <brk id="160" min="1" max="18" man="1"/>
    <brk id="206" min="1" max="18" man="1"/>
    <brk id="252" min="1" max="18" man="1"/>
    <brk id="312" min="1" max="18" man="1"/>
    <brk id="373" min="1" max="18" man="1"/>
    <brk id="419" min="1" max="18" man="1"/>
    <brk id="445" min="1" max="18" man="1"/>
  </rowBreaks>
  <ignoredErrors>
    <ignoredError sqref="C212 C214" formula="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様式1-2【○地域名○】</vt:lpstr>
      <vt:lpstr>'様式1-2【○地域名○】'!Print_Area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