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570" windowWidth="15795" windowHeight="8550" activeTab="0"/>
  </bookViews>
  <sheets>
    <sheet name="グラフデータ" sheetId="1" r:id="rId1"/>
    <sheet name="元データ（金融）" sheetId="2" r:id="rId2"/>
    <sheet name="元データ（外国法人）" sheetId="3" r:id="rId3"/>
    <sheet name="元データ（情報）" sheetId="4" r:id="rId4"/>
    <sheet name="元データ（事業所サービス）" sheetId="5" r:id="rId5"/>
    <sheet name="元データ（資本金）" sheetId="6" r:id="rId6"/>
    <sheet name="元データ（研究開発）" sheetId="7" r:id="rId7"/>
    <sheet name="出典情報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<sst xmlns="http://schemas.openxmlformats.org/spreadsheetml/2006/main" count="663" uniqueCount="173">
  <si>
    <t>（単位：百万円）</t>
  </si>
  <si>
    <t>都道府県</t>
  </si>
  <si>
    <t>1955年</t>
  </si>
  <si>
    <t>1965年</t>
  </si>
  <si>
    <t>1975年</t>
  </si>
  <si>
    <t>1985年</t>
  </si>
  <si>
    <t>1995年</t>
  </si>
  <si>
    <t>1998年</t>
  </si>
  <si>
    <t>埼玉</t>
  </si>
  <si>
    <t>千葉</t>
  </si>
  <si>
    <t>東京</t>
  </si>
  <si>
    <t>神奈川</t>
  </si>
  <si>
    <t>東京圏計</t>
  </si>
  <si>
    <t>岐阜</t>
  </si>
  <si>
    <t>愛知</t>
  </si>
  <si>
    <t>三重</t>
  </si>
  <si>
    <t>名古屋圏計</t>
  </si>
  <si>
    <t>京都</t>
  </si>
  <si>
    <t>大阪</t>
  </si>
  <si>
    <t>兵庫</t>
  </si>
  <si>
    <t>奈良</t>
  </si>
  <si>
    <t>関西圏計</t>
  </si>
  <si>
    <t>首都圏計</t>
  </si>
  <si>
    <t>全国計</t>
  </si>
  <si>
    <t>地方圏計</t>
  </si>
  <si>
    <t>北海道</t>
  </si>
  <si>
    <t>宮城</t>
  </si>
  <si>
    <t>広島</t>
  </si>
  <si>
    <t>福岡</t>
  </si>
  <si>
    <t>地方中枢都市圏計</t>
  </si>
  <si>
    <t>その他地方圏</t>
  </si>
  <si>
    <t>東京圏</t>
  </si>
  <si>
    <t>関西圏</t>
  </si>
  <si>
    <t>名古屋圏</t>
  </si>
  <si>
    <t>地方圏</t>
  </si>
  <si>
    <t xml:space="preserve">   地方中核都市</t>
  </si>
  <si>
    <t xml:space="preserve">   その他地方圏</t>
  </si>
  <si>
    <t>計</t>
  </si>
  <si>
    <t>関西圏：京都府、大阪府、兵庫県、奈良県。</t>
  </si>
  <si>
    <t xml:space="preserve">          名古屋圏：岐阜県、愛知県、三重県</t>
  </si>
  <si>
    <t>中枢４道県：北海道、宮城県、広島県、福岡県</t>
  </si>
  <si>
    <t>外国法人数</t>
  </si>
  <si>
    <t>1997年</t>
  </si>
  <si>
    <t>出典：国税庁「国税庁統計年報」</t>
  </si>
  <si>
    <t>【注】１：東京圏：埼玉県、千葉県、東京都、神奈川県</t>
  </si>
  <si>
    <t>資本金10億円以上の企業の本社数</t>
  </si>
  <si>
    <t>１０億以上</t>
  </si>
  <si>
    <t>５０億以上</t>
  </si>
  <si>
    <t>100億以上</t>
  </si>
  <si>
    <t>中枢４道県</t>
  </si>
  <si>
    <t>情報サービス・調査・広告業従業者数</t>
  </si>
  <si>
    <t>1996年</t>
  </si>
  <si>
    <t>1969年</t>
  </si>
  <si>
    <t>1986年</t>
  </si>
  <si>
    <t>1991年</t>
  </si>
  <si>
    <t>情報サービス等</t>
  </si>
  <si>
    <t>広告業</t>
  </si>
  <si>
    <t>01000:北海道</t>
  </si>
  <si>
    <t>02000:青森県</t>
  </si>
  <si>
    <t>03000:岩手県</t>
  </si>
  <si>
    <t>04000:宮城県</t>
  </si>
  <si>
    <t>05000:秋田県</t>
  </si>
  <si>
    <t>06000:山形県</t>
  </si>
  <si>
    <t>07000:福島県</t>
  </si>
  <si>
    <t>08000:茨城県</t>
  </si>
  <si>
    <t>09000:栃木県</t>
  </si>
  <si>
    <t>10000:群馬県</t>
  </si>
  <si>
    <t>11000:埼玉県</t>
  </si>
  <si>
    <t>12000:千葉県</t>
  </si>
  <si>
    <t>13000:東京都</t>
  </si>
  <si>
    <t>14000:神奈川県</t>
  </si>
  <si>
    <t>15000:新潟県</t>
  </si>
  <si>
    <t>16000:富山県</t>
  </si>
  <si>
    <t>17000:石川県</t>
  </si>
  <si>
    <t>18000:福井県</t>
  </si>
  <si>
    <t>19000:山梨県</t>
  </si>
  <si>
    <t>20000:長野県</t>
  </si>
  <si>
    <t>21000:岐阜県</t>
  </si>
  <si>
    <t>22000:静岡県</t>
  </si>
  <si>
    <t>23000:愛知県</t>
  </si>
  <si>
    <t>24000:三重県</t>
  </si>
  <si>
    <t>25000:滋賀県</t>
  </si>
  <si>
    <t>26000:京都府</t>
  </si>
  <si>
    <t>27000:大阪府</t>
  </si>
  <si>
    <t>28000:兵庫県</t>
  </si>
  <si>
    <t>29000:奈良県</t>
  </si>
  <si>
    <t>30000:和歌山県</t>
  </si>
  <si>
    <t>31000:鳥取県</t>
  </si>
  <si>
    <t>32000:島根県</t>
  </si>
  <si>
    <t>33000:岡山県</t>
  </si>
  <si>
    <t>34000:広島県</t>
  </si>
  <si>
    <t>35000:山口県</t>
  </si>
  <si>
    <t>36000:徳島県</t>
  </si>
  <si>
    <t>37000:香川県</t>
  </si>
  <si>
    <t>38000:愛媛県</t>
  </si>
  <si>
    <t>39000:高知県</t>
  </si>
  <si>
    <t>40000:福岡県</t>
  </si>
  <si>
    <t>41000:佐賀県</t>
  </si>
  <si>
    <t>42000:長崎県</t>
  </si>
  <si>
    <t>43000:熊本県</t>
  </si>
  <si>
    <t>44000:大分県</t>
  </si>
  <si>
    <t>45000:宮崎県</t>
  </si>
  <si>
    <t>46000:鹿児島県</t>
  </si>
  <si>
    <t>47000:沖縄県</t>
  </si>
  <si>
    <t>1966年</t>
  </si>
  <si>
    <t>地方中枢都市圏</t>
  </si>
  <si>
    <t>学術研究機関従業者数</t>
  </si>
  <si>
    <t xml:space="preserve"> 地方圏</t>
  </si>
  <si>
    <t>1999年</t>
  </si>
  <si>
    <t>合計</t>
  </si>
  <si>
    <t>1999年</t>
  </si>
  <si>
    <t>1999年</t>
  </si>
  <si>
    <t>（１）金融（国内銀行貸出残高）</t>
  </si>
  <si>
    <t>2001年</t>
  </si>
  <si>
    <t>（億円）</t>
  </si>
  <si>
    <t>全国銀行貸出残高</t>
  </si>
  <si>
    <t>（３）情報（情報サービス・調査、広告業従業者数）</t>
  </si>
  <si>
    <t>（４）対事業所サービス（産業連関表｢対事業所サービス｣の範囲の産業(除情報)従業者数）</t>
  </si>
  <si>
    <t>産業間連署機能の従業者数等の割合（圏域別）</t>
  </si>
  <si>
    <t>産業間連諸機能の従業者数等の割合（圏域別）</t>
  </si>
  <si>
    <t>（％）</t>
  </si>
  <si>
    <t xml:space="preserve"> 三大都市圏</t>
  </si>
  <si>
    <t xml:space="preserve"> (東京圏)</t>
  </si>
  <si>
    <t xml:space="preserve"> (関西圏)</t>
  </si>
  <si>
    <t xml:space="preserve"> (名古屋圏)</t>
  </si>
  <si>
    <t>（２）国際（外国法人数）</t>
  </si>
  <si>
    <t>（％）</t>
  </si>
  <si>
    <t>1965年</t>
  </si>
  <si>
    <t>1999年</t>
  </si>
  <si>
    <t xml:space="preserve"> 三大都市圏</t>
  </si>
  <si>
    <t xml:space="preserve"> (東京圏)</t>
  </si>
  <si>
    <t xml:space="preserve"> (関西圏)</t>
  </si>
  <si>
    <t xml:space="preserve"> (名古屋圏)</t>
  </si>
  <si>
    <t>（％）</t>
  </si>
  <si>
    <t xml:space="preserve"> 三大都市圏</t>
  </si>
  <si>
    <t xml:space="preserve"> (東京圏)</t>
  </si>
  <si>
    <t xml:space="preserve"> (関西圏)</t>
  </si>
  <si>
    <t xml:space="preserve"> (名古屋圏)</t>
  </si>
  <si>
    <t>1999年</t>
  </si>
  <si>
    <t xml:space="preserve"> 三大都市圏</t>
  </si>
  <si>
    <t xml:space="preserve"> (東京圏)</t>
  </si>
  <si>
    <t xml:space="preserve"> (関西圏)</t>
  </si>
  <si>
    <t xml:space="preserve"> (名古屋圏)</t>
  </si>
  <si>
    <t>（５）業務管理（資本金10億円以上の本社数）</t>
  </si>
  <si>
    <t>（６）研究開発（学術研究機関従業者数）</t>
  </si>
  <si>
    <t>（２）国際（外国法人数）</t>
  </si>
  <si>
    <t>（５）業務管理（資本金10億円以上の本社数）</t>
  </si>
  <si>
    <t>（６）研究開発（学術研究機関従業者数）</t>
  </si>
  <si>
    <t>http://www.stat.go.jp/data/jigyou/</t>
  </si>
  <si>
    <t>http://www.nta.go.jp/category/toukei/tokei.htm</t>
  </si>
  <si>
    <t>http://www.boj.or.jp/stat/zan/zan.htm</t>
  </si>
  <si>
    <t>出典：</t>
  </si>
  <si>
    <t>URL：</t>
  </si>
  <si>
    <t>備考：</t>
  </si>
  <si>
    <t>日本銀行「金融経済統計月報」</t>
  </si>
  <si>
    <t>統計･データ&gt;都道府県別預金・現金・貸出金(月次公表資料)</t>
  </si>
  <si>
    <t>財務省国税庁長官官房企画課「統計年報」</t>
  </si>
  <si>
    <t>統計情報＞直接税＞法人税</t>
  </si>
  <si>
    <t>総務省統計局「事業所・企業統計調査」</t>
  </si>
  <si>
    <t>2003年</t>
  </si>
  <si>
    <t>2002年</t>
  </si>
  <si>
    <t>2004年</t>
  </si>
  <si>
    <t>情報サービス業</t>
  </si>
  <si>
    <t>2001年</t>
  </si>
  <si>
    <t>2001年</t>
  </si>
  <si>
    <t>2004年</t>
  </si>
  <si>
    <t>2003年</t>
  </si>
  <si>
    <t>1999年</t>
  </si>
  <si>
    <t>TOP＞各調査結果＞確報集計＞統計表＞全国（事業所）結果 ＞産業（中分類）別民営事業所数及び男女別従業者数－全国，都道府県，14大都市，13大都市圏</t>
  </si>
  <si>
    <t>機 械 等 修 理 業
（別掲を除く）</t>
  </si>
  <si>
    <t>物品賃貸業</t>
  </si>
  <si>
    <t>専門サービス</t>
  </si>
  <si>
    <t>その他の事業サービス業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</si>
</sst>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_ "/>
    <numFmt numFmtId="184" formatCode="##,###,##0;&quot;-&quot;#,###,##0"/>
    <numFmt numFmtId="185" formatCode="\ ###,###,##0;&quot;-&quot;###,###,##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3" xfId="0" applyFill="1" applyBorder="1" applyAlignment="1">
      <alignment/>
    </xf>
    <xf numFmtId="3" fontId="0" fillId="0" borderId="1" xfId="0" applyNumberFormat="1" applyBorder="1" applyAlignment="1">
      <alignment/>
    </xf>
    <xf numFmtId="183" fontId="0" fillId="0" borderId="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8" fontId="0" fillId="0" borderId="1" xfId="17" applyBorder="1" applyAlignment="1" applyProtection="1">
      <alignment/>
      <protection locked="0"/>
    </xf>
    <xf numFmtId="38" fontId="0" fillId="0" borderId="16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7" xfId="0" applyFont="1" applyBorder="1" applyAlignment="1">
      <alignment/>
    </xf>
    <xf numFmtId="176" fontId="0" fillId="0" borderId="18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76" fontId="0" fillId="0" borderId="23" xfId="0" applyNumberFormat="1" applyFont="1" applyBorder="1" applyAlignment="1">
      <alignment/>
    </xf>
    <xf numFmtId="176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176" fontId="0" fillId="0" borderId="26" xfId="0" applyNumberFormat="1" applyFont="1" applyBorder="1" applyAlignment="1">
      <alignment/>
    </xf>
    <xf numFmtId="176" fontId="0" fillId="0" borderId="27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176" fontId="0" fillId="0" borderId="28" xfId="0" applyNumberFormat="1" applyFont="1" applyFill="1" applyBorder="1" applyAlignment="1">
      <alignment/>
    </xf>
    <xf numFmtId="176" fontId="0" fillId="0" borderId="21" xfId="0" applyNumberFormat="1" applyFont="1" applyFill="1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29" xfId="0" applyNumberFormat="1" applyFont="1" applyBorder="1" applyAlignment="1">
      <alignment/>
    </xf>
    <xf numFmtId="176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 horizontal="center"/>
    </xf>
    <xf numFmtId="176" fontId="0" fillId="0" borderId="32" xfId="0" applyNumberFormat="1" applyFont="1" applyBorder="1" applyAlignment="1">
      <alignment/>
    </xf>
    <xf numFmtId="0" fontId="0" fillId="0" borderId="0" xfId="21" applyFont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33" xfId="0" applyBorder="1" applyAlignment="1">
      <alignment/>
    </xf>
    <xf numFmtId="184" fontId="8" fillId="0" borderId="1" xfId="0" applyNumberFormat="1" applyFont="1" applyFill="1" applyBorder="1" applyAlignment="1" quotePrefix="1">
      <alignment horizontal="right"/>
    </xf>
    <xf numFmtId="184" fontId="8" fillId="0" borderId="0" xfId="0" applyNumberFormat="1" applyFont="1" applyFill="1" applyBorder="1" applyAlignment="1" quotePrefix="1">
      <alignment horizontal="right"/>
    </xf>
    <xf numFmtId="0" fontId="0" fillId="0" borderId="1" xfId="0" applyFill="1" applyBorder="1" applyAlignment="1">
      <alignment/>
    </xf>
    <xf numFmtId="183" fontId="0" fillId="0" borderId="1" xfId="0" applyNumberFormat="1" applyFill="1" applyBorder="1" applyAlignment="1">
      <alignment/>
    </xf>
    <xf numFmtId="3" fontId="9" fillId="0" borderId="34" xfId="0" applyNumberFormat="1" applyFont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3" fontId="9" fillId="0" borderId="37" xfId="0" applyNumberFormat="1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3" fontId="9" fillId="0" borderId="38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185" fontId="10" fillId="0" borderId="0" xfId="22" applyNumberFormat="1" applyFont="1" applyFill="1" applyAlignment="1">
      <alignment horizontal="right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39" xfId="0" applyFont="1" applyBorder="1" applyAlignment="1">
      <alignment horizontal="center"/>
    </xf>
    <xf numFmtId="176" fontId="0" fillId="0" borderId="40" xfId="0" applyNumberFormat="1" applyFont="1" applyBorder="1" applyAlignment="1">
      <alignment/>
    </xf>
    <xf numFmtId="176" fontId="0" fillId="0" borderId="41" xfId="0" applyNumberFormat="1" applyFont="1" applyFill="1" applyBorder="1" applyAlignment="1">
      <alignment/>
    </xf>
    <xf numFmtId="176" fontId="0" fillId="0" borderId="41" xfId="0" applyNumberFormat="1" applyFont="1" applyBorder="1" applyAlignment="1">
      <alignment/>
    </xf>
    <xf numFmtId="176" fontId="0" fillId="0" borderId="42" xfId="0" applyNumberFormat="1" applyFont="1" applyBorder="1" applyAlignment="1">
      <alignment/>
    </xf>
    <xf numFmtId="176" fontId="0" fillId="0" borderId="43" xfId="0" applyNumberFormat="1" applyFont="1" applyBorder="1" applyAlignment="1">
      <alignment/>
    </xf>
    <xf numFmtId="176" fontId="0" fillId="0" borderId="13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10" fillId="0" borderId="4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Alignment="1">
      <alignment horizontal="left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2" xfId="21"/>
    <cellStyle name="標準_1-2-7_事業所統計H16_4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2005\&#22269;&#22303;&#20132;&#36890;&#30465;\&#65297;&#65294;&#20316;&#26989;&#29992;&#27083;&#25104;\&#26085;&#26412;&#35486;\01_EXCEL\01_&#20840;&#12501;&#12449;&#12452;&#12523;\01\1-2-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最終版(WEB)"/>
      <sheetName val="最終版 (佐藤修正)"/>
      <sheetName val="(1)金融"/>
      <sheetName val="(1)データ（金融統計200509）"/>
      <sheetName val="(2)外国法人"/>
      <sheetName val="(2)データ（都道府県別法人数等の状況）"/>
      <sheetName val="(3)情報"/>
      <sheetName val="(3)データ（情報サービス業）"/>
      <sheetName val="(3)データ（情報サービス業以外）"/>
      <sheetName val="(4)-1事業所"/>
      <sheetName val="(4)-2専門"/>
      <sheetName val="(5)資本金"/>
      <sheetName val="(5)データ（都道府県別法人数）"/>
      <sheetName val="(6)研究"/>
      <sheetName val="(6)データ（情報サービス業以外）"/>
      <sheetName val="提出１ﾎﾞﾂ"/>
      <sheetName val="提出２ﾎﾞﾂ"/>
      <sheetName val="最終版ボ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5.75390625" style="25" customWidth="1"/>
    <col min="2" max="7" width="7.375" style="25" customWidth="1"/>
    <col min="8" max="16384" width="9.00390625" style="25" customWidth="1"/>
  </cols>
  <sheetData>
    <row r="1" spans="1:7" ht="13.5">
      <c r="A1" s="89" t="s">
        <v>118</v>
      </c>
      <c r="B1" s="89"/>
      <c r="C1" s="89"/>
      <c r="D1" s="89"/>
      <c r="E1" s="89"/>
      <c r="F1" s="89"/>
      <c r="G1" s="89"/>
    </row>
    <row r="2" ht="12" customHeight="1"/>
    <row r="3" spans="1:7" ht="12" customHeight="1" thickBot="1">
      <c r="A3" s="25" t="s">
        <v>112</v>
      </c>
      <c r="G3" s="26" t="s">
        <v>120</v>
      </c>
    </row>
    <row r="4" spans="1:7" ht="12.75" customHeight="1">
      <c r="A4" s="27"/>
      <c r="B4" s="28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29" t="s">
        <v>166</v>
      </c>
    </row>
    <row r="5" spans="1:7" ht="12.75" customHeight="1">
      <c r="A5" s="30" t="s">
        <v>121</v>
      </c>
      <c r="B5" s="31">
        <f aca="true" t="shared" si="0" ref="B5:G5">SUM(B6:B8)</f>
        <v>0.7222356727668053</v>
      </c>
      <c r="C5" s="31">
        <f t="shared" si="0"/>
        <v>0.7794311403743974</v>
      </c>
      <c r="D5" s="31">
        <f t="shared" si="0"/>
        <v>0.7693812925218536</v>
      </c>
      <c r="E5" s="31">
        <f t="shared" si="0"/>
        <v>0.7701249319003199</v>
      </c>
      <c r="F5" s="31">
        <f t="shared" si="0"/>
        <v>0.7445555147179534</v>
      </c>
      <c r="G5" s="32">
        <f t="shared" si="0"/>
        <v>0.7100000000000001</v>
      </c>
    </row>
    <row r="6" spans="1:7" ht="12.75" customHeight="1">
      <c r="A6" s="33" t="s">
        <v>122</v>
      </c>
      <c r="B6" s="34">
        <f>'元データ（金融）'!B35</f>
        <v>0.38735657006194923</v>
      </c>
      <c r="C6" s="34">
        <f>'元データ（金融）'!C35</f>
        <v>0.46905010727401064</v>
      </c>
      <c r="D6" s="34">
        <f>'元データ（金融）'!D35</f>
        <v>0.49178122808583036</v>
      </c>
      <c r="E6" s="34">
        <f>'元データ（金融）'!E35</f>
        <v>0.5341176606277722</v>
      </c>
      <c r="F6" s="34">
        <f>'元データ（金融）'!F35</f>
        <v>0.5195769058786639</v>
      </c>
      <c r="G6" s="35">
        <f>'元データ（金融）'!H35</f>
        <v>0.498</v>
      </c>
    </row>
    <row r="7" spans="1:7" ht="12.75" customHeight="1">
      <c r="A7" s="33" t="s">
        <v>123</v>
      </c>
      <c r="B7" s="34">
        <f>'元データ（金融）'!B36</f>
        <v>0.2483204889947346</v>
      </c>
      <c r="C7" s="34">
        <f>'元データ（金融）'!C36</f>
        <v>0.2335005443267722</v>
      </c>
      <c r="D7" s="34">
        <f>'元データ（金融）'!D36</f>
        <v>0.21259803640843733</v>
      </c>
      <c r="E7" s="34">
        <f>'元データ（金融）'!E36</f>
        <v>0.18199596196705506</v>
      </c>
      <c r="F7" s="34">
        <f>'元データ（金融）'!F36</f>
        <v>0.17040134391683526</v>
      </c>
      <c r="G7" s="35">
        <f>'元データ（金融）'!H36</f>
        <v>0.155</v>
      </c>
    </row>
    <row r="8" spans="1:7" ht="12.75" customHeight="1">
      <c r="A8" s="36" t="s">
        <v>124</v>
      </c>
      <c r="B8" s="34">
        <f>'元データ（金融）'!B37</f>
        <v>0.08655861371012147</v>
      </c>
      <c r="C8" s="37">
        <f>'元データ（金融）'!C37</f>
        <v>0.07688048877361456</v>
      </c>
      <c r="D8" s="37">
        <f>'元データ（金融）'!D37</f>
        <v>0.06500202802758595</v>
      </c>
      <c r="E8" s="37">
        <f>'元データ（金融）'!E37</f>
        <v>0.05401130930549273</v>
      </c>
      <c r="F8" s="37">
        <f>'元データ（金融）'!F37</f>
        <v>0.05457726492245435</v>
      </c>
      <c r="G8" s="35">
        <f>'元データ（金融）'!H37</f>
        <v>0.057</v>
      </c>
    </row>
    <row r="9" spans="1:7" ht="12.75" customHeight="1" thickBot="1">
      <c r="A9" s="39" t="s">
        <v>107</v>
      </c>
      <c r="B9" s="40">
        <f>'元データ（金融）'!B38</f>
        <v>0.27776432723319466</v>
      </c>
      <c r="C9" s="40">
        <f>'元データ（金融）'!C38</f>
        <v>0.22056885962560258</v>
      </c>
      <c r="D9" s="40">
        <f>'元データ（金融）'!D38</f>
        <v>0.2306187074781464</v>
      </c>
      <c r="E9" s="40">
        <f>'元データ（金融）'!E38</f>
        <v>0.22987506809968006</v>
      </c>
      <c r="F9" s="40">
        <f>'元データ（金融）'!F38</f>
        <v>0.25544448528204655</v>
      </c>
      <c r="G9" s="41">
        <f>'元データ（金融）'!H38</f>
        <v>0.29</v>
      </c>
    </row>
    <row r="10" spans="1:7" ht="12.75" customHeight="1">
      <c r="A10" s="42"/>
      <c r="B10" s="43"/>
      <c r="C10" s="43"/>
      <c r="D10" s="43"/>
      <c r="E10" s="43"/>
      <c r="F10" s="43"/>
      <c r="G10" s="43"/>
    </row>
    <row r="11" spans="1:7" ht="12" customHeight="1" thickBot="1">
      <c r="A11" s="25" t="s">
        <v>125</v>
      </c>
      <c r="F11" s="26"/>
      <c r="G11" s="26" t="s">
        <v>126</v>
      </c>
    </row>
    <row r="12" spans="1:7" ht="12.75" customHeight="1">
      <c r="A12" s="27"/>
      <c r="B12" s="28" t="s">
        <v>127</v>
      </c>
      <c r="C12" s="28" t="s">
        <v>4</v>
      </c>
      <c r="D12" s="28" t="s">
        <v>5</v>
      </c>
      <c r="E12" s="28" t="s">
        <v>6</v>
      </c>
      <c r="F12" s="28" t="s">
        <v>128</v>
      </c>
      <c r="G12" s="79" t="s">
        <v>161</v>
      </c>
    </row>
    <row r="13" spans="1:7" ht="12.75" customHeight="1">
      <c r="A13" s="30" t="s">
        <v>129</v>
      </c>
      <c r="B13" s="31">
        <f aca="true" t="shared" si="1" ref="B13:G13">SUM(B14:B16)</f>
        <v>0.9898648648648649</v>
      </c>
      <c r="C13" s="31">
        <f t="shared" si="1"/>
        <v>0.962230215827338</v>
      </c>
      <c r="D13" s="31">
        <f t="shared" si="1"/>
        <v>0.9595959595959596</v>
      </c>
      <c r="E13" s="31">
        <f t="shared" si="1"/>
        <v>0.9598997493734336</v>
      </c>
      <c r="F13" s="31">
        <f t="shared" si="1"/>
        <v>0.968529222864483</v>
      </c>
      <c r="G13" s="80">
        <f t="shared" si="1"/>
        <v>0.7711418774010486</v>
      </c>
    </row>
    <row r="14" spans="1:7" ht="12.75" customHeight="1">
      <c r="A14" s="44" t="s">
        <v>130</v>
      </c>
      <c r="B14" s="45">
        <f>'元データ（外国法人）'!B35</f>
        <v>0.8445945945945946</v>
      </c>
      <c r="C14" s="45">
        <f>'元データ（外国法人）'!C35</f>
        <v>0.8642086330935251</v>
      </c>
      <c r="D14" s="45">
        <f>'元データ（外国法人）'!D35</f>
        <v>0.8762626262626263</v>
      </c>
      <c r="E14" s="45">
        <f>'元データ（外国法人）'!E35</f>
        <v>0.87531328320802</v>
      </c>
      <c r="F14" s="85">
        <f>'元データ（外国法人）'!F35</f>
        <v>0.9007707129094412</v>
      </c>
      <c r="G14" s="81">
        <f>'元データ（外国法人）'!H35/100</f>
        <v>0.6275946893768075</v>
      </c>
    </row>
    <row r="15" spans="1:7" ht="12.75" customHeight="1">
      <c r="A15" s="33" t="s">
        <v>131</v>
      </c>
      <c r="B15" s="47">
        <f>'元データ（外国法人）'!B36</f>
        <v>0.13682432432432431</v>
      </c>
      <c r="C15" s="47">
        <f>'元データ（外国法人）'!C36</f>
        <v>0.09262589928057553</v>
      </c>
      <c r="D15" s="47">
        <f>'元データ（外国法人）'!D36</f>
        <v>0.0765993265993266</v>
      </c>
      <c r="E15" s="47">
        <f>'元データ（外国法人）'!E36</f>
        <v>0.07518796992481203</v>
      </c>
      <c r="F15" s="34">
        <f>'元データ（外国法人）'!F36</f>
        <v>0.05876685934489403</v>
      </c>
      <c r="G15" s="82">
        <f>'元データ（外国法人）'!H36/100</f>
        <v>0.09348471697305376</v>
      </c>
    </row>
    <row r="16" spans="1:7" ht="12.75" customHeight="1">
      <c r="A16" s="36" t="s">
        <v>132</v>
      </c>
      <c r="B16" s="48">
        <f>'元データ（外国法人）'!B37</f>
        <v>0.008445945945945946</v>
      </c>
      <c r="C16" s="48">
        <f>'元データ（外国法人）'!C37</f>
        <v>0.00539568345323741</v>
      </c>
      <c r="D16" s="48">
        <f>'元データ（外国法人）'!D37</f>
        <v>0.006734006734006734</v>
      </c>
      <c r="E16" s="48">
        <f>'元データ（外国法人）'!E37</f>
        <v>0.009398496240601503</v>
      </c>
      <c r="F16" s="37">
        <f>'元データ（外国法人）'!F37</f>
        <v>0.00899165061014772</v>
      </c>
      <c r="G16" s="83">
        <f>'元データ（外国法人）'!H37/100</f>
        <v>0.05006247105118734</v>
      </c>
    </row>
    <row r="17" spans="1:7" ht="12.75" customHeight="1" thickBot="1">
      <c r="A17" s="39" t="s">
        <v>107</v>
      </c>
      <c r="B17" s="49">
        <f>'元データ（外国法人）'!B38</f>
        <v>0.010135135135135136</v>
      </c>
      <c r="C17" s="49">
        <f>'元データ（外国法人）'!C38</f>
        <v>0.03776978417266187</v>
      </c>
      <c r="D17" s="49">
        <f>'元データ（外国法人）'!D38</f>
        <v>0.04040404040404041</v>
      </c>
      <c r="E17" s="49">
        <f>'元データ（外国法人）'!E38</f>
        <v>0.040100250626566414</v>
      </c>
      <c r="F17" s="40">
        <f>'元データ（外国法人）'!F38</f>
        <v>0.03147077713551702</v>
      </c>
      <c r="G17" s="84">
        <f>'元データ（外国法人）'!H38/100</f>
        <v>0.22885812259895144</v>
      </c>
    </row>
    <row r="18" ht="12" customHeight="1"/>
    <row r="19" spans="1:7" ht="12" customHeight="1" thickBot="1">
      <c r="A19" s="25" t="s">
        <v>116</v>
      </c>
      <c r="F19" s="26"/>
      <c r="G19" s="26" t="s">
        <v>133</v>
      </c>
    </row>
    <row r="20" spans="1:7" ht="12.75" customHeight="1">
      <c r="A20" s="27"/>
      <c r="B20" s="50" t="s">
        <v>52</v>
      </c>
      <c r="C20" s="50" t="s">
        <v>4</v>
      </c>
      <c r="D20" s="50" t="s">
        <v>53</v>
      </c>
      <c r="E20" s="28" t="s">
        <v>54</v>
      </c>
      <c r="F20" s="50" t="s">
        <v>51</v>
      </c>
      <c r="G20" s="79" t="s">
        <v>161</v>
      </c>
    </row>
    <row r="21" spans="1:7" ht="12.75" customHeight="1">
      <c r="A21" s="30" t="s">
        <v>134</v>
      </c>
      <c r="B21" s="31">
        <f aca="true" t="shared" si="2" ref="B21:G21">SUM(B22:B24)</f>
        <v>0.775185053239916</v>
      </c>
      <c r="C21" s="31">
        <f t="shared" si="2"/>
        <v>0.7548679647906108</v>
      </c>
      <c r="D21" s="31">
        <f t="shared" si="2"/>
        <v>0.7667422750196029</v>
      </c>
      <c r="E21" s="31">
        <f t="shared" si="2"/>
        <v>0.7496033744499849</v>
      </c>
      <c r="F21" s="51">
        <f t="shared" si="2"/>
        <v>0.7518718088184095</v>
      </c>
      <c r="G21" s="32">
        <f t="shared" si="2"/>
        <v>0.743780195963336</v>
      </c>
    </row>
    <row r="22" spans="1:7" ht="12.75" customHeight="1">
      <c r="A22" s="44" t="s">
        <v>135</v>
      </c>
      <c r="B22" s="45">
        <f>'元データ（情報）'!B63</f>
        <v>0.5246011954241381</v>
      </c>
      <c r="C22" s="45">
        <f>'元データ（情報）'!C63</f>
        <v>0.5346353230426665</v>
      </c>
      <c r="D22" s="45">
        <f>'元データ（情報）'!D63</f>
        <v>0.5749584294204084</v>
      </c>
      <c r="E22" s="45">
        <f>'元データ（情報）'!E63</f>
        <v>0.5522611794024254</v>
      </c>
      <c r="F22" s="45">
        <f>'元データ（情報）'!F63</f>
        <v>0.5512082041166785</v>
      </c>
      <c r="G22" s="46">
        <f>'元データ（情報）'!N63/100</f>
        <v>0.5596055146671484</v>
      </c>
    </row>
    <row r="23" spans="1:7" ht="12.75" customHeight="1">
      <c r="A23" s="33" t="s">
        <v>136</v>
      </c>
      <c r="B23" s="47">
        <f>'元データ（情報）'!B64</f>
        <v>0.19349443850690734</v>
      </c>
      <c r="C23" s="47">
        <f>'元データ（情報）'!C64</f>
        <v>0.16818977814373687</v>
      </c>
      <c r="D23" s="47">
        <f>'元データ（情報）'!D64</f>
        <v>0.1423847533198654</v>
      </c>
      <c r="E23" s="47">
        <f>'元データ（情報）'!E64</f>
        <v>0.14456794414377352</v>
      </c>
      <c r="F23" s="47">
        <f>'元データ（情報）'!F64</f>
        <v>0.14303184088355075</v>
      </c>
      <c r="G23" s="35">
        <f>'元データ（情報）'!N64/100</f>
        <v>0.13251606688641052</v>
      </c>
    </row>
    <row r="24" spans="1:7" ht="12.75" customHeight="1">
      <c r="A24" s="36" t="s">
        <v>137</v>
      </c>
      <c r="B24" s="48">
        <f>'元データ（情報）'!B65</f>
        <v>0.05708941930887068</v>
      </c>
      <c r="C24" s="48">
        <f>'元データ（情報）'!C65</f>
        <v>0.0520428636042075</v>
      </c>
      <c r="D24" s="48">
        <f>'元データ（情報）'!D65</f>
        <v>0.049399092279329065</v>
      </c>
      <c r="E24" s="48">
        <f>'元データ（情報）'!E65</f>
        <v>0.05277425090378609</v>
      </c>
      <c r="F24" s="48">
        <f>'元データ（情報）'!F65</f>
        <v>0.05763176381818024</v>
      </c>
      <c r="G24" s="38">
        <f>'元データ（情報）'!N65/100</f>
        <v>0.0516586144097771</v>
      </c>
    </row>
    <row r="25" spans="1:7" ht="12.75" customHeight="1" thickBot="1">
      <c r="A25" s="39" t="s">
        <v>107</v>
      </c>
      <c r="B25" s="49">
        <f>'元データ（情報）'!B66</f>
        <v>0.22481494676008393</v>
      </c>
      <c r="C25" s="49">
        <f>'元データ（情報）'!C66</f>
        <v>0.24513203520938917</v>
      </c>
      <c r="D25" s="49">
        <f>'元データ（情報）'!D66</f>
        <v>0.23325772498039718</v>
      </c>
      <c r="E25" s="40">
        <f>'元データ（情報）'!E66</f>
        <v>0.250396625550015</v>
      </c>
      <c r="F25" s="49">
        <f>'元データ（情報）'!F66</f>
        <v>0.24812819118159055</v>
      </c>
      <c r="G25" s="41">
        <f>'元データ（情報）'!N66/100</f>
        <v>0.2562198040366641</v>
      </c>
    </row>
    <row r="26" ht="12" customHeight="1"/>
    <row r="27" spans="1:7" ht="12" customHeight="1" thickBot="1">
      <c r="A27" s="88" t="s">
        <v>117</v>
      </c>
      <c r="B27" s="87"/>
      <c r="C27" s="87"/>
      <c r="D27" s="87"/>
      <c r="E27" s="87"/>
      <c r="F27" s="87"/>
      <c r="G27" s="26"/>
    </row>
    <row r="28" spans="1:7" ht="12.75" customHeight="1">
      <c r="A28" s="27"/>
      <c r="B28" s="28" t="s">
        <v>104</v>
      </c>
      <c r="C28" s="28" t="s">
        <v>4</v>
      </c>
      <c r="D28" s="28" t="s">
        <v>53</v>
      </c>
      <c r="E28" s="28" t="s">
        <v>54</v>
      </c>
      <c r="F28" s="28" t="s">
        <v>51</v>
      </c>
      <c r="G28" s="79" t="s">
        <v>161</v>
      </c>
    </row>
    <row r="29" spans="1:7" ht="12.75" customHeight="1">
      <c r="A29" s="30" t="s">
        <v>139</v>
      </c>
      <c r="B29" s="31">
        <f aca="true" t="shared" si="3" ref="B29:G29">SUM(B30:B32)</f>
        <v>0.49354333757213475</v>
      </c>
      <c r="C29" s="31">
        <f t="shared" si="3"/>
        <v>0.5473234562729857</v>
      </c>
      <c r="D29" s="31">
        <f t="shared" si="3"/>
        <v>0.583971559016523</v>
      </c>
      <c r="E29" s="31">
        <f t="shared" si="3"/>
        <v>0.5941108810674027</v>
      </c>
      <c r="F29" s="31">
        <f t="shared" si="3"/>
        <v>0.5849063293411283</v>
      </c>
      <c r="G29" s="32">
        <f t="shared" si="3"/>
        <v>0.3383896933097942</v>
      </c>
    </row>
    <row r="30" spans="1:7" ht="12.75" customHeight="1">
      <c r="A30" s="33" t="s">
        <v>140</v>
      </c>
      <c r="B30" s="34">
        <f>'元データ（事業所サービス）'!B63</f>
        <v>0.2857619662698214</v>
      </c>
      <c r="C30" s="34">
        <f>'元データ（事業所サービス）'!C63</f>
        <v>0.3234937847667783</v>
      </c>
      <c r="D30" s="34">
        <f>'元データ（事業所サービス）'!D63</f>
        <v>0.3441889345666324</v>
      </c>
      <c r="E30" s="34">
        <f>'元データ（事業所サービス）'!E63</f>
        <v>0.3522777435820914</v>
      </c>
      <c r="F30" s="34">
        <f>'元データ（事業所サービス）'!F63</f>
        <v>0.34355307542348046</v>
      </c>
      <c r="G30" s="35">
        <f>'元データ（事業所サービス）'!H63</f>
        <v>0.24910191941310528</v>
      </c>
    </row>
    <row r="31" spans="1:7" ht="12.75" customHeight="1">
      <c r="A31" s="33" t="s">
        <v>141</v>
      </c>
      <c r="B31" s="34">
        <f>'元データ（事業所サービス）'!B64</f>
        <v>0.12922336480726804</v>
      </c>
      <c r="C31" s="34">
        <f>'元データ（事業所サービス）'!C64</f>
        <v>0.14811839343293753</v>
      </c>
      <c r="D31" s="34">
        <f>'元データ（事業所サービス）'!D64</f>
        <v>0.15906807521016153</v>
      </c>
      <c r="E31" s="34">
        <f>'元データ（事業所サービス）'!E64</f>
        <v>0.15919397658528092</v>
      </c>
      <c r="F31" s="34">
        <f>'元データ（事業所サービス）'!F64</f>
        <v>0.1588659027943589</v>
      </c>
      <c r="G31" s="35">
        <f>'元データ（事業所サービス）'!H64</f>
        <v>0.03335715867254976</v>
      </c>
    </row>
    <row r="32" spans="1:7" ht="12.75" customHeight="1">
      <c r="A32" s="36" t="s">
        <v>142</v>
      </c>
      <c r="B32" s="37">
        <f>'元データ（事業所サービス）'!B65</f>
        <v>0.07855800649504527</v>
      </c>
      <c r="C32" s="37">
        <f>'元データ（事業所サービス）'!C65</f>
        <v>0.07571127807326988</v>
      </c>
      <c r="D32" s="37">
        <f>'元データ（事業所サービス）'!D65</f>
        <v>0.0807145492397291</v>
      </c>
      <c r="E32" s="37">
        <f>'元データ（事業所サービス）'!E65</f>
        <v>0.08263916090003047</v>
      </c>
      <c r="F32" s="37">
        <f>'元データ（事業所サービス）'!F65</f>
        <v>0.08248735112328895</v>
      </c>
      <c r="G32" s="38">
        <f>'元データ（事業所サービス）'!H65</f>
        <v>0.055930615224139196</v>
      </c>
    </row>
    <row r="33" spans="1:7" ht="12.75" customHeight="1" thickBot="1">
      <c r="A33" s="39" t="s">
        <v>107</v>
      </c>
      <c r="B33" s="40">
        <f>'元データ（事業所サービス）'!B66</f>
        <v>0.5064566624278652</v>
      </c>
      <c r="C33" s="40">
        <f>'元データ（事業所サービス）'!C66</f>
        <v>0.45267654372701427</v>
      </c>
      <c r="D33" s="40">
        <f>'元データ（事業所サービス）'!D66</f>
        <v>0.41602844098347697</v>
      </c>
      <c r="E33" s="40">
        <f>'元データ（事業所サービス）'!E66</f>
        <v>0.4058891189325972</v>
      </c>
      <c r="F33" s="40">
        <f>'元データ（事業所サービス）'!F66</f>
        <v>0.4150936706588717</v>
      </c>
      <c r="G33" s="41">
        <f>'元データ（事業所サービス）'!H66</f>
        <v>0.6616103066902058</v>
      </c>
    </row>
    <row r="34" ht="12" customHeight="1">
      <c r="A34" s="42"/>
    </row>
    <row r="35" spans="1:7" ht="12" customHeight="1" thickBot="1">
      <c r="A35" s="25" t="s">
        <v>143</v>
      </c>
      <c r="G35" s="26" t="s">
        <v>126</v>
      </c>
    </row>
    <row r="36" spans="1:7" ht="12.75" customHeight="1">
      <c r="A36" s="27"/>
      <c r="B36" s="50" t="s">
        <v>2</v>
      </c>
      <c r="C36" s="50" t="s">
        <v>3</v>
      </c>
      <c r="D36" s="50" t="s">
        <v>4</v>
      </c>
      <c r="E36" s="50" t="s">
        <v>5</v>
      </c>
      <c r="F36" s="50" t="s">
        <v>6</v>
      </c>
      <c r="G36" s="79" t="s">
        <v>161</v>
      </c>
    </row>
    <row r="37" spans="1:7" ht="12.75" customHeight="1">
      <c r="A37" s="30" t="s">
        <v>129</v>
      </c>
      <c r="B37" s="31">
        <f aca="true" t="shared" si="4" ref="B37:G37">SUM(B38:B40)</f>
        <v>0.8994082840236687</v>
      </c>
      <c r="C37" s="31">
        <f t="shared" si="4"/>
        <v>0.8928199791883454</v>
      </c>
      <c r="D37" s="31">
        <f t="shared" si="4"/>
        <v>0.8386934673366834</v>
      </c>
      <c r="E37" s="31">
        <f t="shared" si="4"/>
        <v>0.831208053691275</v>
      </c>
      <c r="F37" s="31">
        <f t="shared" si="4"/>
        <v>0.8162987602056244</v>
      </c>
      <c r="G37" s="32">
        <f t="shared" si="4"/>
        <v>0.7923318129988599</v>
      </c>
    </row>
    <row r="38" spans="1:7" ht="12.75" customHeight="1">
      <c r="A38" s="33" t="s">
        <v>130</v>
      </c>
      <c r="B38" s="47">
        <f>'元データ（資本金）'!B35</f>
        <v>0.6331360946745562</v>
      </c>
      <c r="C38" s="47">
        <f>'元データ（資本金）'!C35</f>
        <v>0.6108220603537982</v>
      </c>
      <c r="D38" s="47">
        <f>'元データ（資本金）'!D35</f>
        <v>0.5839195979899497</v>
      </c>
      <c r="E38" s="47">
        <f>'元データ（資本金）'!E35</f>
        <v>0.5939597315436241</v>
      </c>
      <c r="F38" s="47">
        <f>'元データ（資本金）'!F35</f>
        <v>0.5849712730571515</v>
      </c>
      <c r="G38" s="35">
        <f>'元データ（資本金）'!J35/100</f>
        <v>0.580387685290764</v>
      </c>
    </row>
    <row r="39" spans="1:7" ht="12.75" customHeight="1">
      <c r="A39" s="33" t="s">
        <v>131</v>
      </c>
      <c r="B39" s="47">
        <f>'元データ（資本金）'!B36</f>
        <v>0.23668639053254437</v>
      </c>
      <c r="C39" s="47">
        <f>'元データ（資本金）'!C36</f>
        <v>0.2247658688865765</v>
      </c>
      <c r="D39" s="47">
        <f>'元データ（資本金）'!D36</f>
        <v>0.20050251256281407</v>
      </c>
      <c r="E39" s="47">
        <f>'元データ（資本金）'!E36</f>
        <v>0.1825503355704698</v>
      </c>
      <c r="F39" s="47">
        <f>'元データ（資本金）'!F36</f>
        <v>0.17205926821892956</v>
      </c>
      <c r="G39" s="35">
        <f>'元データ（資本金）'!J36/100</f>
        <v>0.14894526795895097</v>
      </c>
    </row>
    <row r="40" spans="1:7" ht="12.75" customHeight="1">
      <c r="A40" s="36" t="s">
        <v>132</v>
      </c>
      <c r="B40" s="48">
        <f>'元データ（資本金）'!B37</f>
        <v>0.029585798816568046</v>
      </c>
      <c r="C40" s="48">
        <f>'元データ（資本金）'!C37</f>
        <v>0.05723204994797086</v>
      </c>
      <c r="D40" s="48">
        <f>'元データ（資本金）'!D37</f>
        <v>0.054271356783919596</v>
      </c>
      <c r="E40" s="48">
        <f>'元データ（資本金）'!E37</f>
        <v>0.05469798657718121</v>
      </c>
      <c r="F40" s="48">
        <f>'元データ（資本金）'!F37</f>
        <v>0.05926821892954339</v>
      </c>
      <c r="G40" s="38">
        <f>'元データ（資本金）'!J37/100</f>
        <v>0.06299885974914482</v>
      </c>
    </row>
    <row r="41" spans="1:7" ht="12.75" customHeight="1" thickBot="1">
      <c r="A41" s="39" t="s">
        <v>107</v>
      </c>
      <c r="B41" s="49">
        <f>'元データ（資本金）'!B38</f>
        <v>0.10059171597633136</v>
      </c>
      <c r="C41" s="49">
        <f>'元データ（資本金）'!C38</f>
        <v>0.10718002081165452</v>
      </c>
      <c r="D41" s="49">
        <f>'元データ（資本金）'!D38</f>
        <v>0.16130653266331657</v>
      </c>
      <c r="E41" s="49">
        <f>'元データ（資本金）'!E38</f>
        <v>0.16879194630872482</v>
      </c>
      <c r="F41" s="49">
        <f>'元データ（資本金）'!F38</f>
        <v>0.18370123979437555</v>
      </c>
      <c r="G41" s="41">
        <f>'元データ（資本金）'!J38/100</f>
        <v>0.20766818700114026</v>
      </c>
    </row>
    <row r="42" ht="12" customHeight="1">
      <c r="A42" s="42"/>
    </row>
    <row r="43" spans="1:7" ht="12" customHeight="1" thickBot="1">
      <c r="A43" s="25" t="s">
        <v>144</v>
      </c>
      <c r="G43" s="26" t="s">
        <v>126</v>
      </c>
    </row>
    <row r="44" spans="1:7" ht="12.75" customHeight="1">
      <c r="A44" s="27"/>
      <c r="B44" s="28" t="s">
        <v>104</v>
      </c>
      <c r="C44" s="28" t="s">
        <v>4</v>
      </c>
      <c r="D44" s="28" t="s">
        <v>53</v>
      </c>
      <c r="E44" s="28" t="s">
        <v>54</v>
      </c>
      <c r="F44" s="28" t="s">
        <v>51</v>
      </c>
      <c r="G44" s="79" t="s">
        <v>161</v>
      </c>
    </row>
    <row r="45" spans="1:7" ht="12.75" customHeight="1">
      <c r="A45" s="30" t="s">
        <v>129</v>
      </c>
      <c r="B45" s="31">
        <f aca="true" t="shared" si="5" ref="B45:G45">SUM(B46:B48)</f>
        <v>0.6467569921066676</v>
      </c>
      <c r="C45" s="31">
        <f t="shared" si="5"/>
        <v>0.6689608996465057</v>
      </c>
      <c r="D45" s="31">
        <f t="shared" si="5"/>
        <v>0.6504130816983803</v>
      </c>
      <c r="E45" s="31">
        <f t="shared" si="5"/>
        <v>0.6173900864046675</v>
      </c>
      <c r="F45" s="31">
        <f t="shared" si="5"/>
        <v>0.6355818856404483</v>
      </c>
      <c r="G45" s="32">
        <f t="shared" si="5"/>
        <v>0.6916947642151013</v>
      </c>
    </row>
    <row r="46" spans="1:7" ht="12.75" customHeight="1">
      <c r="A46" s="33" t="s">
        <v>130</v>
      </c>
      <c r="B46" s="34">
        <f>'元データ（研究開発）'!B63</f>
        <v>0.4582439910486053</v>
      </c>
      <c r="C46" s="34">
        <f>'元データ（研究開発）'!C63</f>
        <v>0.4924225516382407</v>
      </c>
      <c r="D46" s="34">
        <f>'元データ（研究開発）'!D63</f>
        <v>0.4647571038123836</v>
      </c>
      <c r="E46" s="34">
        <f>'元データ（研究開発）'!E63</f>
        <v>0.41641833575627024</v>
      </c>
      <c r="F46" s="34">
        <f>'元データ（研究開発）'!F63</f>
        <v>0.45749865872734</v>
      </c>
      <c r="G46" s="35">
        <f>'元データ（研究開発）'!I63</f>
        <v>0.53303177324627</v>
      </c>
    </row>
    <row r="47" spans="1:7" ht="12.75" customHeight="1">
      <c r="A47" s="33" t="s">
        <v>131</v>
      </c>
      <c r="B47" s="34">
        <f>'元データ（研究開発）'!B64</f>
        <v>0.13991704042172678</v>
      </c>
      <c r="C47" s="34">
        <f>'元データ（研究開発）'!C64</f>
        <v>0.13470219368030006</v>
      </c>
      <c r="D47" s="34">
        <f>'元データ（研究開発）'!D64</f>
        <v>0.13801025832516506</v>
      </c>
      <c r="E47" s="34">
        <f>'元データ（研究開発）'!E64</f>
        <v>0.1516983902361277</v>
      </c>
      <c r="F47" s="34">
        <f>'元データ（研究開発）'!F64</f>
        <v>0.12586049253043366</v>
      </c>
      <c r="G47" s="35">
        <f>'元データ（研究開発）'!I64</f>
        <v>0.11499757674930039</v>
      </c>
    </row>
    <row r="48" spans="1:7" ht="12.75" customHeight="1">
      <c r="A48" s="36" t="s">
        <v>132</v>
      </c>
      <c r="B48" s="37">
        <f>'元データ（研究開発）'!B65</f>
        <v>0.04859596063633555</v>
      </c>
      <c r="C48" s="37">
        <f>'元データ（研究開発）'!C65</f>
        <v>0.041836154327964926</v>
      </c>
      <c r="D48" s="37">
        <f>'元データ（研究開発）'!D65</f>
        <v>0.04764571956083166</v>
      </c>
      <c r="E48" s="37">
        <f>'元データ（研究開発）'!E65</f>
        <v>0.04927336041226956</v>
      </c>
      <c r="F48" s="37">
        <f>'元データ（研究開発）'!F65</f>
        <v>0.05222273438267454</v>
      </c>
      <c r="G48" s="38">
        <f>'元データ（研究開発）'!I65</f>
        <v>0.04366541421953088</v>
      </c>
    </row>
    <row r="49" spans="1:7" ht="12.75" customHeight="1" thickBot="1">
      <c r="A49" s="39" t="s">
        <v>107</v>
      </c>
      <c r="B49" s="40">
        <f>'元データ（研究開発）'!B66</f>
        <v>0.35324300789333235</v>
      </c>
      <c r="C49" s="40">
        <f>'元データ（研究開発）'!C66</f>
        <v>0.33103910035349426</v>
      </c>
      <c r="D49" s="40">
        <f>'元データ（研究開発）'!D66</f>
        <v>0.34958691830161964</v>
      </c>
      <c r="E49" s="40">
        <f>'元データ（研究開発）'!E66</f>
        <v>0.38260991359533253</v>
      </c>
      <c r="F49" s="40">
        <f>'元データ（研究開発）'!F66</f>
        <v>0.36441811435955174</v>
      </c>
      <c r="G49" s="41">
        <f>'元データ（研究開発）'!I66</f>
        <v>0.3083052357848987</v>
      </c>
    </row>
    <row r="50" ht="12.75" customHeight="1">
      <c r="A50" s="42"/>
    </row>
    <row r="51" ht="12" customHeight="1">
      <c r="A51" s="42"/>
    </row>
    <row r="52" ht="12" customHeight="1"/>
    <row r="53" ht="12" customHeight="1"/>
  </sheetData>
  <mergeCells count="1">
    <mergeCell ref="A1:G1"/>
  </mergeCells>
  <printOptions/>
  <pageMargins left="0.7874015748031497" right="0.7874015748031497" top="0.31496062992125984" bottom="0.3543307086614173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3" max="3" width="9.75390625" style="0" customWidth="1"/>
    <col min="5" max="5" width="10.25390625" style="0" customWidth="1"/>
    <col min="6" max="6" width="10.50390625" style="0" customWidth="1"/>
    <col min="7" max="7" width="9.25390625" style="0" bestFit="1" customWidth="1"/>
  </cols>
  <sheetData>
    <row r="1" ht="13.5">
      <c r="A1" t="s">
        <v>119</v>
      </c>
    </row>
    <row r="3" spans="1:7" ht="13.5">
      <c r="A3" t="s">
        <v>115</v>
      </c>
      <c r="B3" s="53"/>
      <c r="C3" s="53"/>
      <c r="D3" s="53"/>
      <c r="E3" s="53"/>
      <c r="F3" s="54" t="s">
        <v>0</v>
      </c>
      <c r="G3" s="53" t="s">
        <v>114</v>
      </c>
    </row>
    <row r="4" spans="1:7" ht="13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113</v>
      </c>
    </row>
    <row r="5" spans="1:7" ht="13.5">
      <c r="A5" s="1" t="s">
        <v>8</v>
      </c>
      <c r="B5" s="1">
        <v>31805</v>
      </c>
      <c r="C5" s="1">
        <v>220950</v>
      </c>
      <c r="D5" s="1">
        <v>1714853</v>
      </c>
      <c r="E5" s="1">
        <v>4375821</v>
      </c>
      <c r="F5" s="1">
        <v>11859853</v>
      </c>
      <c r="G5" s="1">
        <v>125883</v>
      </c>
    </row>
    <row r="6" spans="1:7" ht="13.5">
      <c r="A6" s="1" t="s">
        <v>9</v>
      </c>
      <c r="B6" s="1">
        <v>21339</v>
      </c>
      <c r="C6" s="1">
        <v>137380</v>
      </c>
      <c r="D6" s="1">
        <v>1171765</v>
      </c>
      <c r="E6" s="1">
        <v>3080681</v>
      </c>
      <c r="F6" s="1">
        <v>11711458</v>
      </c>
      <c r="G6" s="1">
        <v>114012</v>
      </c>
    </row>
    <row r="7" spans="1:7" ht="13.5">
      <c r="A7" s="1" t="s">
        <v>10</v>
      </c>
      <c r="B7" s="1">
        <v>1052430</v>
      </c>
      <c r="C7" s="1">
        <v>7892596</v>
      </c>
      <c r="D7" s="1">
        <v>36753186</v>
      </c>
      <c r="E7" s="1">
        <v>106895295</v>
      </c>
      <c r="F7" s="1">
        <v>206111301</v>
      </c>
      <c r="G7" s="1">
        <v>1796331</v>
      </c>
    </row>
    <row r="8" spans="1:7" ht="14.25" thickBot="1">
      <c r="A8" s="1" t="s">
        <v>11</v>
      </c>
      <c r="B8" s="1">
        <v>49569</v>
      </c>
      <c r="C8" s="1">
        <v>355802</v>
      </c>
      <c r="D8" s="1">
        <v>2361088</v>
      </c>
      <c r="E8" s="1">
        <v>6701716</v>
      </c>
      <c r="F8" s="1">
        <v>19872010</v>
      </c>
      <c r="G8" s="1">
        <v>191387</v>
      </c>
    </row>
    <row r="9" spans="1:7" ht="14.25" thickBot="1">
      <c r="A9" s="2" t="s">
        <v>12</v>
      </c>
      <c r="B9" s="3">
        <f aca="true" t="shared" si="0" ref="B9:G9">SUM(B5:B8)</f>
        <v>1155143</v>
      </c>
      <c r="C9" s="3">
        <f t="shared" si="0"/>
        <v>8606728</v>
      </c>
      <c r="D9" s="3">
        <f t="shared" si="0"/>
        <v>42000892</v>
      </c>
      <c r="E9" s="3">
        <f t="shared" si="0"/>
        <v>121053513</v>
      </c>
      <c r="F9" s="3">
        <f t="shared" si="0"/>
        <v>249554622</v>
      </c>
      <c r="G9" s="4">
        <f t="shared" si="0"/>
        <v>2227613</v>
      </c>
    </row>
    <row r="10" spans="1:7" ht="13.5">
      <c r="A10" s="1"/>
      <c r="B10" s="1"/>
      <c r="C10" s="1"/>
      <c r="D10" s="1"/>
      <c r="E10" s="1"/>
      <c r="F10" s="1"/>
      <c r="G10" s="1"/>
    </row>
    <row r="11" spans="1:7" ht="13.5">
      <c r="A11" s="1" t="s">
        <v>13</v>
      </c>
      <c r="B11" s="1">
        <v>30837</v>
      </c>
      <c r="C11" s="1">
        <v>126212</v>
      </c>
      <c r="D11" s="1">
        <v>631260</v>
      </c>
      <c r="E11" s="1">
        <v>1684764</v>
      </c>
      <c r="F11" s="1">
        <v>3705916</v>
      </c>
      <c r="G11" s="1">
        <v>38924</v>
      </c>
    </row>
    <row r="12" spans="1:7" ht="13.5">
      <c r="A12" s="1" t="s">
        <v>14</v>
      </c>
      <c r="B12" s="1">
        <v>204750</v>
      </c>
      <c r="C12" s="1">
        <v>1164607</v>
      </c>
      <c r="D12" s="1">
        <v>4424653</v>
      </c>
      <c r="E12" s="1">
        <v>9329898</v>
      </c>
      <c r="F12" s="1">
        <v>19119084</v>
      </c>
      <c r="G12" s="1">
        <v>188239</v>
      </c>
    </row>
    <row r="13" spans="1:7" ht="14.25" thickBot="1">
      <c r="A13" s="1" t="s">
        <v>15</v>
      </c>
      <c r="B13" s="1">
        <v>22541</v>
      </c>
      <c r="C13" s="1">
        <v>119882</v>
      </c>
      <c r="D13" s="1">
        <v>495627</v>
      </c>
      <c r="E13" s="1">
        <v>1226571</v>
      </c>
      <c r="F13" s="1">
        <v>3388653</v>
      </c>
      <c r="G13" s="1">
        <v>34023</v>
      </c>
    </row>
    <row r="14" spans="1:7" ht="14.25" thickBot="1">
      <c r="A14" s="2" t="s">
        <v>16</v>
      </c>
      <c r="B14" s="3">
        <f aca="true" t="shared" si="1" ref="B14:G14">SUM(B11:B13)</f>
        <v>258128</v>
      </c>
      <c r="C14" s="3">
        <f t="shared" si="1"/>
        <v>1410701</v>
      </c>
      <c r="D14" s="3">
        <f t="shared" si="1"/>
        <v>5551540</v>
      </c>
      <c r="E14" s="3">
        <f t="shared" si="1"/>
        <v>12241233</v>
      </c>
      <c r="F14" s="3">
        <f t="shared" si="1"/>
        <v>26213653</v>
      </c>
      <c r="G14" s="4">
        <f t="shared" si="1"/>
        <v>261186</v>
      </c>
    </row>
    <row r="15" spans="1:7" ht="13.5">
      <c r="A15" s="1"/>
      <c r="B15" s="1"/>
      <c r="C15" s="1"/>
      <c r="D15" s="1"/>
      <c r="E15" s="1"/>
      <c r="F15" s="1"/>
      <c r="G15" s="1"/>
    </row>
    <row r="16" spans="1:7" ht="13.5">
      <c r="A16" s="1" t="s">
        <v>17</v>
      </c>
      <c r="B16" s="1">
        <v>60573</v>
      </c>
      <c r="C16" s="1">
        <v>296727</v>
      </c>
      <c r="D16" s="1">
        <v>1558460</v>
      </c>
      <c r="E16" s="1">
        <v>3640187</v>
      </c>
      <c r="F16" s="1">
        <v>7304218</v>
      </c>
      <c r="G16" s="1">
        <v>65462</v>
      </c>
    </row>
    <row r="17" spans="1:7" ht="13.5">
      <c r="A17" s="1" t="s">
        <v>18</v>
      </c>
      <c r="B17" s="1">
        <v>543869</v>
      </c>
      <c r="C17" s="1">
        <v>3385791</v>
      </c>
      <c r="D17" s="1">
        <v>13864925</v>
      </c>
      <c r="E17" s="1">
        <v>31079255</v>
      </c>
      <c r="F17" s="1">
        <v>59253054</v>
      </c>
      <c r="G17" s="1">
        <v>507777</v>
      </c>
    </row>
    <row r="18" spans="1:7" ht="13.5">
      <c r="A18" s="1" t="s">
        <v>19</v>
      </c>
      <c r="B18" s="1">
        <v>116371</v>
      </c>
      <c r="C18" s="1">
        <v>503497</v>
      </c>
      <c r="D18" s="1">
        <v>2208045</v>
      </c>
      <c r="E18" s="1">
        <v>5441394</v>
      </c>
      <c r="F18" s="1">
        <v>12579768</v>
      </c>
      <c r="G18" s="1">
        <v>113211</v>
      </c>
    </row>
    <row r="19" spans="1:7" ht="14.25" thickBot="1">
      <c r="A19" s="1" t="s">
        <v>20</v>
      </c>
      <c r="B19" s="1">
        <v>19708</v>
      </c>
      <c r="C19" s="1">
        <v>98550</v>
      </c>
      <c r="D19" s="1">
        <v>525642</v>
      </c>
      <c r="E19" s="1">
        <v>1087099</v>
      </c>
      <c r="F19" s="1">
        <v>2707327</v>
      </c>
      <c r="G19" s="1">
        <v>26190</v>
      </c>
    </row>
    <row r="20" spans="1:7" ht="14.25" thickBot="1">
      <c r="A20" s="2" t="s">
        <v>21</v>
      </c>
      <c r="B20" s="3">
        <f aca="true" t="shared" si="2" ref="B20:G20">SUM(B16:B19)</f>
        <v>740521</v>
      </c>
      <c r="C20" s="3">
        <f t="shared" si="2"/>
        <v>4284565</v>
      </c>
      <c r="D20" s="3">
        <f t="shared" si="2"/>
        <v>18157072</v>
      </c>
      <c r="E20" s="3">
        <f t="shared" si="2"/>
        <v>41247935</v>
      </c>
      <c r="F20" s="3">
        <f t="shared" si="2"/>
        <v>81844367</v>
      </c>
      <c r="G20" s="4">
        <f t="shared" si="2"/>
        <v>712640</v>
      </c>
    </row>
    <row r="21" spans="1:7" ht="14.25" thickBot="1">
      <c r="A21" s="1"/>
      <c r="B21" s="1"/>
      <c r="C21" s="1"/>
      <c r="D21" s="1"/>
      <c r="E21" s="1"/>
      <c r="F21" s="1"/>
      <c r="G21" s="1"/>
    </row>
    <row r="22" spans="1:7" ht="14.25" thickBot="1">
      <c r="A22" s="2" t="s">
        <v>22</v>
      </c>
      <c r="B22" s="3">
        <f aca="true" t="shared" si="3" ref="B22:G22">B9+B14+B20</f>
        <v>2153792</v>
      </c>
      <c r="C22" s="3">
        <f t="shared" si="3"/>
        <v>14301994</v>
      </c>
      <c r="D22" s="3">
        <f t="shared" si="3"/>
        <v>65709504</v>
      </c>
      <c r="E22" s="3">
        <f t="shared" si="3"/>
        <v>174542681</v>
      </c>
      <c r="F22" s="3">
        <f t="shared" si="3"/>
        <v>357612642</v>
      </c>
      <c r="G22" s="4">
        <f t="shared" si="3"/>
        <v>3201439</v>
      </c>
    </row>
    <row r="23" spans="1:7" ht="14.25" thickBot="1">
      <c r="A23" s="1"/>
      <c r="B23" s="1"/>
      <c r="C23" s="1"/>
      <c r="D23" s="1"/>
      <c r="E23" s="1"/>
      <c r="F23" s="1"/>
      <c r="G23" s="1"/>
    </row>
    <row r="24" spans="1:7" ht="13.5">
      <c r="A24" s="5" t="s">
        <v>23</v>
      </c>
      <c r="B24" s="6">
        <v>2982118</v>
      </c>
      <c r="C24" s="6">
        <v>18349272</v>
      </c>
      <c r="D24" s="6">
        <v>85405643</v>
      </c>
      <c r="E24" s="6">
        <v>226642034</v>
      </c>
      <c r="F24" s="6">
        <v>480303530</v>
      </c>
      <c r="G24" s="23">
        <v>4429661</v>
      </c>
    </row>
    <row r="25" spans="1:7" ht="14.25" thickBot="1">
      <c r="A25" s="8" t="s">
        <v>24</v>
      </c>
      <c r="B25" s="9">
        <f aca="true" t="shared" si="4" ref="B25:G25">B24-B22</f>
        <v>828326</v>
      </c>
      <c r="C25" s="9">
        <f t="shared" si="4"/>
        <v>4047278</v>
      </c>
      <c r="D25" s="9">
        <f t="shared" si="4"/>
        <v>19696139</v>
      </c>
      <c r="E25" s="9">
        <f t="shared" si="4"/>
        <v>52099353</v>
      </c>
      <c r="F25" s="9">
        <f t="shared" si="4"/>
        <v>122690888</v>
      </c>
      <c r="G25" s="24">
        <f t="shared" si="4"/>
        <v>1228222</v>
      </c>
    </row>
    <row r="26" spans="1:6" ht="13.5">
      <c r="A26" s="1"/>
      <c r="B26" s="1"/>
      <c r="C26" s="1"/>
      <c r="D26" s="1"/>
      <c r="E26" s="1"/>
      <c r="F26" s="1"/>
    </row>
    <row r="27" spans="1:6" ht="13.5">
      <c r="A27" s="1" t="s">
        <v>25</v>
      </c>
      <c r="B27" s="1">
        <v>87416</v>
      </c>
      <c r="C27" s="1">
        <v>423343</v>
      </c>
      <c r="D27" s="1">
        <v>1813922</v>
      </c>
      <c r="E27" s="1">
        <v>4981378</v>
      </c>
      <c r="F27" s="1">
        <v>10685113</v>
      </c>
    </row>
    <row r="28" spans="1:6" ht="13.5">
      <c r="A28" s="1" t="s">
        <v>26</v>
      </c>
      <c r="B28" s="1">
        <v>30452</v>
      </c>
      <c r="C28" s="1">
        <v>173087</v>
      </c>
      <c r="D28" s="1">
        <v>891687</v>
      </c>
      <c r="E28" s="1">
        <v>2438305</v>
      </c>
      <c r="F28" s="1">
        <v>5359906</v>
      </c>
    </row>
    <row r="29" spans="1:6" ht="13.5">
      <c r="A29" s="1" t="s">
        <v>27</v>
      </c>
      <c r="B29" s="1">
        <v>48597</v>
      </c>
      <c r="C29" s="1">
        <v>278319</v>
      </c>
      <c r="D29" s="1">
        <v>1490005</v>
      </c>
      <c r="E29" s="1">
        <v>3239851</v>
      </c>
      <c r="F29" s="1">
        <v>8079307</v>
      </c>
    </row>
    <row r="30" spans="1:6" ht="14.25" thickBot="1">
      <c r="A30" s="1" t="s">
        <v>28</v>
      </c>
      <c r="B30" s="1">
        <v>93129</v>
      </c>
      <c r="C30" s="1">
        <v>424123</v>
      </c>
      <c r="D30" s="1">
        <v>1856261</v>
      </c>
      <c r="E30" s="1">
        <v>6175217</v>
      </c>
      <c r="F30" s="1">
        <v>14624050</v>
      </c>
    </row>
    <row r="31" spans="1:6" ht="14.25" thickBot="1">
      <c r="A31" s="2" t="s">
        <v>29</v>
      </c>
      <c r="B31" s="3">
        <f>SUM(B27:B30)</f>
        <v>259594</v>
      </c>
      <c r="C31" s="3">
        <f>SUM(C27:C30)</f>
        <v>1298872</v>
      </c>
      <c r="D31" s="3">
        <f>SUM(D27:D30)</f>
        <v>6051875</v>
      </c>
      <c r="E31" s="3">
        <f>SUM(E27:E30)</f>
        <v>16834751</v>
      </c>
      <c r="F31" s="3">
        <f>SUM(F27:F30)</f>
        <v>38748376</v>
      </c>
    </row>
    <row r="32" spans="1:6" ht="14.25" thickBot="1">
      <c r="A32" s="2" t="s">
        <v>30</v>
      </c>
      <c r="B32" s="3">
        <f>B25-B31</f>
        <v>568732</v>
      </c>
      <c r="C32" s="3">
        <f>C25-C31</f>
        <v>2748406</v>
      </c>
      <c r="D32" s="3">
        <f>D25-D31</f>
        <v>13644264</v>
      </c>
      <c r="E32" s="3">
        <f>E25-E31</f>
        <v>35264602</v>
      </c>
      <c r="F32" s="3">
        <f>F25-F31</f>
        <v>83942512</v>
      </c>
    </row>
    <row r="34" spans="1:8" ht="13.5">
      <c r="A34" s="1"/>
      <c r="B34" s="1" t="s">
        <v>2</v>
      </c>
      <c r="C34" s="1" t="s">
        <v>3</v>
      </c>
      <c r="D34" s="1" t="s">
        <v>4</v>
      </c>
      <c r="E34" s="1" t="s">
        <v>5</v>
      </c>
      <c r="F34" s="1" t="s">
        <v>6</v>
      </c>
      <c r="G34" s="1" t="s">
        <v>113</v>
      </c>
      <c r="H34" s="1" t="s">
        <v>159</v>
      </c>
    </row>
    <row r="35" spans="1:8" ht="13.5">
      <c r="A35" s="1" t="s">
        <v>31</v>
      </c>
      <c r="B35" s="10">
        <f aca="true" t="shared" si="5" ref="B35:G35">B9/B24</f>
        <v>0.38735657006194923</v>
      </c>
      <c r="C35" s="10">
        <f t="shared" si="5"/>
        <v>0.46905010727401064</v>
      </c>
      <c r="D35" s="10">
        <f t="shared" si="5"/>
        <v>0.49178122808583036</v>
      </c>
      <c r="E35" s="10">
        <f t="shared" si="5"/>
        <v>0.5341176606277722</v>
      </c>
      <c r="F35" s="10">
        <f t="shared" si="5"/>
        <v>0.5195769058786639</v>
      </c>
      <c r="G35" s="10">
        <f t="shared" si="5"/>
        <v>0.5028856610020496</v>
      </c>
      <c r="H35" s="78">
        <v>0.498</v>
      </c>
    </row>
    <row r="36" spans="1:8" ht="13.5">
      <c r="A36" s="1" t="s">
        <v>32</v>
      </c>
      <c r="B36" s="10">
        <f aca="true" t="shared" si="6" ref="B36:G36">B20/B24</f>
        <v>0.2483204889947346</v>
      </c>
      <c r="C36" s="10">
        <f t="shared" si="6"/>
        <v>0.2335005443267722</v>
      </c>
      <c r="D36" s="10">
        <f t="shared" si="6"/>
        <v>0.21259803640843733</v>
      </c>
      <c r="E36" s="10">
        <f t="shared" si="6"/>
        <v>0.18199596196705506</v>
      </c>
      <c r="F36" s="10">
        <f t="shared" si="6"/>
        <v>0.17040134391683526</v>
      </c>
      <c r="G36" s="10">
        <f t="shared" si="6"/>
        <v>0.16087912822222739</v>
      </c>
      <c r="H36" s="78">
        <v>0.155</v>
      </c>
    </row>
    <row r="37" spans="1:8" ht="13.5">
      <c r="A37" s="1" t="s">
        <v>33</v>
      </c>
      <c r="B37" s="10">
        <f aca="true" t="shared" si="7" ref="B37:G37">B14/B24</f>
        <v>0.08655861371012147</v>
      </c>
      <c r="C37" s="10">
        <f t="shared" si="7"/>
        <v>0.07688048877361456</v>
      </c>
      <c r="D37" s="10">
        <f t="shared" si="7"/>
        <v>0.06500202802758595</v>
      </c>
      <c r="E37" s="10">
        <f t="shared" si="7"/>
        <v>0.05401130930549273</v>
      </c>
      <c r="F37" s="10">
        <f t="shared" si="7"/>
        <v>0.05457726492245435</v>
      </c>
      <c r="G37" s="10">
        <f t="shared" si="7"/>
        <v>0.058962977076575385</v>
      </c>
      <c r="H37" s="78">
        <v>0.057</v>
      </c>
    </row>
    <row r="38" spans="1:8" ht="13.5">
      <c r="A38" s="1" t="s">
        <v>34</v>
      </c>
      <c r="B38" s="10">
        <f aca="true" t="shared" si="8" ref="B38:G38">B25/B24</f>
        <v>0.27776432723319466</v>
      </c>
      <c r="C38" s="10">
        <f t="shared" si="8"/>
        <v>0.22056885962560258</v>
      </c>
      <c r="D38" s="10">
        <f t="shared" si="8"/>
        <v>0.2306187074781464</v>
      </c>
      <c r="E38" s="10">
        <f t="shared" si="8"/>
        <v>0.22987506809968006</v>
      </c>
      <c r="F38" s="10">
        <f t="shared" si="8"/>
        <v>0.25544448528204655</v>
      </c>
      <c r="G38" s="10">
        <f t="shared" si="8"/>
        <v>0.2772722336991476</v>
      </c>
      <c r="H38" s="78">
        <v>0.29</v>
      </c>
    </row>
    <row r="39" spans="1:7" ht="13.5">
      <c r="A39" s="1" t="s">
        <v>35</v>
      </c>
      <c r="B39" s="10">
        <f aca="true" t="shared" si="9" ref="B39:G39">B31/B24</f>
        <v>0.08705021062211489</v>
      </c>
      <c r="C39" s="10">
        <f t="shared" si="9"/>
        <v>0.07078602355450396</v>
      </c>
      <c r="D39" s="10">
        <f t="shared" si="9"/>
        <v>0.0708603645780174</v>
      </c>
      <c r="E39" s="10">
        <f t="shared" si="9"/>
        <v>0.07427903245873622</v>
      </c>
      <c r="F39" s="10">
        <f t="shared" si="9"/>
        <v>0.08067476830744925</v>
      </c>
      <c r="G39" s="10">
        <f t="shared" si="9"/>
        <v>0</v>
      </c>
    </row>
    <row r="40" spans="1:7" ht="13.5">
      <c r="A40" s="1" t="s">
        <v>36</v>
      </c>
      <c r="B40" s="10">
        <f aca="true" t="shared" si="10" ref="B40:G40">B32/B24</f>
        <v>0.1907141166110798</v>
      </c>
      <c r="C40" s="10">
        <f t="shared" si="10"/>
        <v>0.14978283607109863</v>
      </c>
      <c r="D40" s="10">
        <f t="shared" si="10"/>
        <v>0.15975834290012897</v>
      </c>
      <c r="E40" s="10">
        <f t="shared" si="10"/>
        <v>0.15559603564094382</v>
      </c>
      <c r="F40" s="10">
        <f t="shared" si="10"/>
        <v>0.17476971697459728</v>
      </c>
      <c r="G40" s="10">
        <f t="shared" si="10"/>
        <v>0</v>
      </c>
    </row>
    <row r="41" spans="1:7" ht="13.5">
      <c r="A41" s="1" t="s">
        <v>37</v>
      </c>
      <c r="B41" s="10">
        <f>SUM(B35:B40)-B38</f>
        <v>1</v>
      </c>
      <c r="C41" s="10">
        <f>SUM(C35:C40)-C38</f>
        <v>1</v>
      </c>
      <c r="D41" s="10">
        <f>SUM(D35:D40)-D38</f>
        <v>1</v>
      </c>
      <c r="E41" s="10">
        <f>SUM(E35:E40)-E38</f>
        <v>0.9999999999999999</v>
      </c>
      <c r="F41" s="10">
        <f>SUM(F35:F40)-F38</f>
        <v>1</v>
      </c>
      <c r="G41" s="10">
        <f>SUM(G35:G40)</f>
        <v>1</v>
      </c>
    </row>
  </sheetData>
  <printOptions/>
  <pageMargins left="0.75" right="0.46" top="1" bottom="1" header="0.512" footer="0.51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A1" sqref="A1"/>
    </sheetView>
  </sheetViews>
  <sheetFormatPr defaultColWidth="9.00390625" defaultRowHeight="13.5"/>
  <cols>
    <col min="1" max="1" width="16.75390625" style="0" customWidth="1"/>
  </cols>
  <sheetData>
    <row r="1" ht="13.5">
      <c r="A1" t="s">
        <v>119</v>
      </c>
    </row>
    <row r="3" ht="13.5">
      <c r="A3" t="s">
        <v>41</v>
      </c>
    </row>
    <row r="4" spans="1:8" ht="13.5">
      <c r="A4" s="1" t="s">
        <v>1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160</v>
      </c>
      <c r="H4" s="1" t="s">
        <v>161</v>
      </c>
    </row>
    <row r="5" spans="1:8" ht="13.5">
      <c r="A5" s="1" t="s">
        <v>8</v>
      </c>
      <c r="B5" s="1">
        <v>1</v>
      </c>
      <c r="C5" s="1">
        <v>2</v>
      </c>
      <c r="D5" s="1">
        <v>1</v>
      </c>
      <c r="E5" s="1">
        <v>11</v>
      </c>
      <c r="F5" s="1">
        <v>26</v>
      </c>
      <c r="G5" s="1">
        <v>64</v>
      </c>
      <c r="H5" s="1">
        <v>3907</v>
      </c>
    </row>
    <row r="6" spans="1:8" ht="13.5">
      <c r="A6" s="1" t="s">
        <v>9</v>
      </c>
      <c r="B6" s="1">
        <v>0</v>
      </c>
      <c r="C6" s="1">
        <v>0</v>
      </c>
      <c r="D6" s="1">
        <v>4</v>
      </c>
      <c r="E6" s="1">
        <v>25</v>
      </c>
      <c r="F6" s="1">
        <v>35</v>
      </c>
      <c r="G6" s="1">
        <v>89</v>
      </c>
      <c r="H6" s="1">
        <v>3365</v>
      </c>
    </row>
    <row r="7" spans="1:8" ht="13.5">
      <c r="A7" s="1" t="s">
        <v>10</v>
      </c>
      <c r="B7" s="1">
        <v>457</v>
      </c>
      <c r="C7" s="1">
        <v>911</v>
      </c>
      <c r="D7" s="1">
        <v>997</v>
      </c>
      <c r="E7" s="1">
        <v>1282</v>
      </c>
      <c r="F7" s="1">
        <v>2595</v>
      </c>
      <c r="G7" s="1">
        <v>3645</v>
      </c>
      <c r="H7" s="1">
        <v>146296</v>
      </c>
    </row>
    <row r="8" spans="1:8" ht="14.25" thickBot="1">
      <c r="A8" s="1" t="s">
        <v>11</v>
      </c>
      <c r="B8" s="1">
        <v>42</v>
      </c>
      <c r="C8" s="1">
        <v>48</v>
      </c>
      <c r="D8" s="1">
        <v>39</v>
      </c>
      <c r="E8" s="1">
        <v>79</v>
      </c>
      <c r="F8" s="1">
        <v>149</v>
      </c>
      <c r="G8" s="1">
        <v>222</v>
      </c>
      <c r="H8" s="1">
        <v>7673</v>
      </c>
    </row>
    <row r="9" spans="1:8" ht="14.25" thickBot="1">
      <c r="A9" s="2" t="s">
        <v>12</v>
      </c>
      <c r="B9" s="3">
        <v>500</v>
      </c>
      <c r="C9" s="3">
        <v>961</v>
      </c>
      <c r="D9" s="3">
        <v>1041</v>
      </c>
      <c r="E9" s="3">
        <v>1397</v>
      </c>
      <c r="F9" s="4">
        <v>2805</v>
      </c>
      <c r="G9" s="4">
        <v>4020</v>
      </c>
      <c r="H9" s="4">
        <v>161241</v>
      </c>
    </row>
    <row r="10" spans="1:8" ht="13.5">
      <c r="A10" s="1"/>
      <c r="B10" s="1"/>
      <c r="C10" s="1"/>
      <c r="D10" s="1"/>
      <c r="E10" s="1"/>
      <c r="F10" s="1"/>
      <c r="G10" s="1"/>
      <c r="H10" s="1"/>
    </row>
    <row r="11" spans="1:8" ht="13.5">
      <c r="A11" s="1" t="s">
        <v>13</v>
      </c>
      <c r="B11" s="1">
        <v>1</v>
      </c>
      <c r="C11" s="1">
        <v>1</v>
      </c>
      <c r="D11" s="1">
        <v>0</v>
      </c>
      <c r="E11" s="1">
        <v>1</v>
      </c>
      <c r="F11" s="1">
        <v>4</v>
      </c>
      <c r="G11" s="1">
        <v>9</v>
      </c>
      <c r="H11" s="1">
        <v>1604</v>
      </c>
    </row>
    <row r="12" spans="1:8" ht="13.5">
      <c r="A12" s="1" t="s">
        <v>14</v>
      </c>
      <c r="B12" s="1">
        <v>4</v>
      </c>
      <c r="C12" s="1">
        <v>5</v>
      </c>
      <c r="D12" s="1">
        <v>8</v>
      </c>
      <c r="E12" s="1">
        <v>14</v>
      </c>
      <c r="F12" s="1">
        <v>23</v>
      </c>
      <c r="G12" s="1">
        <v>52</v>
      </c>
      <c r="H12" s="1">
        <v>10470</v>
      </c>
    </row>
    <row r="13" spans="1:8" ht="14.25" thickBot="1">
      <c r="A13" s="1" t="s">
        <v>15</v>
      </c>
      <c r="B13" s="1">
        <v>0</v>
      </c>
      <c r="C13" s="1">
        <v>0</v>
      </c>
      <c r="D13" s="1">
        <v>0</v>
      </c>
      <c r="E13" s="1">
        <v>0</v>
      </c>
      <c r="F13" s="1">
        <v>1</v>
      </c>
      <c r="G13" s="1">
        <v>6</v>
      </c>
      <c r="H13" s="1">
        <v>788</v>
      </c>
    </row>
    <row r="14" spans="1:8" ht="14.25" thickBot="1">
      <c r="A14" s="2" t="s">
        <v>16</v>
      </c>
      <c r="B14" s="3">
        <v>5</v>
      </c>
      <c r="C14" s="3">
        <v>6</v>
      </c>
      <c r="D14" s="3">
        <v>8</v>
      </c>
      <c r="E14" s="3">
        <v>15</v>
      </c>
      <c r="F14" s="4">
        <v>28</v>
      </c>
      <c r="G14" s="4">
        <v>67</v>
      </c>
      <c r="H14" s="4">
        <v>12862</v>
      </c>
    </row>
    <row r="15" spans="1:8" ht="13.5">
      <c r="A15" s="1"/>
      <c r="B15" s="1"/>
      <c r="C15" s="1"/>
      <c r="D15" s="1"/>
      <c r="E15" s="1"/>
      <c r="F15" s="1"/>
      <c r="G15" s="1"/>
      <c r="H15" s="1"/>
    </row>
    <row r="16" spans="1:8" ht="13.5">
      <c r="A16" s="1" t="s">
        <v>17</v>
      </c>
      <c r="B16" s="1">
        <v>0</v>
      </c>
      <c r="C16" s="1">
        <v>2</v>
      </c>
      <c r="D16" s="1">
        <v>4</v>
      </c>
      <c r="E16" s="1">
        <v>1</v>
      </c>
      <c r="F16" s="1">
        <v>9</v>
      </c>
      <c r="G16" s="1">
        <v>21</v>
      </c>
      <c r="H16" s="1">
        <v>4500</v>
      </c>
    </row>
    <row r="17" spans="1:8" ht="13.5">
      <c r="A17" s="1" t="s">
        <v>18</v>
      </c>
      <c r="B17" s="1">
        <v>58</v>
      </c>
      <c r="C17" s="1">
        <v>58</v>
      </c>
      <c r="D17" s="1">
        <v>59</v>
      </c>
      <c r="E17" s="1">
        <v>70</v>
      </c>
      <c r="F17" s="1">
        <v>115</v>
      </c>
      <c r="G17" s="1">
        <v>150</v>
      </c>
      <c r="H17" s="1">
        <v>14250</v>
      </c>
    </row>
    <row r="18" spans="1:8" ht="13.5">
      <c r="A18" s="1" t="s">
        <v>19</v>
      </c>
      <c r="B18" s="1">
        <v>23</v>
      </c>
      <c r="C18" s="1">
        <v>43</v>
      </c>
      <c r="D18" s="1">
        <v>28</v>
      </c>
      <c r="E18" s="1">
        <v>47</v>
      </c>
      <c r="F18" s="1">
        <v>55</v>
      </c>
      <c r="G18" s="1">
        <v>67</v>
      </c>
      <c r="H18" s="1">
        <v>4783</v>
      </c>
    </row>
    <row r="19" spans="1:8" ht="14.25" thickBot="1">
      <c r="A19" s="1" t="s">
        <v>20</v>
      </c>
      <c r="B19" s="1">
        <v>0</v>
      </c>
      <c r="C19" s="1">
        <v>0</v>
      </c>
      <c r="D19" s="1">
        <v>0</v>
      </c>
      <c r="E19" s="1">
        <v>2</v>
      </c>
      <c r="F19" s="1">
        <v>4</v>
      </c>
      <c r="G19" s="1">
        <v>2</v>
      </c>
      <c r="H19" s="1">
        <v>485</v>
      </c>
    </row>
    <row r="20" spans="1:8" ht="14.25" thickBot="1">
      <c r="A20" s="2" t="s">
        <v>21</v>
      </c>
      <c r="B20" s="3">
        <v>81</v>
      </c>
      <c r="C20" s="3">
        <v>103</v>
      </c>
      <c r="D20" s="3">
        <v>91</v>
      </c>
      <c r="E20" s="3">
        <v>120</v>
      </c>
      <c r="F20" s="4">
        <v>183</v>
      </c>
      <c r="G20" s="4">
        <v>240</v>
      </c>
      <c r="H20" s="4">
        <v>24018</v>
      </c>
    </row>
    <row r="21" spans="1:8" ht="14.25" thickBot="1">
      <c r="A21" s="1"/>
      <c r="B21" s="1"/>
      <c r="C21" s="1"/>
      <c r="D21" s="1"/>
      <c r="E21" s="1"/>
      <c r="F21" s="1"/>
      <c r="G21" s="1"/>
      <c r="H21" s="1"/>
    </row>
    <row r="22" spans="1:8" ht="14.25" thickBot="1">
      <c r="A22" s="2" t="s">
        <v>22</v>
      </c>
      <c r="B22" s="3">
        <v>586</v>
      </c>
      <c r="C22" s="3">
        <v>1070</v>
      </c>
      <c r="D22" s="3">
        <v>1140</v>
      </c>
      <c r="E22" s="3">
        <v>1532</v>
      </c>
      <c r="F22" s="4">
        <v>3016</v>
      </c>
      <c r="G22" s="4">
        <v>4327</v>
      </c>
      <c r="H22" s="4">
        <v>198121</v>
      </c>
    </row>
    <row r="23" spans="1:8" ht="14.25" thickBot="1">
      <c r="A23" s="1"/>
      <c r="B23" s="1"/>
      <c r="C23" s="1"/>
      <c r="D23" s="1"/>
      <c r="E23" s="1"/>
      <c r="F23" s="1"/>
      <c r="G23" s="1"/>
      <c r="H23" s="1"/>
    </row>
    <row r="24" spans="1:8" ht="14.25" thickBot="1">
      <c r="A24" s="2" t="s">
        <v>23</v>
      </c>
      <c r="B24" s="3">
        <v>592</v>
      </c>
      <c r="C24" s="3">
        <v>1112</v>
      </c>
      <c r="D24" s="3">
        <v>1188</v>
      </c>
      <c r="E24" s="3">
        <v>1596</v>
      </c>
      <c r="F24" s="4">
        <v>3114</v>
      </c>
      <c r="G24" s="4">
        <v>4532</v>
      </c>
      <c r="H24" s="4">
        <v>256919</v>
      </c>
    </row>
    <row r="25" spans="1:8" ht="14.25" thickBot="1">
      <c r="A25" s="2" t="s">
        <v>24</v>
      </c>
      <c r="B25" s="3">
        <v>6</v>
      </c>
      <c r="C25" s="3">
        <v>42</v>
      </c>
      <c r="D25" s="3">
        <v>48</v>
      </c>
      <c r="E25" s="3">
        <v>64</v>
      </c>
      <c r="F25" s="4">
        <v>98</v>
      </c>
      <c r="G25" s="4">
        <v>205</v>
      </c>
      <c r="H25" s="4">
        <v>58798</v>
      </c>
    </row>
    <row r="26" spans="1:8" ht="13.5">
      <c r="A26" s="1"/>
      <c r="B26" s="1"/>
      <c r="C26" s="1"/>
      <c r="D26" s="1"/>
      <c r="E26" s="1"/>
      <c r="F26" s="1"/>
      <c r="G26" s="1"/>
      <c r="H26" s="1"/>
    </row>
    <row r="27" spans="1:8" ht="13.5">
      <c r="A27" s="1" t="s">
        <v>25</v>
      </c>
      <c r="B27" s="1">
        <v>0</v>
      </c>
      <c r="C27" s="1">
        <v>0</v>
      </c>
      <c r="D27" s="1">
        <v>0</v>
      </c>
      <c r="E27" s="1">
        <v>7</v>
      </c>
      <c r="F27" s="1"/>
      <c r="G27" s="1">
        <v>22</v>
      </c>
      <c r="H27" s="1">
        <v>3725</v>
      </c>
    </row>
    <row r="28" spans="1:8" ht="13.5">
      <c r="A28" s="1" t="s">
        <v>26</v>
      </c>
      <c r="B28" s="1">
        <v>0</v>
      </c>
      <c r="C28" s="1">
        <v>1</v>
      </c>
      <c r="D28" s="1">
        <v>0</v>
      </c>
      <c r="E28" s="1">
        <v>0</v>
      </c>
      <c r="F28" s="1"/>
      <c r="G28" s="1">
        <v>12</v>
      </c>
      <c r="H28" s="1">
        <v>4515</v>
      </c>
    </row>
    <row r="29" spans="1:8" ht="13.5">
      <c r="A29" s="1" t="s">
        <v>27</v>
      </c>
      <c r="B29" s="1">
        <v>0</v>
      </c>
      <c r="C29" s="1">
        <v>8</v>
      </c>
      <c r="D29" s="1">
        <v>4</v>
      </c>
      <c r="E29" s="1">
        <v>2</v>
      </c>
      <c r="F29" s="1"/>
      <c r="G29" s="1">
        <v>14</v>
      </c>
      <c r="H29" s="1">
        <v>2740</v>
      </c>
    </row>
    <row r="30" spans="1:8" ht="14.25" thickBot="1">
      <c r="A30" s="1" t="s">
        <v>28</v>
      </c>
      <c r="B30" s="1">
        <v>4</v>
      </c>
      <c r="C30" s="1">
        <v>2</v>
      </c>
      <c r="D30" s="1">
        <v>1</v>
      </c>
      <c r="E30" s="1">
        <v>4</v>
      </c>
      <c r="F30" s="1"/>
      <c r="G30" s="1">
        <v>14</v>
      </c>
      <c r="H30" s="1">
        <v>5264</v>
      </c>
    </row>
    <row r="31" spans="1:8" ht="14.25" thickBot="1">
      <c r="A31" s="2" t="s">
        <v>29</v>
      </c>
      <c r="B31" s="3">
        <v>4</v>
      </c>
      <c r="C31" s="3">
        <v>11</v>
      </c>
      <c r="D31" s="3">
        <v>5</v>
      </c>
      <c r="E31" s="3">
        <v>13</v>
      </c>
      <c r="F31" s="4"/>
      <c r="G31" s="4">
        <v>62</v>
      </c>
      <c r="H31" s="4">
        <v>16244</v>
      </c>
    </row>
    <row r="32" spans="1:8" ht="14.25" thickBot="1">
      <c r="A32" s="2" t="s">
        <v>30</v>
      </c>
      <c r="B32" s="3">
        <v>2</v>
      </c>
      <c r="C32" s="3">
        <v>31</v>
      </c>
      <c r="D32" s="3">
        <v>43</v>
      </c>
      <c r="E32" s="3">
        <v>51</v>
      </c>
      <c r="F32" s="3"/>
      <c r="G32" s="3">
        <v>143</v>
      </c>
      <c r="H32" s="3">
        <v>42554</v>
      </c>
    </row>
    <row r="34" spans="1:8" ht="13.5">
      <c r="A34" s="1"/>
      <c r="B34" s="1" t="s">
        <v>3</v>
      </c>
      <c r="C34" s="1" t="s">
        <v>4</v>
      </c>
      <c r="D34" s="1" t="s">
        <v>5</v>
      </c>
      <c r="E34" s="1" t="s">
        <v>6</v>
      </c>
      <c r="F34" s="1" t="s">
        <v>110</v>
      </c>
      <c r="G34" s="1" t="s">
        <v>160</v>
      </c>
      <c r="H34" s="1" t="s">
        <v>161</v>
      </c>
    </row>
    <row r="35" spans="1:8" ht="13.5">
      <c r="A35" s="1" t="s">
        <v>31</v>
      </c>
      <c r="B35" s="10">
        <v>0.8445945945945946</v>
      </c>
      <c r="C35" s="10">
        <v>0.8642086330935251</v>
      </c>
      <c r="D35" s="10">
        <v>0.8762626262626263</v>
      </c>
      <c r="E35" s="10">
        <v>0.87531328320802</v>
      </c>
      <c r="F35" s="10">
        <v>0.9007707129094412</v>
      </c>
      <c r="G35" s="20">
        <v>88.70255957634599</v>
      </c>
      <c r="H35" s="20">
        <v>62.75946893768075</v>
      </c>
    </row>
    <row r="36" spans="1:8" ht="13.5">
      <c r="A36" s="1" t="s">
        <v>32</v>
      </c>
      <c r="B36" s="10">
        <v>0.13682432432432431</v>
      </c>
      <c r="C36" s="10">
        <v>0.09262589928057553</v>
      </c>
      <c r="D36" s="10">
        <v>0.0765993265993266</v>
      </c>
      <c r="E36" s="10">
        <v>0.07518796992481203</v>
      </c>
      <c r="F36" s="10">
        <v>0.05876685934489403</v>
      </c>
      <c r="G36" s="20">
        <v>5.29567519858782</v>
      </c>
      <c r="H36" s="20">
        <v>9.348471697305376</v>
      </c>
    </row>
    <row r="37" spans="1:8" ht="13.5">
      <c r="A37" s="1" t="s">
        <v>33</v>
      </c>
      <c r="B37" s="10">
        <v>0.008445945945945946</v>
      </c>
      <c r="C37" s="10">
        <v>0.00539568345323741</v>
      </c>
      <c r="D37" s="10">
        <v>0.006734006734006734</v>
      </c>
      <c r="E37" s="10">
        <v>0.009398496240601503</v>
      </c>
      <c r="F37" s="10">
        <v>0.00899165061014772</v>
      </c>
      <c r="G37" s="20">
        <v>1.4783759929390998</v>
      </c>
      <c r="H37" s="20">
        <v>5.006247105118734</v>
      </c>
    </row>
    <row r="38" spans="1:8" ht="13.5">
      <c r="A38" s="1" t="s">
        <v>34</v>
      </c>
      <c r="B38" s="10">
        <v>0.010135135135135136</v>
      </c>
      <c r="C38" s="10">
        <v>0.03776978417266187</v>
      </c>
      <c r="D38" s="10">
        <v>0.04040404040404041</v>
      </c>
      <c r="E38" s="10">
        <v>0.040100250626566414</v>
      </c>
      <c r="F38" s="10">
        <v>0.03147077713551702</v>
      </c>
      <c r="G38" s="20">
        <v>4.523389232127096</v>
      </c>
      <c r="H38" s="20">
        <v>22.885812259895143</v>
      </c>
    </row>
    <row r="39" spans="1:8" ht="13.5">
      <c r="A39" s="1" t="s">
        <v>35</v>
      </c>
      <c r="B39" s="10">
        <v>0.006756756756756757</v>
      </c>
      <c r="C39" s="10">
        <v>0.009892086330935251</v>
      </c>
      <c r="D39" s="10">
        <v>0.004208754208754209</v>
      </c>
      <c r="E39" s="10">
        <v>0.008145363408521303</v>
      </c>
      <c r="F39" s="10">
        <v>0</v>
      </c>
      <c r="G39" s="20">
        <v>1.3680494263018534</v>
      </c>
      <c r="H39" s="20">
        <v>6.3226152989852835</v>
      </c>
    </row>
    <row r="40" spans="1:8" ht="13.5">
      <c r="A40" s="1" t="s">
        <v>36</v>
      </c>
      <c r="B40" s="10">
        <v>0.0033783783783783786</v>
      </c>
      <c r="C40" s="10">
        <v>0.02787769784172662</v>
      </c>
      <c r="D40" s="10">
        <v>0.0361952861952862</v>
      </c>
      <c r="E40" s="10">
        <v>0.03195488721804511</v>
      </c>
      <c r="F40" s="10">
        <v>0</v>
      </c>
      <c r="G40" s="20">
        <v>3.1553398058252426</v>
      </c>
      <c r="H40" s="20">
        <v>16.56319696090986</v>
      </c>
    </row>
    <row r="41" spans="1:8" ht="13.5">
      <c r="A41" s="1" t="s">
        <v>37</v>
      </c>
      <c r="B41" s="10">
        <v>1</v>
      </c>
      <c r="C41" s="10">
        <v>1</v>
      </c>
      <c r="D41" s="10">
        <v>1</v>
      </c>
      <c r="E41" s="10">
        <v>1</v>
      </c>
      <c r="F41" s="10">
        <v>0.968529222864483</v>
      </c>
      <c r="G41" s="20">
        <v>100</v>
      </c>
      <c r="H41" s="20">
        <v>100</v>
      </c>
    </row>
    <row r="68" ht="13.5">
      <c r="A68" t="s">
        <v>43</v>
      </c>
    </row>
    <row r="69" spans="1:5" ht="13.5">
      <c r="A69" t="s">
        <v>44</v>
      </c>
      <c r="E69" t="s">
        <v>38</v>
      </c>
    </row>
    <row r="70" spans="1:5" ht="13.5">
      <c r="A70" t="s">
        <v>39</v>
      </c>
      <c r="E70" t="s">
        <v>40</v>
      </c>
    </row>
  </sheetData>
  <printOptions/>
  <pageMargins left="0.75" right="0.75" top="1" bottom="1" header="0.512" footer="0.51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A1">
      <selection activeCell="A1" sqref="A1"/>
    </sheetView>
  </sheetViews>
  <sheetFormatPr defaultColWidth="9.00390625" defaultRowHeight="13.5"/>
  <cols>
    <col min="1" max="1" width="16.50390625" style="0" customWidth="1"/>
    <col min="2" max="6" width="7.50390625" style="0" bestFit="1" customWidth="1"/>
    <col min="7" max="7" width="14.625" style="0" bestFit="1" customWidth="1"/>
    <col min="8" max="8" width="7.375" style="0" bestFit="1" customWidth="1"/>
    <col min="9" max="9" width="3.125" style="0" customWidth="1"/>
    <col min="10" max="10" width="14.875" style="0" bestFit="1" customWidth="1"/>
    <col min="11" max="11" width="7.875" style="0" bestFit="1" customWidth="1"/>
    <col min="12" max="12" width="14.625" style="0" bestFit="1" customWidth="1"/>
    <col min="14" max="14" width="14.625" style="0" bestFit="1" customWidth="1"/>
  </cols>
  <sheetData>
    <row r="1" ht="13.5">
      <c r="A1" t="s">
        <v>119</v>
      </c>
    </row>
    <row r="3" spans="1:14" ht="13.5">
      <c r="A3" t="s">
        <v>50</v>
      </c>
      <c r="G3" t="s">
        <v>51</v>
      </c>
      <c r="H3" t="s">
        <v>51</v>
      </c>
      <c r="K3" t="s">
        <v>108</v>
      </c>
      <c r="L3" t="s">
        <v>113</v>
      </c>
      <c r="M3" t="s">
        <v>113</v>
      </c>
      <c r="N3">
        <v>2004</v>
      </c>
    </row>
    <row r="4" spans="1:15" ht="13.5">
      <c r="A4" s="1" t="s">
        <v>1</v>
      </c>
      <c r="B4" s="1" t="s">
        <v>52</v>
      </c>
      <c r="C4" s="1" t="s">
        <v>4</v>
      </c>
      <c r="D4" s="1" t="s">
        <v>53</v>
      </c>
      <c r="E4" s="1" t="s">
        <v>54</v>
      </c>
      <c r="F4" s="1" t="s">
        <v>51</v>
      </c>
      <c r="G4" s="1" t="s">
        <v>55</v>
      </c>
      <c r="H4" s="1" t="s">
        <v>56</v>
      </c>
      <c r="I4" s="15"/>
      <c r="K4" t="s">
        <v>109</v>
      </c>
      <c r="L4" s="1" t="s">
        <v>55</v>
      </c>
      <c r="M4" s="1" t="s">
        <v>56</v>
      </c>
      <c r="N4" s="1" t="s">
        <v>162</v>
      </c>
      <c r="O4" s="1" t="s">
        <v>56</v>
      </c>
    </row>
    <row r="5" spans="1:15" ht="13.5">
      <c r="A5" s="1" t="s">
        <v>8</v>
      </c>
      <c r="B5" s="1">
        <v>672</v>
      </c>
      <c r="C5" s="1">
        <v>1891</v>
      </c>
      <c r="D5" s="1">
        <v>11689</v>
      </c>
      <c r="E5" s="1">
        <v>20531</v>
      </c>
      <c r="F5" s="1">
        <v>21736</v>
      </c>
      <c r="G5" s="1">
        <v>17142</v>
      </c>
      <c r="H5" s="1">
        <v>4594</v>
      </c>
      <c r="I5" s="15"/>
      <c r="J5" t="s">
        <v>57</v>
      </c>
      <c r="K5" s="17">
        <v>23232</v>
      </c>
      <c r="L5" s="56">
        <v>20496</v>
      </c>
      <c r="M5" s="56">
        <v>3655</v>
      </c>
      <c r="N5" s="57">
        <v>4303</v>
      </c>
      <c r="O5" s="57">
        <v>1216</v>
      </c>
    </row>
    <row r="6" spans="1:15" ht="13.5">
      <c r="A6" s="1" t="s">
        <v>9</v>
      </c>
      <c r="B6" s="1">
        <v>678</v>
      </c>
      <c r="C6" s="1">
        <v>1478</v>
      </c>
      <c r="D6" s="1">
        <v>1467</v>
      </c>
      <c r="E6" s="1">
        <v>2220</v>
      </c>
      <c r="F6" s="1">
        <v>2557</v>
      </c>
      <c r="G6" s="1">
        <v>1914</v>
      </c>
      <c r="H6" s="1">
        <v>643</v>
      </c>
      <c r="I6" s="15"/>
      <c r="J6" t="s">
        <v>58</v>
      </c>
      <c r="K6" s="17">
        <v>2498</v>
      </c>
      <c r="L6" s="56">
        <v>2170</v>
      </c>
      <c r="M6" s="56">
        <v>467</v>
      </c>
      <c r="N6" s="57">
        <v>517</v>
      </c>
      <c r="O6" s="57">
        <v>128</v>
      </c>
    </row>
    <row r="7" spans="1:15" ht="13.5">
      <c r="A7" s="1" t="s">
        <v>10</v>
      </c>
      <c r="B7" s="1">
        <v>49291</v>
      </c>
      <c r="C7" s="1">
        <v>84339</v>
      </c>
      <c r="D7" s="1">
        <v>1711</v>
      </c>
      <c r="E7" s="1">
        <v>2902</v>
      </c>
      <c r="F7" s="1">
        <v>2900</v>
      </c>
      <c r="G7" s="1">
        <v>2314</v>
      </c>
      <c r="H7" s="1">
        <v>586</v>
      </c>
      <c r="I7" s="15"/>
      <c r="J7" t="s">
        <v>59</v>
      </c>
      <c r="K7" s="17">
        <v>3229</v>
      </c>
      <c r="L7" s="56">
        <v>3338</v>
      </c>
      <c r="M7" s="56">
        <v>586</v>
      </c>
      <c r="N7" s="57">
        <v>1191</v>
      </c>
      <c r="O7" s="57">
        <v>180</v>
      </c>
    </row>
    <row r="8" spans="1:15" ht="14.25" thickBot="1">
      <c r="A8" s="1" t="s">
        <v>11</v>
      </c>
      <c r="B8" s="1">
        <v>2371</v>
      </c>
      <c r="C8" s="1">
        <v>4492</v>
      </c>
      <c r="D8" s="1">
        <v>6154</v>
      </c>
      <c r="E8" s="1">
        <v>12101</v>
      </c>
      <c r="F8" s="1">
        <v>10878</v>
      </c>
      <c r="G8" s="1">
        <v>8998</v>
      </c>
      <c r="H8" s="1">
        <v>1880</v>
      </c>
      <c r="I8" s="15"/>
      <c r="J8" t="s">
        <v>60</v>
      </c>
      <c r="K8" s="17">
        <v>11999</v>
      </c>
      <c r="L8" s="56">
        <v>11398</v>
      </c>
      <c r="M8" s="56">
        <v>2495</v>
      </c>
      <c r="N8" s="57">
        <v>4224</v>
      </c>
      <c r="O8" s="57">
        <v>846</v>
      </c>
    </row>
    <row r="9" spans="1:15" ht="14.25" thickBot="1">
      <c r="A9" s="2" t="s">
        <v>12</v>
      </c>
      <c r="B9" s="3">
        <v>53012</v>
      </c>
      <c r="C9" s="4">
        <v>92200</v>
      </c>
      <c r="D9" s="1">
        <v>1140</v>
      </c>
      <c r="E9" s="1">
        <v>2200</v>
      </c>
      <c r="F9" s="1">
        <v>2180</v>
      </c>
      <c r="G9" s="1">
        <v>1755</v>
      </c>
      <c r="H9" s="1">
        <v>425</v>
      </c>
      <c r="I9" s="15"/>
      <c r="J9" t="s">
        <v>61</v>
      </c>
      <c r="K9" s="17">
        <v>2308</v>
      </c>
      <c r="L9" s="56">
        <v>2476</v>
      </c>
      <c r="M9" s="56">
        <v>448</v>
      </c>
      <c r="N9" s="57">
        <v>627</v>
      </c>
      <c r="O9" s="57">
        <v>591</v>
      </c>
    </row>
    <row r="10" spans="1:15" ht="13.5">
      <c r="A10" s="1"/>
      <c r="B10" s="1"/>
      <c r="C10" s="1"/>
      <c r="D10" s="1">
        <v>1176</v>
      </c>
      <c r="E10" s="1">
        <v>2327</v>
      </c>
      <c r="F10" s="1">
        <v>2079</v>
      </c>
      <c r="G10" s="1">
        <v>1665</v>
      </c>
      <c r="H10" s="1">
        <v>414</v>
      </c>
      <c r="I10" s="15"/>
      <c r="J10" t="s">
        <v>62</v>
      </c>
      <c r="K10" s="17">
        <v>2223</v>
      </c>
      <c r="L10" s="56">
        <v>1936</v>
      </c>
      <c r="M10" s="56">
        <v>462</v>
      </c>
      <c r="N10" s="57">
        <v>566</v>
      </c>
      <c r="O10" s="57">
        <v>160</v>
      </c>
    </row>
    <row r="11" spans="1:15" ht="13.5">
      <c r="A11" s="1" t="s">
        <v>13</v>
      </c>
      <c r="B11" s="1">
        <v>383</v>
      </c>
      <c r="C11" s="1">
        <v>609</v>
      </c>
      <c r="D11" s="1">
        <v>3051</v>
      </c>
      <c r="E11" s="1">
        <v>4420</v>
      </c>
      <c r="F11" s="1">
        <v>4286</v>
      </c>
      <c r="G11" s="1">
        <v>3183</v>
      </c>
      <c r="H11" s="1">
        <v>1103</v>
      </c>
      <c r="I11" s="15"/>
      <c r="J11" t="s">
        <v>63</v>
      </c>
      <c r="K11" s="17">
        <v>4543</v>
      </c>
      <c r="L11" s="56">
        <v>4146</v>
      </c>
      <c r="M11" s="56">
        <v>937</v>
      </c>
      <c r="N11" s="57">
        <v>1117</v>
      </c>
      <c r="O11" s="57">
        <v>309</v>
      </c>
    </row>
    <row r="12" spans="1:15" ht="13.5">
      <c r="A12" s="1" t="s">
        <v>14</v>
      </c>
      <c r="B12" s="1">
        <v>4933</v>
      </c>
      <c r="C12" s="1">
        <v>7730</v>
      </c>
      <c r="D12" s="1">
        <v>5176</v>
      </c>
      <c r="E12" s="1">
        <v>11204</v>
      </c>
      <c r="F12" s="1">
        <v>12327</v>
      </c>
      <c r="G12" s="1">
        <v>11592</v>
      </c>
      <c r="H12" s="1">
        <v>735</v>
      </c>
      <c r="I12" s="15"/>
      <c r="J12" t="s">
        <v>64</v>
      </c>
      <c r="K12" s="17">
        <v>10040</v>
      </c>
      <c r="L12" s="56">
        <v>10721</v>
      </c>
      <c r="M12" s="56">
        <v>827</v>
      </c>
      <c r="N12" s="57">
        <v>2831</v>
      </c>
      <c r="O12" s="57">
        <v>327</v>
      </c>
    </row>
    <row r="13" spans="1:15" ht="14.25" thickBot="1">
      <c r="A13" s="1" t="s">
        <v>15</v>
      </c>
      <c r="B13" s="1">
        <v>453</v>
      </c>
      <c r="C13" s="1">
        <v>636</v>
      </c>
      <c r="D13" s="1">
        <v>2330</v>
      </c>
      <c r="E13" s="1">
        <v>4822</v>
      </c>
      <c r="F13" s="1">
        <v>4389</v>
      </c>
      <c r="G13" s="1">
        <v>3598</v>
      </c>
      <c r="H13" s="1">
        <v>791</v>
      </c>
      <c r="I13" s="15"/>
      <c r="J13" t="s">
        <v>65</v>
      </c>
      <c r="K13" s="17">
        <v>5675</v>
      </c>
      <c r="L13" s="56">
        <v>4731</v>
      </c>
      <c r="M13" s="56">
        <v>961</v>
      </c>
      <c r="N13" s="57">
        <v>1851</v>
      </c>
      <c r="O13" s="57">
        <v>297</v>
      </c>
    </row>
    <row r="14" spans="1:15" ht="14.25" thickBot="1">
      <c r="A14" s="2" t="s">
        <v>16</v>
      </c>
      <c r="B14" s="3">
        <v>5769</v>
      </c>
      <c r="C14" s="4">
        <v>8975</v>
      </c>
      <c r="D14" s="1">
        <v>3802</v>
      </c>
      <c r="E14" s="1">
        <v>7580</v>
      </c>
      <c r="F14" s="1">
        <v>6482</v>
      </c>
      <c r="G14" s="1">
        <v>5446</v>
      </c>
      <c r="H14" s="1">
        <v>1036</v>
      </c>
      <c r="I14" s="15"/>
      <c r="J14" t="s">
        <v>66</v>
      </c>
      <c r="K14" s="17">
        <v>7015</v>
      </c>
      <c r="L14" s="56">
        <v>6322</v>
      </c>
      <c r="M14" s="56">
        <v>1127</v>
      </c>
      <c r="N14" s="57">
        <v>1625</v>
      </c>
      <c r="O14" s="57">
        <v>524</v>
      </c>
    </row>
    <row r="15" spans="1:15" ht="13.5">
      <c r="A15" s="1"/>
      <c r="B15" s="1"/>
      <c r="C15" s="1"/>
      <c r="D15" s="1">
        <v>5393</v>
      </c>
      <c r="E15" s="1">
        <v>13293</v>
      </c>
      <c r="F15" s="1">
        <v>13780</v>
      </c>
      <c r="G15" s="1">
        <v>9653</v>
      </c>
      <c r="H15" s="1">
        <v>4127</v>
      </c>
      <c r="I15" s="15"/>
      <c r="J15" t="s">
        <v>67</v>
      </c>
      <c r="K15" s="17">
        <v>14628</v>
      </c>
      <c r="L15" s="56">
        <v>13491</v>
      </c>
      <c r="M15" s="56">
        <v>3680</v>
      </c>
      <c r="N15" s="57">
        <v>4420</v>
      </c>
      <c r="O15" s="57">
        <v>1840</v>
      </c>
    </row>
    <row r="16" spans="1:15" ht="13.5">
      <c r="A16" s="1" t="s">
        <v>17</v>
      </c>
      <c r="B16" s="1">
        <v>1513</v>
      </c>
      <c r="C16" s="1">
        <v>2149</v>
      </c>
      <c r="D16" s="1">
        <v>6138</v>
      </c>
      <c r="E16" s="1">
        <v>17920</v>
      </c>
      <c r="F16" s="1">
        <v>23319</v>
      </c>
      <c r="G16" s="1">
        <v>21272</v>
      </c>
      <c r="H16" s="1">
        <v>2047</v>
      </c>
      <c r="I16" s="15"/>
      <c r="J16" t="s">
        <v>68</v>
      </c>
      <c r="K16" s="17">
        <v>23454</v>
      </c>
      <c r="L16" s="56">
        <v>20532</v>
      </c>
      <c r="M16" s="56">
        <v>1893</v>
      </c>
      <c r="N16" s="57">
        <v>6059</v>
      </c>
      <c r="O16" s="57">
        <v>902</v>
      </c>
    </row>
    <row r="17" spans="1:15" ht="13.5">
      <c r="A17" s="1" t="s">
        <v>18</v>
      </c>
      <c r="B17" s="1">
        <v>15655</v>
      </c>
      <c r="C17" s="1">
        <v>23349</v>
      </c>
      <c r="D17" s="1">
        <v>233981</v>
      </c>
      <c r="E17" s="1">
        <v>365118</v>
      </c>
      <c r="F17" s="1">
        <v>332540</v>
      </c>
      <c r="G17" s="1">
        <v>266497</v>
      </c>
      <c r="H17" s="1">
        <v>66043</v>
      </c>
      <c r="I17" s="15"/>
      <c r="J17" t="s">
        <v>69</v>
      </c>
      <c r="K17" s="17">
        <v>374662</v>
      </c>
      <c r="L17" s="56">
        <v>395643</v>
      </c>
      <c r="M17" s="56">
        <v>72573</v>
      </c>
      <c r="N17" s="57">
        <v>96259</v>
      </c>
      <c r="O17" s="57">
        <v>19801</v>
      </c>
    </row>
    <row r="18" spans="1:15" ht="13.5">
      <c r="A18" s="1" t="s">
        <v>19</v>
      </c>
      <c r="B18" s="1">
        <v>2209</v>
      </c>
      <c r="C18" s="1">
        <v>3289</v>
      </c>
      <c r="D18" s="1">
        <v>27994</v>
      </c>
      <c r="E18" s="1">
        <v>70819</v>
      </c>
      <c r="F18" s="1">
        <v>75245</v>
      </c>
      <c r="G18" s="1">
        <v>71238</v>
      </c>
      <c r="H18" s="1">
        <v>4007</v>
      </c>
      <c r="I18" s="15"/>
      <c r="J18" t="s">
        <v>70</v>
      </c>
      <c r="K18" s="17">
        <v>79251</v>
      </c>
      <c r="L18" s="56">
        <v>86433</v>
      </c>
      <c r="M18" s="56">
        <v>4381</v>
      </c>
      <c r="N18" s="57">
        <v>17832</v>
      </c>
      <c r="O18" s="57">
        <v>1610</v>
      </c>
    </row>
    <row r="19" spans="1:15" ht="14.25" thickBot="1">
      <c r="A19" s="1" t="s">
        <v>20</v>
      </c>
      <c r="B19" s="1">
        <v>176</v>
      </c>
      <c r="C19" s="1">
        <v>218</v>
      </c>
      <c r="D19" s="1">
        <v>3839</v>
      </c>
      <c r="E19" s="1">
        <v>7917</v>
      </c>
      <c r="F19" s="1">
        <v>7022</v>
      </c>
      <c r="G19" s="1">
        <v>5843</v>
      </c>
      <c r="H19" s="1">
        <v>1179</v>
      </c>
      <c r="I19" s="15"/>
      <c r="J19" t="s">
        <v>71</v>
      </c>
      <c r="K19" s="17">
        <v>8050</v>
      </c>
      <c r="L19" s="56">
        <v>7153</v>
      </c>
      <c r="M19" s="56">
        <v>1034</v>
      </c>
      <c r="N19" s="57">
        <v>2228</v>
      </c>
      <c r="O19" s="57">
        <v>313</v>
      </c>
    </row>
    <row r="20" spans="1:15" ht="14.25" thickBot="1">
      <c r="A20" s="2" t="s">
        <v>21</v>
      </c>
      <c r="B20" s="3">
        <v>19553</v>
      </c>
      <c r="C20" s="4">
        <v>29005</v>
      </c>
      <c r="D20" s="1">
        <v>2549</v>
      </c>
      <c r="E20" s="1">
        <v>4856</v>
      </c>
      <c r="F20" s="1">
        <v>4217</v>
      </c>
      <c r="G20" s="1">
        <v>3362</v>
      </c>
      <c r="H20" s="1">
        <v>855</v>
      </c>
      <c r="I20" s="15"/>
      <c r="J20" t="s">
        <v>72</v>
      </c>
      <c r="K20" s="17">
        <v>4477</v>
      </c>
      <c r="L20" s="56">
        <v>3642</v>
      </c>
      <c r="M20" s="56">
        <v>739</v>
      </c>
      <c r="N20" s="57">
        <v>1165</v>
      </c>
      <c r="O20" s="57">
        <v>357</v>
      </c>
    </row>
    <row r="21" spans="1:15" ht="14.25" thickBot="1">
      <c r="A21" s="1"/>
      <c r="B21" s="1"/>
      <c r="C21" s="1"/>
      <c r="D21" s="1">
        <v>2434</v>
      </c>
      <c r="E21" s="1">
        <v>5488</v>
      </c>
      <c r="F21" s="1">
        <v>6201</v>
      </c>
      <c r="G21" s="1">
        <v>5098</v>
      </c>
      <c r="H21" s="1">
        <v>1103</v>
      </c>
      <c r="I21" s="15"/>
      <c r="J21" t="s">
        <v>73</v>
      </c>
      <c r="K21" s="17">
        <v>7068</v>
      </c>
      <c r="L21" s="56">
        <v>6467</v>
      </c>
      <c r="M21" s="56">
        <v>667</v>
      </c>
      <c r="N21" s="57">
        <v>2153</v>
      </c>
      <c r="O21" s="57">
        <v>216</v>
      </c>
    </row>
    <row r="22" spans="1:15" ht="14.25" thickBot="1">
      <c r="A22" s="2" t="s">
        <v>22</v>
      </c>
      <c r="B22" s="3">
        <v>78334</v>
      </c>
      <c r="C22" s="4">
        <v>130180</v>
      </c>
      <c r="D22" s="1">
        <v>1381</v>
      </c>
      <c r="E22" s="1">
        <v>2928</v>
      </c>
      <c r="F22" s="1">
        <v>2466</v>
      </c>
      <c r="G22" s="1">
        <v>1948</v>
      </c>
      <c r="H22" s="1">
        <v>518</v>
      </c>
      <c r="I22" s="15"/>
      <c r="J22" t="s">
        <v>74</v>
      </c>
      <c r="K22" s="17">
        <v>3124</v>
      </c>
      <c r="L22" s="56">
        <v>2922</v>
      </c>
      <c r="M22" s="56">
        <v>577</v>
      </c>
      <c r="N22" s="57">
        <v>1039</v>
      </c>
      <c r="O22" s="57">
        <v>82</v>
      </c>
    </row>
    <row r="23" spans="1:15" ht="14.25" thickBot="1">
      <c r="A23" s="1"/>
      <c r="B23" s="1"/>
      <c r="C23" s="1"/>
      <c r="D23" s="1">
        <v>1028</v>
      </c>
      <c r="E23" s="1">
        <v>2071</v>
      </c>
      <c r="F23" s="1">
        <v>1797</v>
      </c>
      <c r="G23" s="1">
        <v>1465</v>
      </c>
      <c r="H23" s="1">
        <v>332</v>
      </c>
      <c r="I23" s="15"/>
      <c r="J23" t="s">
        <v>75</v>
      </c>
      <c r="K23" s="17">
        <v>1880</v>
      </c>
      <c r="L23" s="56">
        <v>1958</v>
      </c>
      <c r="M23" s="56">
        <v>328</v>
      </c>
      <c r="N23" s="57">
        <v>638</v>
      </c>
      <c r="O23" s="57">
        <v>87</v>
      </c>
    </row>
    <row r="24" spans="1:15" ht="14.25" thickBot="1">
      <c r="A24" s="2" t="s">
        <v>23</v>
      </c>
      <c r="B24" s="3">
        <v>101052</v>
      </c>
      <c r="C24" s="4">
        <v>172454</v>
      </c>
      <c r="D24" s="1">
        <v>4477</v>
      </c>
      <c r="E24" s="1">
        <v>9275</v>
      </c>
      <c r="F24" s="1">
        <v>8717</v>
      </c>
      <c r="G24" s="1">
        <v>7256</v>
      </c>
      <c r="H24" s="1">
        <v>1461</v>
      </c>
      <c r="I24" s="15"/>
      <c r="J24" t="s">
        <v>76</v>
      </c>
      <c r="K24" s="17">
        <v>8248</v>
      </c>
      <c r="L24" s="56">
        <v>8706</v>
      </c>
      <c r="M24" s="56">
        <v>1282</v>
      </c>
      <c r="N24" s="57">
        <v>2051</v>
      </c>
      <c r="O24" s="57">
        <v>789</v>
      </c>
    </row>
    <row r="25" spans="1:15" ht="14.25" thickBot="1">
      <c r="A25" s="2" t="s">
        <v>24</v>
      </c>
      <c r="B25" s="3">
        <v>22718</v>
      </c>
      <c r="C25" s="4">
        <v>42274</v>
      </c>
      <c r="D25" s="1">
        <v>1398</v>
      </c>
      <c r="E25" s="1">
        <v>2981</v>
      </c>
      <c r="F25" s="1">
        <v>3468</v>
      </c>
      <c r="G25" s="1">
        <v>2585</v>
      </c>
      <c r="H25" s="1">
        <v>883</v>
      </c>
      <c r="I25" s="15"/>
      <c r="J25" t="s">
        <v>77</v>
      </c>
      <c r="K25" s="17">
        <v>3944</v>
      </c>
      <c r="L25" s="56">
        <v>4049</v>
      </c>
      <c r="M25" s="56">
        <v>961</v>
      </c>
      <c r="N25" s="57">
        <v>1111</v>
      </c>
      <c r="O25" s="57">
        <v>242</v>
      </c>
    </row>
    <row r="26" spans="1:15" ht="13.5">
      <c r="A26" s="1"/>
      <c r="B26" s="1"/>
      <c r="C26" s="1"/>
      <c r="D26" s="1">
        <v>7546</v>
      </c>
      <c r="E26" s="1">
        <v>15817</v>
      </c>
      <c r="F26" s="1">
        <v>12706</v>
      </c>
      <c r="G26" s="1">
        <v>10284</v>
      </c>
      <c r="H26" s="1">
        <v>2422</v>
      </c>
      <c r="I26" s="15"/>
      <c r="J26" t="s">
        <v>78</v>
      </c>
      <c r="K26" s="17">
        <v>13859</v>
      </c>
      <c r="L26" s="56">
        <v>11008</v>
      </c>
      <c r="M26" s="56">
        <v>3202</v>
      </c>
      <c r="N26" s="57">
        <v>2634</v>
      </c>
      <c r="O26" s="57">
        <v>822</v>
      </c>
    </row>
    <row r="27" spans="1:15" ht="13.5">
      <c r="A27" s="1" t="s">
        <v>25</v>
      </c>
      <c r="B27" s="1">
        <v>2778</v>
      </c>
      <c r="C27" s="1">
        <v>4434</v>
      </c>
      <c r="D27" s="1">
        <v>20652</v>
      </c>
      <c r="E27" s="1">
        <v>38873</v>
      </c>
      <c r="F27" s="1">
        <v>40300</v>
      </c>
      <c r="G27" s="1">
        <v>30907</v>
      </c>
      <c r="H27" s="1">
        <v>9393</v>
      </c>
      <c r="I27" s="15"/>
      <c r="J27" t="s">
        <v>79</v>
      </c>
      <c r="K27" s="17">
        <v>44917</v>
      </c>
      <c r="L27" s="56">
        <v>39718</v>
      </c>
      <c r="M27" s="56">
        <v>9730</v>
      </c>
      <c r="N27" s="57">
        <v>8024</v>
      </c>
      <c r="O27" s="57">
        <v>3296</v>
      </c>
    </row>
    <row r="28" spans="1:15" ht="13.5">
      <c r="A28" s="1" t="s">
        <v>26</v>
      </c>
      <c r="B28" s="1">
        <v>941</v>
      </c>
      <c r="C28" s="1">
        <v>2360</v>
      </c>
      <c r="D28" s="1">
        <v>1449</v>
      </c>
      <c r="E28" s="1">
        <v>2787</v>
      </c>
      <c r="F28" s="1">
        <v>2747</v>
      </c>
      <c r="G28" s="1">
        <v>2193</v>
      </c>
      <c r="H28" s="1">
        <v>554</v>
      </c>
      <c r="I28" s="15"/>
      <c r="J28" t="s">
        <v>80</v>
      </c>
      <c r="K28" s="17">
        <v>2939</v>
      </c>
      <c r="L28" s="56">
        <v>3328</v>
      </c>
      <c r="M28" s="56">
        <v>615</v>
      </c>
      <c r="N28" s="57">
        <v>821</v>
      </c>
      <c r="O28" s="57">
        <v>235</v>
      </c>
    </row>
    <row r="29" spans="1:15" ht="13.5">
      <c r="A29" s="1" t="s">
        <v>27</v>
      </c>
      <c r="B29" s="1">
        <v>1596</v>
      </c>
      <c r="C29" s="1">
        <v>2504</v>
      </c>
      <c r="D29" s="1">
        <v>1489</v>
      </c>
      <c r="E29" s="1">
        <v>2125</v>
      </c>
      <c r="F29" s="1">
        <v>1999</v>
      </c>
      <c r="G29" s="1">
        <v>1764</v>
      </c>
      <c r="H29" s="1">
        <v>235</v>
      </c>
      <c r="I29" s="15"/>
      <c r="J29" t="s">
        <v>81</v>
      </c>
      <c r="K29" s="17">
        <v>2136</v>
      </c>
      <c r="L29" s="56">
        <v>2124</v>
      </c>
      <c r="M29" s="56">
        <v>272</v>
      </c>
      <c r="N29" s="57">
        <v>444</v>
      </c>
      <c r="O29" s="57">
        <v>166</v>
      </c>
    </row>
    <row r="30" spans="1:15" ht="14.25" thickBot="1">
      <c r="A30" s="1" t="s">
        <v>28</v>
      </c>
      <c r="B30" s="1">
        <v>3672</v>
      </c>
      <c r="C30" s="1">
        <v>5685</v>
      </c>
      <c r="D30" s="1">
        <v>4764</v>
      </c>
      <c r="E30" s="1">
        <v>7410</v>
      </c>
      <c r="F30" s="1">
        <v>7590</v>
      </c>
      <c r="G30" s="1">
        <v>5427</v>
      </c>
      <c r="H30" s="1">
        <v>2163</v>
      </c>
      <c r="I30" s="15"/>
      <c r="J30" t="s">
        <v>82</v>
      </c>
      <c r="K30" s="17">
        <v>9926</v>
      </c>
      <c r="L30" s="56">
        <v>7591</v>
      </c>
      <c r="M30" s="56">
        <v>1742</v>
      </c>
      <c r="N30" s="57">
        <v>1680</v>
      </c>
      <c r="O30" s="57">
        <v>493</v>
      </c>
    </row>
    <row r="31" spans="1:15" ht="14.25" thickBot="1">
      <c r="A31" s="2" t="s">
        <v>29</v>
      </c>
      <c r="B31" s="3">
        <v>8987</v>
      </c>
      <c r="C31" s="4">
        <v>14983</v>
      </c>
      <c r="D31" s="1">
        <v>54767</v>
      </c>
      <c r="E31" s="1">
        <v>97920</v>
      </c>
      <c r="F31" s="1">
        <v>91496</v>
      </c>
      <c r="G31" s="1">
        <v>71499</v>
      </c>
      <c r="H31" s="1">
        <v>19997</v>
      </c>
      <c r="I31" s="15"/>
      <c r="J31" t="s">
        <v>83</v>
      </c>
      <c r="K31" s="17">
        <v>93561</v>
      </c>
      <c r="L31" s="56">
        <v>87139</v>
      </c>
      <c r="M31" s="56">
        <v>18301</v>
      </c>
      <c r="N31" s="57">
        <v>19711</v>
      </c>
      <c r="O31" s="57">
        <v>6253</v>
      </c>
    </row>
    <row r="32" spans="1:15" ht="14.25" thickBot="1">
      <c r="A32" s="2" t="s">
        <v>30</v>
      </c>
      <c r="B32" s="3">
        <v>13731</v>
      </c>
      <c r="C32" s="3">
        <v>27291</v>
      </c>
      <c r="D32" s="1">
        <v>7826</v>
      </c>
      <c r="E32" s="1">
        <v>16128</v>
      </c>
      <c r="F32" s="1">
        <v>15360</v>
      </c>
      <c r="G32" s="1">
        <v>12726</v>
      </c>
      <c r="H32" s="1">
        <v>2634</v>
      </c>
      <c r="I32" s="15"/>
      <c r="J32" t="s">
        <v>84</v>
      </c>
      <c r="K32" s="17">
        <v>16537</v>
      </c>
      <c r="L32" s="56">
        <v>18107</v>
      </c>
      <c r="M32" s="56">
        <v>2384</v>
      </c>
      <c r="N32" s="57">
        <v>5733</v>
      </c>
      <c r="O32" s="57">
        <v>869</v>
      </c>
    </row>
    <row r="33" spans="4:15" ht="13.5">
      <c r="D33" s="1">
        <v>375</v>
      </c>
      <c r="E33" s="1">
        <v>830</v>
      </c>
      <c r="F33" s="1">
        <v>996</v>
      </c>
      <c r="G33" s="1">
        <v>561</v>
      </c>
      <c r="H33" s="1">
        <v>435</v>
      </c>
      <c r="I33" s="15"/>
      <c r="J33" t="s">
        <v>85</v>
      </c>
      <c r="K33" s="17">
        <v>859</v>
      </c>
      <c r="L33" s="56">
        <v>740</v>
      </c>
      <c r="M33" s="56">
        <v>320</v>
      </c>
      <c r="N33" s="57">
        <v>253</v>
      </c>
      <c r="O33" s="57">
        <v>226</v>
      </c>
    </row>
    <row r="34" spans="1:15" ht="13.5">
      <c r="A34" s="15"/>
      <c r="B34" s="15"/>
      <c r="C34" s="15"/>
      <c r="D34" s="1">
        <v>824</v>
      </c>
      <c r="E34" s="1">
        <v>1686</v>
      </c>
      <c r="F34" s="1">
        <v>1795</v>
      </c>
      <c r="G34" s="1">
        <v>1484</v>
      </c>
      <c r="H34" s="1">
        <v>311</v>
      </c>
      <c r="I34" s="15"/>
      <c r="J34" t="s">
        <v>86</v>
      </c>
      <c r="K34" s="17">
        <v>1699</v>
      </c>
      <c r="L34" s="56">
        <v>1320</v>
      </c>
      <c r="M34" s="56">
        <v>377</v>
      </c>
      <c r="N34" s="57">
        <v>416</v>
      </c>
      <c r="O34" s="57">
        <v>136</v>
      </c>
    </row>
    <row r="35" spans="1:15" ht="13.5">
      <c r="A35" s="15"/>
      <c r="B35" s="16"/>
      <c r="C35" s="16"/>
      <c r="D35" s="1">
        <v>903</v>
      </c>
      <c r="E35" s="1">
        <v>1399</v>
      </c>
      <c r="F35" s="1">
        <v>1201</v>
      </c>
      <c r="G35" s="1">
        <v>858</v>
      </c>
      <c r="H35" s="1">
        <v>343</v>
      </c>
      <c r="I35" s="15"/>
      <c r="J35" t="s">
        <v>87</v>
      </c>
      <c r="K35" s="17">
        <v>1269</v>
      </c>
      <c r="L35" s="56">
        <v>1045</v>
      </c>
      <c r="M35" s="56">
        <v>333</v>
      </c>
      <c r="N35" s="57">
        <v>224</v>
      </c>
      <c r="O35" s="57">
        <v>103</v>
      </c>
    </row>
    <row r="36" spans="1:15" ht="13.5">
      <c r="A36" s="15"/>
      <c r="B36" s="16"/>
      <c r="C36" s="16"/>
      <c r="D36" s="1">
        <v>820</v>
      </c>
      <c r="E36" s="1">
        <v>1263</v>
      </c>
      <c r="F36" s="1">
        <v>1328</v>
      </c>
      <c r="G36" s="1">
        <v>999</v>
      </c>
      <c r="H36" s="1">
        <v>329</v>
      </c>
      <c r="I36" s="15"/>
      <c r="J36" t="s">
        <v>88</v>
      </c>
      <c r="K36" s="17">
        <v>1436</v>
      </c>
      <c r="L36" s="56">
        <v>1104</v>
      </c>
      <c r="M36" s="56">
        <v>477</v>
      </c>
      <c r="N36" s="57">
        <v>380</v>
      </c>
      <c r="O36" s="57">
        <v>124</v>
      </c>
    </row>
    <row r="37" spans="1:15" ht="13.5">
      <c r="A37" s="15"/>
      <c r="B37" s="16"/>
      <c r="C37" s="16"/>
      <c r="D37" s="1">
        <v>4089</v>
      </c>
      <c r="E37" s="1">
        <v>7342</v>
      </c>
      <c r="F37" s="1">
        <v>7124</v>
      </c>
      <c r="G37" s="1">
        <v>5966</v>
      </c>
      <c r="H37" s="1">
        <v>1158</v>
      </c>
      <c r="I37" s="15"/>
      <c r="J37" t="s">
        <v>89</v>
      </c>
      <c r="K37" s="17">
        <v>7905</v>
      </c>
      <c r="L37" s="56">
        <v>7009</v>
      </c>
      <c r="M37" s="56">
        <v>1043</v>
      </c>
      <c r="N37" s="57">
        <v>2206</v>
      </c>
      <c r="O37" s="57">
        <v>331</v>
      </c>
    </row>
    <row r="38" spans="1:15" ht="13.5">
      <c r="A38" s="15"/>
      <c r="B38" s="16"/>
      <c r="C38" s="16"/>
      <c r="D38" s="1">
        <v>7085</v>
      </c>
      <c r="E38" s="1">
        <v>14023</v>
      </c>
      <c r="F38" s="1">
        <v>12832</v>
      </c>
      <c r="G38" s="1">
        <v>10079</v>
      </c>
      <c r="H38" s="1">
        <v>2753</v>
      </c>
      <c r="I38" s="15"/>
      <c r="J38" t="s">
        <v>90</v>
      </c>
      <c r="K38" s="17">
        <v>13730</v>
      </c>
      <c r="L38" s="56">
        <v>10995</v>
      </c>
      <c r="M38" s="56">
        <v>2602</v>
      </c>
      <c r="N38" s="57">
        <v>2666</v>
      </c>
      <c r="O38" s="57">
        <v>1370</v>
      </c>
    </row>
    <row r="39" spans="1:15" ht="13.5">
      <c r="A39" s="15"/>
      <c r="B39" s="16"/>
      <c r="C39" s="16"/>
      <c r="D39" s="1">
        <v>1747</v>
      </c>
      <c r="E39" s="1">
        <v>2868</v>
      </c>
      <c r="F39" s="1">
        <v>2483</v>
      </c>
      <c r="G39" s="1">
        <v>1934</v>
      </c>
      <c r="H39" s="1">
        <v>549</v>
      </c>
      <c r="I39" s="15"/>
      <c r="J39" t="s">
        <v>91</v>
      </c>
      <c r="K39" s="17">
        <v>2880</v>
      </c>
      <c r="L39" s="56">
        <v>2259</v>
      </c>
      <c r="M39" s="56">
        <v>641</v>
      </c>
      <c r="N39" s="57">
        <v>609</v>
      </c>
      <c r="O39" s="57">
        <v>230</v>
      </c>
    </row>
    <row r="40" spans="1:15" ht="13.5">
      <c r="A40" s="15"/>
      <c r="B40" s="16"/>
      <c r="C40" s="16"/>
      <c r="D40" s="1">
        <v>719</v>
      </c>
      <c r="E40" s="1">
        <v>1756</v>
      </c>
      <c r="F40" s="1">
        <v>2025</v>
      </c>
      <c r="G40" s="1">
        <v>1772</v>
      </c>
      <c r="H40" s="1">
        <v>253</v>
      </c>
      <c r="I40" s="15"/>
      <c r="J40" t="s">
        <v>92</v>
      </c>
      <c r="K40" s="17">
        <v>2013</v>
      </c>
      <c r="L40" s="56">
        <v>939</v>
      </c>
      <c r="M40" s="56">
        <v>211</v>
      </c>
      <c r="N40" s="57">
        <v>274</v>
      </c>
      <c r="O40" s="57">
        <v>70</v>
      </c>
    </row>
    <row r="41" spans="4:15" ht="13.5">
      <c r="D41" s="1">
        <v>1744</v>
      </c>
      <c r="E41" s="1">
        <v>3156</v>
      </c>
      <c r="F41" s="1">
        <v>3735</v>
      </c>
      <c r="G41" s="1">
        <v>2795</v>
      </c>
      <c r="H41" s="1">
        <v>940</v>
      </c>
      <c r="I41" s="15"/>
      <c r="J41" t="s">
        <v>93</v>
      </c>
      <c r="K41" s="17">
        <v>3007</v>
      </c>
      <c r="L41" s="56">
        <v>2842</v>
      </c>
      <c r="M41" s="56">
        <v>753</v>
      </c>
      <c r="N41" s="57">
        <v>638</v>
      </c>
      <c r="O41" s="57">
        <v>212</v>
      </c>
    </row>
    <row r="42" spans="4:15" ht="13.5">
      <c r="D42" s="1">
        <v>2519</v>
      </c>
      <c r="E42" s="1">
        <v>3876</v>
      </c>
      <c r="F42" s="1">
        <v>4201</v>
      </c>
      <c r="G42" s="1">
        <v>3469</v>
      </c>
      <c r="H42" s="1">
        <v>732</v>
      </c>
      <c r="I42" s="15"/>
      <c r="J42" t="s">
        <v>94</v>
      </c>
      <c r="K42" s="17">
        <v>4037</v>
      </c>
      <c r="L42" s="56">
        <v>3723</v>
      </c>
      <c r="M42" s="56">
        <v>652</v>
      </c>
      <c r="N42" s="57">
        <v>856</v>
      </c>
      <c r="O42" s="57">
        <v>246</v>
      </c>
    </row>
    <row r="43" spans="4:15" ht="13.5">
      <c r="D43" s="1">
        <v>843</v>
      </c>
      <c r="E43" s="1">
        <v>1657</v>
      </c>
      <c r="F43" s="1">
        <v>1827</v>
      </c>
      <c r="G43" s="1">
        <v>1493</v>
      </c>
      <c r="H43" s="1">
        <v>334</v>
      </c>
      <c r="I43" s="15"/>
      <c r="J43" t="s">
        <v>95</v>
      </c>
      <c r="K43" s="17">
        <v>1934</v>
      </c>
      <c r="L43" s="56">
        <v>1624</v>
      </c>
      <c r="M43" s="56">
        <v>207</v>
      </c>
      <c r="N43" s="57">
        <v>402</v>
      </c>
      <c r="O43" s="57">
        <v>89</v>
      </c>
    </row>
    <row r="44" spans="4:15" ht="13.5">
      <c r="D44" s="1">
        <v>14968</v>
      </c>
      <c r="E44" s="1">
        <v>28358</v>
      </c>
      <c r="F44" s="1">
        <v>26457</v>
      </c>
      <c r="G44" s="1">
        <v>21246</v>
      </c>
      <c r="H44" s="1">
        <v>5211</v>
      </c>
      <c r="I44" s="15"/>
      <c r="J44" t="s">
        <v>96</v>
      </c>
      <c r="K44" s="17">
        <v>30055</v>
      </c>
      <c r="L44" s="56">
        <v>27493</v>
      </c>
      <c r="M44" s="56">
        <v>5555</v>
      </c>
      <c r="N44" s="57">
        <v>7680</v>
      </c>
      <c r="O44" s="57">
        <v>1920</v>
      </c>
    </row>
    <row r="45" spans="4:15" ht="13.5">
      <c r="D45" s="1">
        <v>754</v>
      </c>
      <c r="E45" s="1">
        <v>1131</v>
      </c>
      <c r="F45" s="1">
        <v>1552</v>
      </c>
      <c r="G45" s="1">
        <v>1085</v>
      </c>
      <c r="H45" s="1">
        <v>467</v>
      </c>
      <c r="I45" s="15"/>
      <c r="J45" t="s">
        <v>97</v>
      </c>
      <c r="K45" s="17">
        <v>1345</v>
      </c>
      <c r="L45" s="56">
        <v>1152</v>
      </c>
      <c r="M45" s="56">
        <v>337</v>
      </c>
      <c r="N45" s="57">
        <v>351</v>
      </c>
      <c r="O45" s="57">
        <v>419</v>
      </c>
    </row>
    <row r="46" spans="4:15" ht="13.5">
      <c r="D46" s="1">
        <v>1629</v>
      </c>
      <c r="E46" s="1">
        <v>2998</v>
      </c>
      <c r="F46" s="1">
        <v>2616</v>
      </c>
      <c r="G46" s="1">
        <v>1948</v>
      </c>
      <c r="H46" s="1">
        <v>668</v>
      </c>
      <c r="I46" s="15"/>
      <c r="J46" t="s">
        <v>98</v>
      </c>
      <c r="K46" s="17">
        <v>2843</v>
      </c>
      <c r="L46" s="56">
        <v>2206</v>
      </c>
      <c r="M46" s="56">
        <v>890</v>
      </c>
      <c r="N46" s="57">
        <v>732</v>
      </c>
      <c r="O46" s="57">
        <v>165</v>
      </c>
    </row>
    <row r="47" spans="4:15" ht="13.5">
      <c r="D47" s="1">
        <v>2462</v>
      </c>
      <c r="E47" s="1">
        <v>6049</v>
      </c>
      <c r="F47" s="1">
        <v>4101</v>
      </c>
      <c r="G47" s="1">
        <v>3347</v>
      </c>
      <c r="H47" s="1">
        <v>754</v>
      </c>
      <c r="I47" s="15"/>
      <c r="J47" t="s">
        <v>99</v>
      </c>
      <c r="K47" s="17">
        <v>5308</v>
      </c>
      <c r="L47" s="56">
        <v>4753</v>
      </c>
      <c r="M47" s="56">
        <v>1267</v>
      </c>
      <c r="N47" s="57">
        <v>1320</v>
      </c>
      <c r="O47" s="57">
        <v>283</v>
      </c>
    </row>
    <row r="48" spans="4:15" ht="13.5">
      <c r="D48" s="1">
        <v>1829</v>
      </c>
      <c r="E48" s="1">
        <v>2930</v>
      </c>
      <c r="F48" s="1">
        <v>2846</v>
      </c>
      <c r="G48" s="1">
        <v>2265</v>
      </c>
      <c r="H48" s="1">
        <v>581</v>
      </c>
      <c r="I48" s="15"/>
      <c r="J48" t="s">
        <v>100</v>
      </c>
      <c r="K48" s="17">
        <v>3146</v>
      </c>
      <c r="L48" s="56">
        <v>2794</v>
      </c>
      <c r="M48" s="56">
        <v>632</v>
      </c>
      <c r="N48" s="57">
        <v>495</v>
      </c>
      <c r="O48" s="57">
        <v>171</v>
      </c>
    </row>
    <row r="49" spans="4:15" ht="13.5">
      <c r="D49" s="1">
        <v>1371</v>
      </c>
      <c r="E49" s="1">
        <v>2595</v>
      </c>
      <c r="F49" s="1">
        <v>2409</v>
      </c>
      <c r="G49" s="1">
        <v>1895</v>
      </c>
      <c r="H49" s="1">
        <v>514</v>
      </c>
      <c r="I49" s="15"/>
      <c r="J49" t="s">
        <v>101</v>
      </c>
      <c r="K49" s="17">
        <v>2541</v>
      </c>
      <c r="L49" s="56">
        <v>2315</v>
      </c>
      <c r="M49" s="56">
        <v>450</v>
      </c>
      <c r="N49" s="57">
        <v>656</v>
      </c>
      <c r="O49" s="57">
        <v>157</v>
      </c>
    </row>
    <row r="50" spans="4:15" ht="13.5">
      <c r="D50" s="1">
        <v>2011</v>
      </c>
      <c r="E50" s="1">
        <v>4005</v>
      </c>
      <c r="F50" s="1">
        <v>2960</v>
      </c>
      <c r="G50" s="1">
        <v>2254</v>
      </c>
      <c r="H50" s="1">
        <v>706</v>
      </c>
      <c r="I50" s="15"/>
      <c r="J50" t="s">
        <v>102</v>
      </c>
      <c r="K50" s="17">
        <v>2978</v>
      </c>
      <c r="L50" s="56">
        <v>2541</v>
      </c>
      <c r="M50" s="56">
        <v>570</v>
      </c>
      <c r="N50" s="57">
        <v>599</v>
      </c>
      <c r="O50" s="57">
        <v>457</v>
      </c>
    </row>
    <row r="51" spans="4:15" ht="13.5">
      <c r="D51" s="1">
        <v>2204</v>
      </c>
      <c r="E51" s="1">
        <v>3931</v>
      </c>
      <c r="F51" s="1">
        <v>3835</v>
      </c>
      <c r="G51" s="1">
        <v>3037</v>
      </c>
      <c r="H51" s="1">
        <v>798</v>
      </c>
      <c r="I51" s="15"/>
      <c r="J51" t="s">
        <v>103</v>
      </c>
      <c r="K51" s="17">
        <v>4362</v>
      </c>
      <c r="L51" s="56">
        <v>4635</v>
      </c>
      <c r="M51" s="56">
        <v>738</v>
      </c>
      <c r="N51" s="57">
        <v>2206</v>
      </c>
      <c r="O51" s="57">
        <v>287</v>
      </c>
    </row>
    <row r="53" spans="1:14" ht="13.5">
      <c r="A53" s="1"/>
      <c r="B53" s="1" t="s">
        <v>52</v>
      </c>
      <c r="C53" s="1" t="s">
        <v>4</v>
      </c>
      <c r="D53" s="1" t="s">
        <v>53</v>
      </c>
      <c r="E53" s="1" t="s">
        <v>54</v>
      </c>
      <c r="F53" s="1" t="s">
        <v>51</v>
      </c>
      <c r="G53" s="18" t="s">
        <v>108</v>
      </c>
      <c r="L53" s="58" t="s">
        <v>163</v>
      </c>
      <c r="N53" s="58" t="s">
        <v>161</v>
      </c>
    </row>
    <row r="54" spans="1:14" ht="13.5">
      <c r="A54" s="1" t="s">
        <v>31</v>
      </c>
      <c r="B54" s="14">
        <v>53012</v>
      </c>
      <c r="C54" s="14">
        <v>92200</v>
      </c>
      <c r="D54" s="14">
        <v>273506</v>
      </c>
      <c r="E54" s="14">
        <v>467150</v>
      </c>
      <c r="F54" s="14">
        <v>444884</v>
      </c>
      <c r="G54" s="19">
        <v>491995</v>
      </c>
      <c r="L54" s="19">
        <v>598626</v>
      </c>
      <c r="N54" s="19">
        <v>148723</v>
      </c>
    </row>
    <row r="55" spans="1:14" ht="13.5">
      <c r="A55" s="1" t="s">
        <v>32</v>
      </c>
      <c r="B55" s="14">
        <v>19553</v>
      </c>
      <c r="C55" s="14">
        <v>29005</v>
      </c>
      <c r="D55" s="14">
        <v>67732</v>
      </c>
      <c r="E55" s="14">
        <v>122288</v>
      </c>
      <c r="F55" s="14">
        <v>115442</v>
      </c>
      <c r="G55" s="19">
        <v>120883</v>
      </c>
      <c r="L55" s="19">
        <v>136324</v>
      </c>
      <c r="N55" s="19">
        <v>35218</v>
      </c>
    </row>
    <row r="56" spans="1:14" ht="13.5">
      <c r="A56" s="1" t="s">
        <v>33</v>
      </c>
      <c r="B56" s="14">
        <v>5769</v>
      </c>
      <c r="C56" s="14">
        <v>8975</v>
      </c>
      <c r="D56" s="14">
        <v>23499</v>
      </c>
      <c r="E56" s="14">
        <v>44641</v>
      </c>
      <c r="F56" s="14">
        <v>46515</v>
      </c>
      <c r="G56" s="19">
        <v>51800</v>
      </c>
      <c r="L56" s="19">
        <v>58401</v>
      </c>
      <c r="N56" s="19">
        <v>13729</v>
      </c>
    </row>
    <row r="57" spans="1:14" ht="13.5">
      <c r="A57" s="1" t="s">
        <v>34</v>
      </c>
      <c r="B57" s="14">
        <v>22718</v>
      </c>
      <c r="C57" s="14">
        <v>42274</v>
      </c>
      <c r="D57" s="14">
        <v>110960</v>
      </c>
      <c r="E57" s="14">
        <v>211807</v>
      </c>
      <c r="F57" s="14">
        <v>200266</v>
      </c>
      <c r="G57" s="19">
        <v>214092</v>
      </c>
      <c r="H57" s="17"/>
      <c r="I57" s="17"/>
      <c r="L57" s="19">
        <v>230264</v>
      </c>
      <c r="N57" s="19">
        <v>68094</v>
      </c>
    </row>
    <row r="58" spans="1:14" ht="13.5">
      <c r="A58" s="1" t="s">
        <v>35</v>
      </c>
      <c r="B58" s="14">
        <v>8987</v>
      </c>
      <c r="C58" s="14">
        <v>14983</v>
      </c>
      <c r="D58" s="14">
        <v>39896</v>
      </c>
      <c r="E58" s="14">
        <v>75013</v>
      </c>
      <c r="F58" s="14">
        <v>71903</v>
      </c>
      <c r="G58" s="19">
        <v>79016</v>
      </c>
      <c r="L58" s="19">
        <v>84689</v>
      </c>
      <c r="N58" s="19">
        <v>24225</v>
      </c>
    </row>
    <row r="59" spans="1:14" ht="13.5">
      <c r="A59" s="1" t="s">
        <v>36</v>
      </c>
      <c r="B59" s="14">
        <v>13731</v>
      </c>
      <c r="C59" s="14">
        <v>27291</v>
      </c>
      <c r="D59" s="14">
        <v>71064</v>
      </c>
      <c r="E59" s="14">
        <v>136794</v>
      </c>
      <c r="F59" s="14">
        <v>128363</v>
      </c>
      <c r="G59" s="19">
        <v>135076</v>
      </c>
      <c r="L59" s="19">
        <v>145575</v>
      </c>
      <c r="N59" s="19">
        <v>43869</v>
      </c>
    </row>
    <row r="60" spans="1:14" ht="13.5">
      <c r="A60" s="1" t="s">
        <v>37</v>
      </c>
      <c r="B60" s="14">
        <v>101052</v>
      </c>
      <c r="C60" s="14">
        <v>172454</v>
      </c>
      <c r="D60" s="14">
        <v>475697</v>
      </c>
      <c r="E60" s="14">
        <v>845886</v>
      </c>
      <c r="F60" s="14">
        <v>807107</v>
      </c>
      <c r="G60" s="19">
        <v>878770</v>
      </c>
      <c r="L60" s="19">
        <v>1023615</v>
      </c>
      <c r="N60" s="19">
        <v>265764</v>
      </c>
    </row>
    <row r="62" spans="1:14" ht="13.5">
      <c r="A62" s="1"/>
      <c r="B62" s="1" t="s">
        <v>52</v>
      </c>
      <c r="C62" s="1" t="s">
        <v>4</v>
      </c>
      <c r="D62" s="1" t="s">
        <v>53</v>
      </c>
      <c r="E62" s="1" t="s">
        <v>54</v>
      </c>
      <c r="F62" s="1" t="s">
        <v>51</v>
      </c>
      <c r="G62" s="1" t="s">
        <v>110</v>
      </c>
      <c r="L62" s="58" t="s">
        <v>164</v>
      </c>
      <c r="M62" s="53"/>
      <c r="N62" s="58" t="s">
        <v>165</v>
      </c>
    </row>
    <row r="63" spans="1:14" ht="13.5">
      <c r="A63" s="1" t="s">
        <v>31</v>
      </c>
      <c r="B63" s="10">
        <v>0.5246011954241381</v>
      </c>
      <c r="C63" s="10">
        <v>0.5346353230426665</v>
      </c>
      <c r="D63" s="10">
        <v>0.5749584294204084</v>
      </c>
      <c r="E63" s="10">
        <v>0.5522611794024254</v>
      </c>
      <c r="F63" s="10">
        <v>0.5512082041166785</v>
      </c>
      <c r="G63" s="10">
        <v>0.559867769723591</v>
      </c>
      <c r="L63" s="59">
        <v>58.48155800764936</v>
      </c>
      <c r="M63" s="53"/>
      <c r="N63" s="59">
        <v>55.96055146671483</v>
      </c>
    </row>
    <row r="64" spans="1:14" ht="13.5">
      <c r="A64" s="1" t="s">
        <v>32</v>
      </c>
      <c r="B64" s="10">
        <v>0.19349443850690734</v>
      </c>
      <c r="C64" s="10">
        <v>0.16818977814373687</v>
      </c>
      <c r="D64" s="10">
        <v>0.1423847533198654</v>
      </c>
      <c r="E64" s="10">
        <v>0.14456794414377352</v>
      </c>
      <c r="F64" s="10">
        <v>0.14303184088355075</v>
      </c>
      <c r="G64" s="10">
        <v>0.1375593158619434</v>
      </c>
      <c r="L64" s="59">
        <v>13.317897842450531</v>
      </c>
      <c r="M64" s="53"/>
      <c r="N64" s="59">
        <v>13.25160668864105</v>
      </c>
    </row>
    <row r="65" spans="1:14" ht="13.5">
      <c r="A65" s="1" t="s">
        <v>33</v>
      </c>
      <c r="B65" s="10">
        <v>0.05708941930887068</v>
      </c>
      <c r="C65" s="10">
        <v>0.0520428636042075</v>
      </c>
      <c r="D65" s="10">
        <v>0.049399092279329065</v>
      </c>
      <c r="E65" s="10">
        <v>0.05277425090378609</v>
      </c>
      <c r="F65" s="10">
        <v>0.05763176381818024</v>
      </c>
      <c r="G65" s="10">
        <v>0.05894602683295971</v>
      </c>
      <c r="L65" s="59">
        <v>5.705367740800985</v>
      </c>
      <c r="M65" s="53"/>
      <c r="N65" s="59">
        <v>5.16586144097771</v>
      </c>
    </row>
    <row r="66" spans="1:14" ht="13.5">
      <c r="A66" s="1" t="s">
        <v>34</v>
      </c>
      <c r="B66" s="10">
        <v>0.22481494676008393</v>
      </c>
      <c r="C66" s="10">
        <v>0.24513203520938917</v>
      </c>
      <c r="D66" s="10">
        <v>0.23325772498039718</v>
      </c>
      <c r="E66" s="10">
        <v>0.250396625550015</v>
      </c>
      <c r="F66" s="10">
        <v>0.24812819118159055</v>
      </c>
      <c r="G66" s="10">
        <v>0.24362688758150597</v>
      </c>
      <c r="L66" s="59">
        <v>22.495176409099123</v>
      </c>
      <c r="M66" s="53"/>
      <c r="N66" s="59">
        <v>25.62198040366641</v>
      </c>
    </row>
    <row r="67" spans="1:14" ht="13.5">
      <c r="A67" s="1" t="s">
        <v>35</v>
      </c>
      <c r="B67" s="10">
        <v>0.0889344100067292</v>
      </c>
      <c r="C67" s="10">
        <v>0.08688113931831097</v>
      </c>
      <c r="D67" s="10">
        <v>0.08386851293995969</v>
      </c>
      <c r="E67" s="10">
        <v>0.08867979845983974</v>
      </c>
      <c r="F67" s="10">
        <v>0.08908732051636276</v>
      </c>
      <c r="G67" s="10">
        <v>0.0899165879581688</v>
      </c>
      <c r="L67" s="59">
        <v>8.273520806162473</v>
      </c>
      <c r="M67" s="53"/>
      <c r="N67" s="59">
        <v>9.115230053731882</v>
      </c>
    </row>
    <row r="68" spans="1:14" ht="13.5">
      <c r="A68" s="1" t="s">
        <v>36</v>
      </c>
      <c r="B68" s="10">
        <v>0.1358805367533547</v>
      </c>
      <c r="C68" s="10">
        <v>0.1582508958910782</v>
      </c>
      <c r="D68" s="10">
        <v>0.1493892120404375</v>
      </c>
      <c r="E68" s="10">
        <v>0.16171682709017526</v>
      </c>
      <c r="F68" s="10">
        <v>0.1590408706652278</v>
      </c>
      <c r="G68" s="10">
        <v>0.15371029962333715</v>
      </c>
      <c r="L68" s="59">
        <v>14.221655602936652</v>
      </c>
      <c r="M68" s="53"/>
      <c r="N68" s="59">
        <v>16.506750349934528</v>
      </c>
    </row>
    <row r="69" spans="1:14" ht="13.5">
      <c r="A69" s="1" t="s">
        <v>37</v>
      </c>
      <c r="B69" s="10">
        <v>1</v>
      </c>
      <c r="C69" s="10">
        <v>1</v>
      </c>
      <c r="D69" s="10">
        <v>1</v>
      </c>
      <c r="E69" s="10">
        <v>1</v>
      </c>
      <c r="F69" s="10">
        <v>1</v>
      </c>
      <c r="G69" s="10">
        <v>1</v>
      </c>
      <c r="L69" s="59">
        <v>100</v>
      </c>
      <c r="M69" s="53"/>
      <c r="N69" s="59">
        <v>100</v>
      </c>
    </row>
  </sheetData>
  <printOptions/>
  <pageMargins left="0.75" right="0.75" top="1" bottom="1" header="0.512" footer="0.51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10" max="10" width="11.75390625" style="0" customWidth="1"/>
    <col min="11" max="11" width="11.00390625" style="0" bestFit="1" customWidth="1"/>
    <col min="12" max="12" width="8.875" style="0" bestFit="1" customWidth="1"/>
    <col min="13" max="13" width="12.875" style="0" bestFit="1" customWidth="1"/>
  </cols>
  <sheetData>
    <row r="1" ht="13.5">
      <c r="A1" t="s">
        <v>119</v>
      </c>
    </row>
    <row r="3" spans="1:10" ht="13.5">
      <c r="A3" s="1" t="s">
        <v>1</v>
      </c>
      <c r="B3" s="15"/>
      <c r="C3" s="15"/>
      <c r="J3" t="s">
        <v>161</v>
      </c>
    </row>
    <row r="4" spans="1:14" ht="41.25" thickBot="1">
      <c r="A4" s="9"/>
      <c r="B4" s="1" t="s">
        <v>104</v>
      </c>
      <c r="C4" s="1" t="s">
        <v>4</v>
      </c>
      <c r="D4" s="1" t="s">
        <v>53</v>
      </c>
      <c r="E4" s="1" t="s">
        <v>54</v>
      </c>
      <c r="F4" s="1" t="s">
        <v>51</v>
      </c>
      <c r="G4" s="58" t="s">
        <v>108</v>
      </c>
      <c r="H4" s="15"/>
      <c r="J4" s="86" t="s">
        <v>169</v>
      </c>
      <c r="K4" t="s">
        <v>170</v>
      </c>
      <c r="L4" s="86" t="s">
        <v>172</v>
      </c>
      <c r="M4" s="86" t="s">
        <v>171</v>
      </c>
      <c r="N4" s="86" t="s">
        <v>109</v>
      </c>
    </row>
    <row r="5" spans="1:14" ht="13.5">
      <c r="A5" s="1" t="s">
        <v>8</v>
      </c>
      <c r="B5" s="1">
        <v>5290</v>
      </c>
      <c r="C5" s="1">
        <v>14772</v>
      </c>
      <c r="D5" s="1">
        <v>53725</v>
      </c>
      <c r="E5" s="1">
        <v>68903</v>
      </c>
      <c r="F5" s="1">
        <v>74904</v>
      </c>
      <c r="G5" s="1">
        <v>57710</v>
      </c>
      <c r="H5" t="s">
        <v>57</v>
      </c>
      <c r="J5">
        <v>3024</v>
      </c>
      <c r="K5">
        <v>555</v>
      </c>
      <c r="L5">
        <v>3028</v>
      </c>
      <c r="M5">
        <v>549</v>
      </c>
      <c r="N5">
        <v>7156</v>
      </c>
    </row>
    <row r="6" spans="1:14" ht="13.5">
      <c r="A6" s="1" t="s">
        <v>9</v>
      </c>
      <c r="B6" s="1">
        <v>6702</v>
      </c>
      <c r="C6" s="1">
        <v>16786</v>
      </c>
      <c r="D6" s="1">
        <v>9021</v>
      </c>
      <c r="E6" s="1">
        <v>10827</v>
      </c>
      <c r="F6" s="1">
        <v>12614</v>
      </c>
      <c r="G6" s="1">
        <v>10366</v>
      </c>
      <c r="H6" t="s">
        <v>58</v>
      </c>
      <c r="J6">
        <v>5805</v>
      </c>
      <c r="K6">
        <v>2208</v>
      </c>
      <c r="L6">
        <v>3873</v>
      </c>
      <c r="M6">
        <v>1784</v>
      </c>
      <c r="N6">
        <v>13670</v>
      </c>
    </row>
    <row r="7" spans="1:14" ht="13.5">
      <c r="A7" s="1" t="s">
        <v>10</v>
      </c>
      <c r="B7" s="1">
        <v>60215</v>
      </c>
      <c r="C7" s="1">
        <v>142494</v>
      </c>
      <c r="D7" s="1">
        <v>8979</v>
      </c>
      <c r="E7" s="1">
        <v>10778</v>
      </c>
      <c r="F7" s="1">
        <v>13223</v>
      </c>
      <c r="G7" s="1">
        <v>10351</v>
      </c>
      <c r="H7" t="s">
        <v>59</v>
      </c>
      <c r="J7">
        <v>2166</v>
      </c>
      <c r="K7">
        <v>901</v>
      </c>
      <c r="L7">
        <v>2199</v>
      </c>
      <c r="M7">
        <v>77</v>
      </c>
      <c r="N7">
        <v>5343</v>
      </c>
    </row>
    <row r="8" spans="1:14" ht="14.25" thickBot="1">
      <c r="A8" s="1" t="s">
        <v>11</v>
      </c>
      <c r="B8" s="1">
        <v>13411</v>
      </c>
      <c r="C8" s="1">
        <v>32919</v>
      </c>
      <c r="D8" s="1">
        <v>19658</v>
      </c>
      <c r="E8" s="1">
        <v>26053</v>
      </c>
      <c r="F8" s="1">
        <v>31909</v>
      </c>
      <c r="G8" s="1">
        <v>28330</v>
      </c>
      <c r="H8" t="s">
        <v>60</v>
      </c>
      <c r="J8">
        <v>2135</v>
      </c>
      <c r="K8">
        <v>466</v>
      </c>
      <c r="L8">
        <v>2913</v>
      </c>
      <c r="M8">
        <v>111</v>
      </c>
      <c r="N8">
        <v>5625</v>
      </c>
    </row>
    <row r="9" spans="1:14" ht="14.25" thickBot="1">
      <c r="A9" s="2" t="s">
        <v>12</v>
      </c>
      <c r="B9" s="3">
        <v>85618</v>
      </c>
      <c r="C9" s="4">
        <v>206971</v>
      </c>
      <c r="D9" s="1">
        <v>8392</v>
      </c>
      <c r="E9" s="1">
        <v>10180</v>
      </c>
      <c r="F9" s="1">
        <v>11505</v>
      </c>
      <c r="G9" s="1">
        <v>9560</v>
      </c>
      <c r="H9" t="s">
        <v>61</v>
      </c>
      <c r="J9">
        <v>3154</v>
      </c>
      <c r="K9">
        <v>919</v>
      </c>
      <c r="L9">
        <v>3434</v>
      </c>
      <c r="M9">
        <v>615</v>
      </c>
      <c r="N9">
        <v>8122</v>
      </c>
    </row>
    <row r="10" spans="1:14" ht="13.5">
      <c r="A10" s="1"/>
      <c r="B10" s="1"/>
      <c r="C10" s="1"/>
      <c r="D10" s="1">
        <v>8809</v>
      </c>
      <c r="E10" s="1">
        <v>10663</v>
      </c>
      <c r="F10" s="1">
        <v>12535</v>
      </c>
      <c r="G10" s="1">
        <v>10501</v>
      </c>
      <c r="H10" t="s">
        <v>62</v>
      </c>
      <c r="J10">
        <v>4842</v>
      </c>
      <c r="K10">
        <v>838</v>
      </c>
      <c r="L10">
        <v>3391</v>
      </c>
      <c r="M10">
        <v>14244</v>
      </c>
      <c r="N10">
        <v>23315</v>
      </c>
    </row>
    <row r="11" spans="1:14" ht="13.5">
      <c r="A11" s="1" t="s">
        <v>13</v>
      </c>
      <c r="B11" s="1">
        <v>4415</v>
      </c>
      <c r="C11" s="1">
        <v>6939</v>
      </c>
      <c r="D11" s="1">
        <v>14658</v>
      </c>
      <c r="E11" s="1">
        <v>18488</v>
      </c>
      <c r="F11" s="1">
        <v>21961</v>
      </c>
      <c r="G11" s="1">
        <v>18601</v>
      </c>
      <c r="H11" t="s">
        <v>63</v>
      </c>
      <c r="J11">
        <v>2855</v>
      </c>
      <c r="K11">
        <v>826</v>
      </c>
      <c r="L11">
        <v>2624</v>
      </c>
      <c r="M11">
        <v>11952</v>
      </c>
      <c r="N11">
        <v>18257</v>
      </c>
    </row>
    <row r="12" spans="1:14" ht="13.5">
      <c r="A12" s="1" t="s">
        <v>14</v>
      </c>
      <c r="B12" s="1">
        <v>13912</v>
      </c>
      <c r="C12" s="1">
        <v>34552</v>
      </c>
      <c r="D12" s="1">
        <v>22848</v>
      </c>
      <c r="E12" s="1">
        <v>30931</v>
      </c>
      <c r="F12" s="1">
        <v>33812</v>
      </c>
      <c r="G12" s="1">
        <v>33423</v>
      </c>
      <c r="H12" t="s">
        <v>64</v>
      </c>
      <c r="J12">
        <v>2910</v>
      </c>
      <c r="K12">
        <v>1483</v>
      </c>
      <c r="L12">
        <v>3019</v>
      </c>
      <c r="M12">
        <v>2354</v>
      </c>
      <c r="N12">
        <v>9766</v>
      </c>
    </row>
    <row r="13" spans="1:14" ht="14.25" thickBot="1">
      <c r="A13" s="1" t="s">
        <v>15</v>
      </c>
      <c r="B13" s="1">
        <v>5210</v>
      </c>
      <c r="C13" s="1">
        <v>6949</v>
      </c>
      <c r="D13" s="1">
        <v>16343</v>
      </c>
      <c r="E13" s="1">
        <v>21159</v>
      </c>
      <c r="F13" s="1">
        <v>23889</v>
      </c>
      <c r="G13" s="1">
        <v>21964</v>
      </c>
      <c r="H13" t="s">
        <v>65</v>
      </c>
      <c r="J13">
        <v>12776</v>
      </c>
      <c r="K13">
        <v>3795</v>
      </c>
      <c r="L13">
        <v>6026</v>
      </c>
      <c r="M13">
        <v>13319</v>
      </c>
      <c r="N13">
        <v>35916</v>
      </c>
    </row>
    <row r="14" spans="1:14" ht="14.25" thickBot="1">
      <c r="A14" s="2" t="s">
        <v>16</v>
      </c>
      <c r="B14" s="3">
        <v>23537</v>
      </c>
      <c r="C14" s="4">
        <v>48440</v>
      </c>
      <c r="D14" s="1">
        <v>15461</v>
      </c>
      <c r="E14" s="1">
        <v>21151</v>
      </c>
      <c r="F14" s="1">
        <v>24148</v>
      </c>
      <c r="G14" s="1">
        <v>20738</v>
      </c>
      <c r="H14" t="s">
        <v>66</v>
      </c>
      <c r="J14">
        <v>10728</v>
      </c>
      <c r="K14">
        <v>1945</v>
      </c>
      <c r="L14">
        <v>4430</v>
      </c>
      <c r="M14">
        <v>9152</v>
      </c>
      <c r="N14">
        <v>26255</v>
      </c>
    </row>
    <row r="15" spans="1:14" ht="13.5">
      <c r="A15" s="1"/>
      <c r="B15" s="1"/>
      <c r="C15" s="1"/>
      <c r="D15" s="1">
        <v>44625</v>
      </c>
      <c r="E15" s="1">
        <v>63615</v>
      </c>
      <c r="F15" s="1">
        <v>73024</v>
      </c>
      <c r="G15" s="1">
        <v>66239</v>
      </c>
      <c r="H15" t="s">
        <v>67</v>
      </c>
      <c r="J15">
        <v>49626</v>
      </c>
      <c r="K15">
        <v>63654</v>
      </c>
      <c r="L15">
        <v>57377</v>
      </c>
      <c r="M15">
        <v>35296</v>
      </c>
      <c r="N15">
        <v>205953</v>
      </c>
    </row>
    <row r="16" spans="1:14" ht="13.5">
      <c r="A16" s="1" t="s">
        <v>17</v>
      </c>
      <c r="B16" s="1">
        <v>5666</v>
      </c>
      <c r="C16" s="1">
        <v>11422</v>
      </c>
      <c r="D16" s="1">
        <v>38540</v>
      </c>
      <c r="E16" s="1">
        <v>54977</v>
      </c>
      <c r="F16" s="1">
        <v>62078</v>
      </c>
      <c r="G16" s="1">
        <v>55937</v>
      </c>
      <c r="H16" t="s">
        <v>68</v>
      </c>
      <c r="J16">
        <v>15445</v>
      </c>
      <c r="K16">
        <v>4746</v>
      </c>
      <c r="L16">
        <v>8929</v>
      </c>
      <c r="M16">
        <v>44517</v>
      </c>
      <c r="N16">
        <v>73637</v>
      </c>
    </row>
    <row r="17" spans="1:14" ht="13.5">
      <c r="A17" s="1" t="s">
        <v>18</v>
      </c>
      <c r="B17" s="1">
        <v>23285</v>
      </c>
      <c r="C17" s="1">
        <v>57794</v>
      </c>
      <c r="D17" s="1">
        <v>262102</v>
      </c>
      <c r="E17" s="1">
        <v>345081</v>
      </c>
      <c r="F17" s="1">
        <v>371608</v>
      </c>
      <c r="G17" s="1">
        <v>346498</v>
      </c>
      <c r="H17" t="s">
        <v>69</v>
      </c>
      <c r="J17">
        <v>5137</v>
      </c>
      <c r="K17">
        <v>941</v>
      </c>
      <c r="L17">
        <v>4015</v>
      </c>
      <c r="M17">
        <v>282</v>
      </c>
      <c r="N17">
        <v>10375</v>
      </c>
    </row>
    <row r="18" spans="1:14" ht="13.5">
      <c r="A18" s="1" t="s">
        <v>19</v>
      </c>
      <c r="B18" s="1">
        <v>8692</v>
      </c>
      <c r="C18" s="1">
        <v>22440</v>
      </c>
      <c r="D18" s="1">
        <v>72683</v>
      </c>
      <c r="E18" s="1">
        <v>102927</v>
      </c>
      <c r="F18" s="1">
        <v>113438</v>
      </c>
      <c r="G18" s="1">
        <v>106597</v>
      </c>
      <c r="H18" t="s">
        <v>70</v>
      </c>
      <c r="J18">
        <v>2349</v>
      </c>
      <c r="K18">
        <v>837</v>
      </c>
      <c r="L18">
        <v>2501</v>
      </c>
      <c r="M18">
        <v>234</v>
      </c>
      <c r="N18">
        <v>5921</v>
      </c>
    </row>
    <row r="19" spans="1:14" ht="14.25" thickBot="1">
      <c r="A19" s="1" t="s">
        <v>20</v>
      </c>
      <c r="B19" s="1">
        <v>1074</v>
      </c>
      <c r="C19" s="1">
        <v>3110</v>
      </c>
      <c r="D19" s="1">
        <v>19647</v>
      </c>
      <c r="E19" s="1">
        <v>25244</v>
      </c>
      <c r="F19" s="1">
        <v>29377</v>
      </c>
      <c r="G19" s="1">
        <v>25236</v>
      </c>
      <c r="H19" t="s">
        <v>71</v>
      </c>
      <c r="J19">
        <v>2812</v>
      </c>
      <c r="K19">
        <v>668</v>
      </c>
      <c r="L19">
        <v>2444</v>
      </c>
      <c r="M19">
        <v>231</v>
      </c>
      <c r="N19">
        <v>6155</v>
      </c>
    </row>
    <row r="20" spans="1:14" ht="14.25" thickBot="1">
      <c r="A20" s="2" t="s">
        <v>21</v>
      </c>
      <c r="B20" s="3">
        <v>38717</v>
      </c>
      <c r="C20" s="4">
        <v>94766</v>
      </c>
      <c r="D20" s="1">
        <v>8791</v>
      </c>
      <c r="E20" s="1">
        <v>11099</v>
      </c>
      <c r="F20" s="1">
        <v>12901</v>
      </c>
      <c r="G20" s="1">
        <v>11614</v>
      </c>
      <c r="H20" t="s">
        <v>72</v>
      </c>
      <c r="J20">
        <v>1492</v>
      </c>
      <c r="K20">
        <v>340</v>
      </c>
      <c r="L20">
        <v>1507</v>
      </c>
      <c r="M20">
        <v>549</v>
      </c>
      <c r="N20">
        <v>3888</v>
      </c>
    </row>
    <row r="21" spans="1:14" ht="14.25" thickBot="1">
      <c r="A21" s="1"/>
      <c r="B21" s="1"/>
      <c r="C21" s="1"/>
      <c r="D21" s="1">
        <v>11748</v>
      </c>
      <c r="E21" s="1">
        <v>14006</v>
      </c>
      <c r="F21" s="1">
        <v>15473</v>
      </c>
      <c r="G21" s="1">
        <v>14240</v>
      </c>
      <c r="H21" t="s">
        <v>73</v>
      </c>
      <c r="J21">
        <v>1809</v>
      </c>
      <c r="K21">
        <v>264</v>
      </c>
      <c r="L21">
        <v>1311</v>
      </c>
      <c r="M21">
        <v>882</v>
      </c>
      <c r="N21">
        <v>4266</v>
      </c>
    </row>
    <row r="22" spans="1:14" ht="14.25" thickBot="1">
      <c r="A22" s="2" t="s">
        <v>22</v>
      </c>
      <c r="B22" s="3">
        <v>147872</v>
      </c>
      <c r="C22" s="4">
        <v>350177</v>
      </c>
      <c r="D22" s="1">
        <v>6723</v>
      </c>
      <c r="E22" s="1">
        <v>8578</v>
      </c>
      <c r="F22" s="1">
        <v>10140</v>
      </c>
      <c r="G22" s="1">
        <v>8891</v>
      </c>
      <c r="H22" t="s">
        <v>74</v>
      </c>
      <c r="J22">
        <v>3755</v>
      </c>
      <c r="K22">
        <v>2392</v>
      </c>
      <c r="L22">
        <v>4493</v>
      </c>
      <c r="M22">
        <v>1166</v>
      </c>
      <c r="N22">
        <v>11806</v>
      </c>
    </row>
    <row r="23" spans="1:14" ht="14.25" thickBot="1">
      <c r="A23" s="1"/>
      <c r="B23" s="1"/>
      <c r="C23" s="1"/>
      <c r="D23" s="1">
        <v>5519</v>
      </c>
      <c r="E23" s="1">
        <v>7316</v>
      </c>
      <c r="F23" s="1">
        <v>8892</v>
      </c>
      <c r="G23" s="1">
        <v>7639</v>
      </c>
      <c r="H23" t="s">
        <v>75</v>
      </c>
      <c r="J23">
        <v>3469</v>
      </c>
      <c r="K23">
        <v>704</v>
      </c>
      <c r="L23">
        <v>2839</v>
      </c>
      <c r="M23">
        <v>559</v>
      </c>
      <c r="N23">
        <v>7571</v>
      </c>
    </row>
    <row r="24" spans="1:14" ht="14.25" thickBot="1">
      <c r="A24" s="2" t="s">
        <v>23</v>
      </c>
      <c r="B24" s="3">
        <v>299613</v>
      </c>
      <c r="C24" s="4">
        <v>639799</v>
      </c>
      <c r="D24" s="1">
        <v>16436</v>
      </c>
      <c r="E24" s="1">
        <v>22763</v>
      </c>
      <c r="F24" s="1">
        <v>26010</v>
      </c>
      <c r="G24" s="1">
        <v>22322</v>
      </c>
      <c r="H24" t="s">
        <v>76</v>
      </c>
      <c r="J24">
        <v>6232</v>
      </c>
      <c r="K24">
        <v>2207</v>
      </c>
      <c r="L24">
        <v>4494</v>
      </c>
      <c r="M24">
        <v>8342</v>
      </c>
      <c r="N24">
        <v>21275</v>
      </c>
    </row>
    <row r="25" spans="1:14" ht="14.25" thickBot="1">
      <c r="A25" s="2" t="s">
        <v>24</v>
      </c>
      <c r="B25" s="3">
        <v>151741</v>
      </c>
      <c r="C25" s="4">
        <v>289622</v>
      </c>
      <c r="D25" s="1">
        <v>15203</v>
      </c>
      <c r="E25" s="1">
        <v>20205</v>
      </c>
      <c r="F25" s="1">
        <v>23355</v>
      </c>
      <c r="G25" s="1">
        <v>21791</v>
      </c>
      <c r="H25" t="s">
        <v>77</v>
      </c>
      <c r="J25">
        <v>16488</v>
      </c>
      <c r="K25">
        <v>8644</v>
      </c>
      <c r="L25">
        <v>9804</v>
      </c>
      <c r="M25">
        <v>7189</v>
      </c>
      <c r="N25">
        <v>42125</v>
      </c>
    </row>
    <row r="26" spans="1:14" ht="13.5">
      <c r="A26" s="1"/>
      <c r="B26" s="1"/>
      <c r="C26" s="1"/>
      <c r="D26" s="1">
        <v>28530</v>
      </c>
      <c r="E26" s="1">
        <v>39027</v>
      </c>
      <c r="F26" s="1">
        <v>43151</v>
      </c>
      <c r="G26" s="1">
        <v>39710</v>
      </c>
      <c r="H26" t="s">
        <v>78</v>
      </c>
      <c r="J26">
        <v>2775</v>
      </c>
      <c r="K26">
        <v>567</v>
      </c>
      <c r="L26">
        <v>3245</v>
      </c>
      <c r="M26">
        <v>631</v>
      </c>
      <c r="N26">
        <v>7218</v>
      </c>
    </row>
    <row r="27" spans="1:14" ht="13.5">
      <c r="A27" s="1" t="s">
        <v>25</v>
      </c>
      <c r="B27" s="1">
        <v>25094</v>
      </c>
      <c r="C27" s="1">
        <v>36803</v>
      </c>
      <c r="D27" s="1">
        <v>70339</v>
      </c>
      <c r="E27" s="1">
        <v>95289</v>
      </c>
      <c r="F27" s="1">
        <v>107388</v>
      </c>
      <c r="G27" s="1">
        <v>104209</v>
      </c>
      <c r="H27" t="s">
        <v>79</v>
      </c>
      <c r="J27">
        <v>1977</v>
      </c>
      <c r="K27">
        <v>356</v>
      </c>
      <c r="L27">
        <v>2821</v>
      </c>
      <c r="M27">
        <v>5019</v>
      </c>
      <c r="N27">
        <v>10173</v>
      </c>
    </row>
    <row r="28" spans="1:14" ht="13.5">
      <c r="A28" s="1" t="s">
        <v>26</v>
      </c>
      <c r="B28" s="1">
        <v>4040</v>
      </c>
      <c r="C28" s="1">
        <v>10169</v>
      </c>
      <c r="D28" s="1">
        <v>12470</v>
      </c>
      <c r="E28" s="1">
        <v>17422</v>
      </c>
      <c r="F28" s="1">
        <v>18155</v>
      </c>
      <c r="G28" s="1">
        <v>16802</v>
      </c>
      <c r="H28" t="s">
        <v>80</v>
      </c>
      <c r="J28">
        <v>4343</v>
      </c>
      <c r="K28">
        <v>1507</v>
      </c>
      <c r="L28">
        <v>4077</v>
      </c>
      <c r="M28">
        <v>4210</v>
      </c>
      <c r="N28">
        <v>14137</v>
      </c>
    </row>
    <row r="29" spans="1:14" ht="13.5">
      <c r="A29" s="1" t="s">
        <v>27</v>
      </c>
      <c r="B29" s="1">
        <v>6823</v>
      </c>
      <c r="C29" s="1">
        <v>14602</v>
      </c>
      <c r="D29" s="1">
        <v>8392</v>
      </c>
      <c r="E29" s="1">
        <v>12651</v>
      </c>
      <c r="F29" s="1">
        <v>13970</v>
      </c>
      <c r="G29" s="1">
        <v>13012</v>
      </c>
      <c r="H29" t="s">
        <v>81</v>
      </c>
      <c r="J29">
        <v>21372</v>
      </c>
      <c r="K29">
        <v>17580</v>
      </c>
      <c r="L29">
        <v>13981</v>
      </c>
      <c r="M29">
        <v>8147</v>
      </c>
      <c r="N29">
        <v>61080</v>
      </c>
    </row>
    <row r="30" spans="1:14" ht="14.25" thickBot="1">
      <c r="A30" s="1" t="s">
        <v>28</v>
      </c>
      <c r="B30" s="1">
        <v>10145</v>
      </c>
      <c r="C30" s="1">
        <v>25652</v>
      </c>
      <c r="D30" s="1">
        <v>24652</v>
      </c>
      <c r="E30" s="1">
        <v>32536</v>
      </c>
      <c r="F30" s="1">
        <v>33523</v>
      </c>
      <c r="G30" s="1">
        <v>29686</v>
      </c>
      <c r="H30" t="s">
        <v>82</v>
      </c>
      <c r="J30">
        <v>8595</v>
      </c>
      <c r="K30">
        <v>2202</v>
      </c>
      <c r="L30">
        <v>8677</v>
      </c>
      <c r="M30">
        <v>9178</v>
      </c>
      <c r="N30">
        <v>28652</v>
      </c>
    </row>
    <row r="31" spans="1:14" ht="14.25" thickBot="1">
      <c r="A31" s="2" t="s">
        <v>105</v>
      </c>
      <c r="B31" s="3">
        <v>46102</v>
      </c>
      <c r="C31" s="4">
        <v>87226</v>
      </c>
      <c r="D31" s="1">
        <v>113047</v>
      </c>
      <c r="E31" s="1">
        <v>152043</v>
      </c>
      <c r="F31" s="1">
        <v>170285</v>
      </c>
      <c r="G31" s="1">
        <v>152303</v>
      </c>
      <c r="H31" t="s">
        <v>83</v>
      </c>
      <c r="J31">
        <v>1973</v>
      </c>
      <c r="K31">
        <v>461</v>
      </c>
      <c r="L31">
        <v>1409</v>
      </c>
      <c r="M31">
        <v>532</v>
      </c>
      <c r="N31">
        <v>4375</v>
      </c>
    </row>
    <row r="32" spans="1:14" ht="14.25" thickBot="1">
      <c r="A32" s="2" t="s">
        <v>30</v>
      </c>
      <c r="B32" s="3">
        <v>105639</v>
      </c>
      <c r="C32" s="3">
        <v>202396</v>
      </c>
      <c r="D32" s="1">
        <v>48330</v>
      </c>
      <c r="E32" s="1">
        <v>60931</v>
      </c>
      <c r="F32" s="1">
        <v>70063</v>
      </c>
      <c r="G32" s="1">
        <v>61443</v>
      </c>
      <c r="H32" t="s">
        <v>84</v>
      </c>
      <c r="J32">
        <v>1314</v>
      </c>
      <c r="K32">
        <v>367</v>
      </c>
      <c r="L32">
        <v>1196</v>
      </c>
      <c r="M32">
        <v>420</v>
      </c>
      <c r="N32">
        <v>3297</v>
      </c>
    </row>
    <row r="33" spans="4:14" ht="13.5">
      <c r="D33" s="1">
        <v>7128</v>
      </c>
      <c r="E33" s="1">
        <v>10536</v>
      </c>
      <c r="F33" s="1">
        <v>12898</v>
      </c>
      <c r="G33" s="1">
        <v>10632</v>
      </c>
      <c r="H33" t="s">
        <v>85</v>
      </c>
      <c r="J33">
        <v>1392</v>
      </c>
      <c r="K33">
        <v>316</v>
      </c>
      <c r="L33">
        <v>1363</v>
      </c>
      <c r="M33">
        <v>227</v>
      </c>
      <c r="N33">
        <v>3298</v>
      </c>
    </row>
    <row r="34" spans="1:14" ht="13.5">
      <c r="A34" s="15"/>
      <c r="B34" s="15"/>
      <c r="C34" s="15"/>
      <c r="D34" s="1">
        <v>7404</v>
      </c>
      <c r="E34" s="1">
        <v>9509</v>
      </c>
      <c r="F34" s="1">
        <v>10144</v>
      </c>
      <c r="G34" s="1">
        <v>8707</v>
      </c>
      <c r="H34" t="s">
        <v>86</v>
      </c>
      <c r="J34">
        <v>1300</v>
      </c>
      <c r="K34">
        <v>422</v>
      </c>
      <c r="L34">
        <v>2012</v>
      </c>
      <c r="M34">
        <v>127</v>
      </c>
      <c r="N34">
        <v>3861</v>
      </c>
    </row>
    <row r="35" spans="1:14" ht="13.5">
      <c r="A35" s="15"/>
      <c r="B35" s="16"/>
      <c r="C35" s="16"/>
      <c r="D35" s="1">
        <v>5038</v>
      </c>
      <c r="E35" s="1">
        <v>5950</v>
      </c>
      <c r="F35" s="1">
        <v>7165</v>
      </c>
      <c r="G35" s="1">
        <v>6014</v>
      </c>
      <c r="H35" t="s">
        <v>87</v>
      </c>
      <c r="J35">
        <v>3131</v>
      </c>
      <c r="K35">
        <v>940</v>
      </c>
      <c r="L35">
        <v>2488</v>
      </c>
      <c r="M35">
        <v>567</v>
      </c>
      <c r="N35">
        <v>7126</v>
      </c>
    </row>
    <row r="36" spans="1:14" ht="13.5">
      <c r="A36" s="15"/>
      <c r="B36" s="16"/>
      <c r="C36" s="16"/>
      <c r="D36" s="1">
        <v>7224</v>
      </c>
      <c r="E36" s="1">
        <v>7966</v>
      </c>
      <c r="F36" s="1">
        <v>9574</v>
      </c>
      <c r="G36" s="1">
        <v>8023</v>
      </c>
      <c r="H36" t="s">
        <v>88</v>
      </c>
      <c r="J36">
        <v>5898</v>
      </c>
      <c r="K36">
        <v>2909</v>
      </c>
      <c r="L36">
        <v>4084</v>
      </c>
      <c r="M36">
        <v>1201</v>
      </c>
      <c r="N36">
        <v>14092</v>
      </c>
    </row>
    <row r="37" spans="1:14" ht="13.5">
      <c r="A37" s="15"/>
      <c r="B37" s="16"/>
      <c r="C37" s="16"/>
      <c r="D37" s="1">
        <v>12579</v>
      </c>
      <c r="E37" s="1">
        <v>17024</v>
      </c>
      <c r="F37" s="1">
        <v>20510</v>
      </c>
      <c r="G37" s="1">
        <v>17480</v>
      </c>
      <c r="H37" t="s">
        <v>89</v>
      </c>
      <c r="J37">
        <v>2535</v>
      </c>
      <c r="K37">
        <v>670</v>
      </c>
      <c r="L37">
        <v>3237</v>
      </c>
      <c r="M37">
        <v>556</v>
      </c>
      <c r="N37">
        <v>6998</v>
      </c>
    </row>
    <row r="38" spans="1:14" ht="13.5">
      <c r="A38" s="15"/>
      <c r="B38" s="16"/>
      <c r="C38" s="16"/>
      <c r="D38" s="1">
        <v>28183</v>
      </c>
      <c r="E38" s="1">
        <v>38508</v>
      </c>
      <c r="F38" s="1">
        <v>43299</v>
      </c>
      <c r="G38" s="1">
        <v>37722</v>
      </c>
      <c r="H38" t="s">
        <v>90</v>
      </c>
      <c r="J38">
        <v>1249</v>
      </c>
      <c r="K38">
        <v>188</v>
      </c>
      <c r="L38">
        <v>1433</v>
      </c>
      <c r="M38">
        <v>46</v>
      </c>
      <c r="N38">
        <v>2916</v>
      </c>
    </row>
    <row r="39" spans="1:14" ht="13.5">
      <c r="A39" s="15"/>
      <c r="B39" s="16"/>
      <c r="C39" s="16"/>
      <c r="D39" s="1">
        <v>11606</v>
      </c>
      <c r="E39" s="1">
        <v>14150</v>
      </c>
      <c r="F39" s="1">
        <v>15705</v>
      </c>
      <c r="G39" s="1">
        <v>13290</v>
      </c>
      <c r="H39" t="s">
        <v>91</v>
      </c>
      <c r="J39">
        <v>2207</v>
      </c>
      <c r="K39">
        <v>716</v>
      </c>
      <c r="L39">
        <v>1859</v>
      </c>
      <c r="M39">
        <v>397</v>
      </c>
      <c r="N39">
        <v>5179</v>
      </c>
    </row>
    <row r="40" spans="1:14" ht="13.5">
      <c r="A40" s="15"/>
      <c r="B40" s="16"/>
      <c r="C40" s="16"/>
      <c r="D40" s="1">
        <v>6056</v>
      </c>
      <c r="E40" s="1">
        <v>7718</v>
      </c>
      <c r="F40" s="1">
        <v>10439</v>
      </c>
      <c r="G40" s="1">
        <v>8493</v>
      </c>
      <c r="H40" t="s">
        <v>92</v>
      </c>
      <c r="J40">
        <v>2520</v>
      </c>
      <c r="K40">
        <v>655</v>
      </c>
      <c r="L40">
        <v>2407</v>
      </c>
      <c r="M40">
        <v>209</v>
      </c>
      <c r="N40">
        <v>5791</v>
      </c>
    </row>
    <row r="41" spans="4:14" ht="13.5">
      <c r="D41" s="1">
        <v>8348</v>
      </c>
      <c r="E41" s="1">
        <v>10079</v>
      </c>
      <c r="F41" s="1">
        <v>12357</v>
      </c>
      <c r="G41" s="1">
        <v>10605</v>
      </c>
      <c r="H41" t="s">
        <v>93</v>
      </c>
      <c r="J41">
        <v>1461</v>
      </c>
      <c r="K41">
        <v>292</v>
      </c>
      <c r="L41">
        <v>1413</v>
      </c>
      <c r="M41">
        <v>61</v>
      </c>
      <c r="N41">
        <v>3227</v>
      </c>
    </row>
    <row r="42" spans="4:14" ht="13.5">
      <c r="D42" s="1">
        <v>11058</v>
      </c>
      <c r="E42" s="1">
        <v>14346</v>
      </c>
      <c r="F42" s="1">
        <v>15744</v>
      </c>
      <c r="G42" s="1">
        <v>14569</v>
      </c>
      <c r="H42" t="s">
        <v>94</v>
      </c>
      <c r="J42">
        <v>11729</v>
      </c>
      <c r="K42">
        <v>5613</v>
      </c>
      <c r="L42">
        <v>9748</v>
      </c>
      <c r="M42">
        <v>1554</v>
      </c>
      <c r="N42">
        <v>28644</v>
      </c>
    </row>
    <row r="43" spans="4:14" ht="13.5">
      <c r="D43" s="1">
        <v>6855</v>
      </c>
      <c r="E43" s="1">
        <v>7870</v>
      </c>
      <c r="F43" s="1">
        <v>8716</v>
      </c>
      <c r="G43" s="1">
        <v>6948</v>
      </c>
      <c r="H43" t="s">
        <v>95</v>
      </c>
      <c r="J43">
        <v>1319</v>
      </c>
      <c r="K43">
        <v>681</v>
      </c>
      <c r="L43">
        <v>2235</v>
      </c>
      <c r="M43">
        <v>65</v>
      </c>
      <c r="N43">
        <v>4300</v>
      </c>
    </row>
    <row r="44" spans="4:14" ht="13.5">
      <c r="D44" s="1">
        <v>45184</v>
      </c>
      <c r="E44" s="1">
        <v>60066</v>
      </c>
      <c r="F44" s="1">
        <v>69550</v>
      </c>
      <c r="G44" s="1">
        <v>62146</v>
      </c>
      <c r="H44" t="s">
        <v>96</v>
      </c>
      <c r="J44">
        <v>2020</v>
      </c>
      <c r="K44">
        <v>821</v>
      </c>
      <c r="L44">
        <v>3143</v>
      </c>
      <c r="M44">
        <v>1069</v>
      </c>
      <c r="N44">
        <v>7053</v>
      </c>
    </row>
    <row r="45" spans="4:14" ht="13.5">
      <c r="D45" s="1">
        <v>5398</v>
      </c>
      <c r="E45" s="1">
        <v>6980</v>
      </c>
      <c r="F45" s="1">
        <v>7788</v>
      </c>
      <c r="G45" s="1">
        <v>6768</v>
      </c>
      <c r="H45" t="s">
        <v>97</v>
      </c>
      <c r="J45">
        <v>3206</v>
      </c>
      <c r="K45">
        <v>949</v>
      </c>
      <c r="L45">
        <v>3476</v>
      </c>
      <c r="M45">
        <v>582</v>
      </c>
      <c r="N45">
        <v>8213</v>
      </c>
    </row>
    <row r="46" spans="4:14" ht="13.5">
      <c r="D46" s="1">
        <v>10198</v>
      </c>
      <c r="E46" s="1">
        <v>12263</v>
      </c>
      <c r="F46" s="1">
        <v>14616</v>
      </c>
      <c r="G46" s="1">
        <v>12914</v>
      </c>
      <c r="H46" t="s">
        <v>98</v>
      </c>
      <c r="J46">
        <v>2540</v>
      </c>
      <c r="K46">
        <v>529</v>
      </c>
      <c r="L46">
        <v>2595</v>
      </c>
      <c r="M46">
        <v>158</v>
      </c>
      <c r="N46">
        <v>5822</v>
      </c>
    </row>
    <row r="47" spans="4:14" ht="13.5">
      <c r="D47" s="1">
        <v>13534</v>
      </c>
      <c r="E47" s="1">
        <v>16131</v>
      </c>
      <c r="F47" s="1">
        <v>18727</v>
      </c>
      <c r="G47" s="1">
        <v>16411</v>
      </c>
      <c r="H47" t="s">
        <v>99</v>
      </c>
      <c r="J47">
        <v>2461</v>
      </c>
      <c r="K47">
        <v>477</v>
      </c>
      <c r="L47">
        <v>2489</v>
      </c>
      <c r="M47">
        <v>85</v>
      </c>
      <c r="N47">
        <v>5512</v>
      </c>
    </row>
    <row r="48" spans="4:14" ht="13.5">
      <c r="D48" s="1">
        <v>8656</v>
      </c>
      <c r="E48" s="1">
        <v>10609</v>
      </c>
      <c r="F48" s="1">
        <v>12508</v>
      </c>
      <c r="G48" s="1">
        <v>10602</v>
      </c>
      <c r="H48" t="s">
        <v>100</v>
      </c>
      <c r="J48">
        <v>3723</v>
      </c>
      <c r="K48">
        <v>837</v>
      </c>
      <c r="L48">
        <v>3296</v>
      </c>
      <c r="M48">
        <v>1084</v>
      </c>
      <c r="N48">
        <v>8940</v>
      </c>
    </row>
    <row r="49" spans="4:14" ht="13.5">
      <c r="D49" s="1">
        <v>9329</v>
      </c>
      <c r="E49" s="1">
        <v>11265</v>
      </c>
      <c r="F49" s="1">
        <v>13347</v>
      </c>
      <c r="G49" s="1">
        <v>11308</v>
      </c>
      <c r="H49" t="s">
        <v>101</v>
      </c>
      <c r="J49">
        <v>3798</v>
      </c>
      <c r="K49">
        <v>882</v>
      </c>
      <c r="L49">
        <v>3115</v>
      </c>
      <c r="M49">
        <v>153</v>
      </c>
      <c r="N49">
        <v>7948</v>
      </c>
    </row>
    <row r="50" spans="4:14" ht="13.5">
      <c r="D50" s="1">
        <v>12127</v>
      </c>
      <c r="E50" s="1">
        <v>15646</v>
      </c>
      <c r="F50" s="1">
        <v>18586</v>
      </c>
      <c r="G50" s="1">
        <v>15044</v>
      </c>
      <c r="H50" t="s">
        <v>102</v>
      </c>
      <c r="J50">
        <v>104577</v>
      </c>
      <c r="K50">
        <v>102993</v>
      </c>
      <c r="L50">
        <v>104874</v>
      </c>
      <c r="M50">
        <v>58055</v>
      </c>
      <c r="N50">
        <v>370499</v>
      </c>
    </row>
    <row r="51" spans="4:14" ht="13.5">
      <c r="D51" s="1">
        <v>12728</v>
      </c>
      <c r="E51" s="1">
        <v>16931</v>
      </c>
      <c r="F51" s="1">
        <v>20097</v>
      </c>
      <c r="G51" s="1">
        <v>18291</v>
      </c>
      <c r="H51" t="s">
        <v>103</v>
      </c>
      <c r="J51">
        <v>4877</v>
      </c>
      <c r="K51">
        <v>2951</v>
      </c>
      <c r="L51">
        <v>4541</v>
      </c>
      <c r="M51">
        <v>694</v>
      </c>
      <c r="N51">
        <v>13063</v>
      </c>
    </row>
    <row r="53" spans="1:13" ht="13.5">
      <c r="A53" s="1"/>
      <c r="B53" s="1" t="s">
        <v>104</v>
      </c>
      <c r="C53" s="1" t="s">
        <v>4</v>
      </c>
      <c r="D53" s="1" t="s">
        <v>53</v>
      </c>
      <c r="E53" s="1" t="s">
        <v>54</v>
      </c>
      <c r="F53" s="1" t="s">
        <v>51</v>
      </c>
      <c r="G53" s="1" t="s">
        <v>111</v>
      </c>
      <c r="H53" s="1" t="s">
        <v>161</v>
      </c>
      <c r="M53" s="15"/>
    </row>
    <row r="54" spans="1:13" ht="13.5">
      <c r="A54" s="1" t="s">
        <v>31</v>
      </c>
      <c r="B54" s="14">
        <v>85618</v>
      </c>
      <c r="C54" s="14">
        <v>206971</v>
      </c>
      <c r="D54" s="14">
        <v>417950</v>
      </c>
      <c r="E54" s="14">
        <v>566600</v>
      </c>
      <c r="F54" s="14">
        <v>620148</v>
      </c>
      <c r="G54" s="14">
        <v>575271</v>
      </c>
      <c r="H54" s="14">
        <v>295886</v>
      </c>
      <c r="M54" s="15"/>
    </row>
    <row r="55" spans="1:13" ht="13.5">
      <c r="A55" s="1" t="s">
        <v>32</v>
      </c>
      <c r="B55" s="14">
        <v>38717</v>
      </c>
      <c r="C55" s="14">
        <v>94766</v>
      </c>
      <c r="D55" s="14">
        <v>193157</v>
      </c>
      <c r="E55" s="14">
        <v>256046</v>
      </c>
      <c r="F55" s="14">
        <v>286769</v>
      </c>
      <c r="G55" s="14">
        <v>254064</v>
      </c>
      <c r="H55" s="14">
        <v>39622</v>
      </c>
      <c r="M55" s="15"/>
    </row>
    <row r="56" spans="1:13" ht="13.5">
      <c r="A56" s="1" t="s">
        <v>33</v>
      </c>
      <c r="B56" s="14">
        <v>23537</v>
      </c>
      <c r="C56" s="14">
        <v>48440</v>
      </c>
      <c r="D56" s="14">
        <v>98012</v>
      </c>
      <c r="E56" s="14">
        <v>132916</v>
      </c>
      <c r="F56" s="14">
        <v>148898</v>
      </c>
      <c r="G56" s="14">
        <v>142802</v>
      </c>
      <c r="H56" s="14">
        <v>66435</v>
      </c>
      <c r="M56" s="15"/>
    </row>
    <row r="57" spans="1:13" ht="13.5">
      <c r="A57" s="1" t="s">
        <v>34</v>
      </c>
      <c r="B57" s="14">
        <v>151741</v>
      </c>
      <c r="C57" s="14">
        <v>289622</v>
      </c>
      <c r="D57" s="14">
        <v>505185</v>
      </c>
      <c r="E57" s="14">
        <v>652828</v>
      </c>
      <c r="F57" s="14">
        <v>749286</v>
      </c>
      <c r="G57" s="14">
        <v>649543</v>
      </c>
      <c r="H57" s="14">
        <v>785868</v>
      </c>
      <c r="M57" s="15"/>
    </row>
    <row r="58" spans="1:13" ht="13.5">
      <c r="A58" s="1" t="s">
        <v>49</v>
      </c>
      <c r="B58" s="14">
        <v>46102</v>
      </c>
      <c r="C58" s="14">
        <v>87226</v>
      </c>
      <c r="D58" s="14">
        <v>146750</v>
      </c>
      <c r="E58" s="14">
        <v>193530</v>
      </c>
      <c r="F58" s="14">
        <v>219662</v>
      </c>
      <c r="G58" s="14">
        <v>185908</v>
      </c>
      <c r="H58" s="14">
        <v>22750</v>
      </c>
      <c r="M58" s="15"/>
    </row>
    <row r="59" spans="1:13" ht="13.5">
      <c r="A59" s="1" t="s">
        <v>30</v>
      </c>
      <c r="B59" s="14">
        <v>105639</v>
      </c>
      <c r="C59" s="14">
        <v>202396</v>
      </c>
      <c r="D59" s="14">
        <v>358435</v>
      </c>
      <c r="E59" s="14">
        <v>459298</v>
      </c>
      <c r="F59" s="14">
        <v>529624</v>
      </c>
      <c r="G59" s="14">
        <v>463635</v>
      </c>
      <c r="H59" s="14">
        <v>763118</v>
      </c>
      <c r="M59" s="15"/>
    </row>
    <row r="60" spans="1:13" ht="13.5">
      <c r="A60" s="1" t="s">
        <v>37</v>
      </c>
      <c r="B60" s="14">
        <v>299613</v>
      </c>
      <c r="C60" s="14">
        <v>639799</v>
      </c>
      <c r="D60" s="14">
        <v>1214304</v>
      </c>
      <c r="E60" s="14">
        <v>1608390</v>
      </c>
      <c r="F60" s="14">
        <v>1805101</v>
      </c>
      <c r="G60" s="14">
        <v>1621680</v>
      </c>
      <c r="H60" s="14">
        <v>1187811</v>
      </c>
      <c r="M60" s="15"/>
    </row>
    <row r="61" ht="13.5">
      <c r="M61" s="15"/>
    </row>
    <row r="62" spans="1:8" ht="13.5">
      <c r="A62" s="1"/>
      <c r="B62" s="1" t="s">
        <v>104</v>
      </c>
      <c r="C62" s="1" t="s">
        <v>4</v>
      </c>
      <c r="D62" s="1" t="s">
        <v>53</v>
      </c>
      <c r="E62" s="1" t="s">
        <v>54</v>
      </c>
      <c r="F62" s="1" t="s">
        <v>51</v>
      </c>
      <c r="G62" s="1" t="s">
        <v>111</v>
      </c>
      <c r="H62" s="1" t="s">
        <v>161</v>
      </c>
    </row>
    <row r="63" spans="1:8" ht="13.5">
      <c r="A63" s="1" t="s">
        <v>31</v>
      </c>
      <c r="B63" s="10">
        <v>0.2857619662698214</v>
      </c>
      <c r="C63" s="10">
        <v>0.3234937847667783</v>
      </c>
      <c r="D63" s="10">
        <v>0.3441889345666324</v>
      </c>
      <c r="E63" s="10">
        <v>0.3522777435820914</v>
      </c>
      <c r="F63" s="10">
        <v>0.34355307542348046</v>
      </c>
      <c r="G63" s="10">
        <v>0.35473767944354</v>
      </c>
      <c r="H63" s="10">
        <v>0.24910191941310528</v>
      </c>
    </row>
    <row r="64" spans="1:8" ht="13.5">
      <c r="A64" s="1" t="s">
        <v>32</v>
      </c>
      <c r="B64" s="10">
        <v>0.12922336480726804</v>
      </c>
      <c r="C64" s="10">
        <v>0.14811839343293753</v>
      </c>
      <c r="D64" s="10">
        <v>0.15906807521016153</v>
      </c>
      <c r="E64" s="10">
        <v>0.15919397658528092</v>
      </c>
      <c r="F64" s="10">
        <v>0.1588659027943589</v>
      </c>
      <c r="G64" s="10">
        <v>0.15666715998224065</v>
      </c>
      <c r="H64" s="10">
        <v>0.03335715867254976</v>
      </c>
    </row>
    <row r="65" spans="1:8" ht="13.5">
      <c r="A65" s="1" t="s">
        <v>33</v>
      </c>
      <c r="B65" s="10">
        <v>0.07855800649504527</v>
      </c>
      <c r="C65" s="10">
        <v>0.07571127807326988</v>
      </c>
      <c r="D65" s="10">
        <v>0.0807145492397291</v>
      </c>
      <c r="E65" s="10">
        <v>0.08263916090003047</v>
      </c>
      <c r="F65" s="10">
        <v>0.08248735112328895</v>
      </c>
      <c r="G65" s="10">
        <v>0.08805806324305658</v>
      </c>
      <c r="H65" s="10">
        <v>0.055930615224139196</v>
      </c>
    </row>
    <row r="66" spans="1:8" ht="13.5">
      <c r="A66" s="1" t="s">
        <v>34</v>
      </c>
      <c r="B66" s="10">
        <v>0.5064566624278652</v>
      </c>
      <c r="C66" s="10">
        <v>0.45267654372701427</v>
      </c>
      <c r="D66" s="10">
        <v>0.41602844098347697</v>
      </c>
      <c r="E66" s="10">
        <v>0.4058891189325972</v>
      </c>
      <c r="F66" s="10">
        <v>0.4150936706588717</v>
      </c>
      <c r="G66" s="10">
        <v>0.4005370973311628</v>
      </c>
      <c r="H66" s="10">
        <v>0.6616103066902058</v>
      </c>
    </row>
    <row r="67" spans="1:8" ht="13.5">
      <c r="A67" s="1" t="s">
        <v>49</v>
      </c>
      <c r="B67" s="10">
        <v>0.1538718279914423</v>
      </c>
      <c r="C67" s="10">
        <v>0.13633344222169774</v>
      </c>
      <c r="D67" s="10">
        <v>0.12085112130076159</v>
      </c>
      <c r="E67" s="10">
        <v>0.12032529423833771</v>
      </c>
      <c r="F67" s="10">
        <v>0.12168958966838975</v>
      </c>
      <c r="G67" s="10">
        <v>0.11463913965763899</v>
      </c>
      <c r="H67" s="10">
        <v>0.019152878698715535</v>
      </c>
    </row>
    <row r="68" spans="1:8" ht="13.5">
      <c r="A68" s="1" t="s">
        <v>30</v>
      </c>
      <c r="B68" s="10">
        <v>0.35258483443642297</v>
      </c>
      <c r="C68" s="10">
        <v>0.3163431015053165</v>
      </c>
      <c r="D68" s="10">
        <v>0.2951773196827154</v>
      </c>
      <c r="E68" s="10">
        <v>0.28556382469425945</v>
      </c>
      <c r="F68" s="10">
        <v>0.293404080990482</v>
      </c>
      <c r="G68" s="10">
        <v>0.2858979576735238</v>
      </c>
      <c r="H68" s="10">
        <v>0.6424574279914902</v>
      </c>
    </row>
    <row r="69" spans="1:8" ht="13.5">
      <c r="A69" s="1" t="s">
        <v>37</v>
      </c>
      <c r="B69" s="10">
        <v>1</v>
      </c>
      <c r="C69" s="10">
        <v>1</v>
      </c>
      <c r="D69" s="10">
        <v>1</v>
      </c>
      <c r="E69" s="10">
        <v>1</v>
      </c>
      <c r="F69" s="10">
        <v>1</v>
      </c>
      <c r="G69" s="10">
        <v>1</v>
      </c>
      <c r="H69" s="10">
        <v>1</v>
      </c>
    </row>
  </sheetData>
  <printOptions/>
  <pageMargins left="0.75" right="0.67" top="1" bottom="1" header="0.512" footer="0.51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1"/>
  <sheetViews>
    <sheetView workbookViewId="0" topLeftCell="A1">
      <selection activeCell="A1" sqref="A1"/>
    </sheetView>
  </sheetViews>
  <sheetFormatPr defaultColWidth="9.00390625" defaultRowHeight="13.5"/>
  <cols>
    <col min="1" max="1" width="17.00390625" style="0" customWidth="1"/>
    <col min="2" max="2" width="10.125" style="0" customWidth="1"/>
    <col min="12" max="12" width="17.25390625" style="0" bestFit="1" customWidth="1"/>
    <col min="31" max="31" width="15.25390625" style="0" customWidth="1"/>
  </cols>
  <sheetData>
    <row r="1" ht="13.5">
      <c r="A1" t="s">
        <v>119</v>
      </c>
    </row>
    <row r="3" spans="1:32" ht="14.25" thickBot="1">
      <c r="A3" t="s">
        <v>45</v>
      </c>
      <c r="M3">
        <v>1965</v>
      </c>
      <c r="P3">
        <v>1975</v>
      </c>
      <c r="S3">
        <v>1985</v>
      </c>
      <c r="V3">
        <v>1995</v>
      </c>
      <c r="Y3">
        <v>1997</v>
      </c>
      <c r="AB3">
        <v>1999</v>
      </c>
      <c r="AF3">
        <v>2004</v>
      </c>
    </row>
    <row r="4" spans="1:34" ht="13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42</v>
      </c>
      <c r="H4" s="1" t="s">
        <v>110</v>
      </c>
      <c r="I4" s="1" t="s">
        <v>160</v>
      </c>
      <c r="J4" s="1" t="s">
        <v>161</v>
      </c>
      <c r="L4" s="1" t="s">
        <v>1</v>
      </c>
      <c r="M4" s="5" t="s">
        <v>46</v>
      </c>
      <c r="N4" s="6" t="s">
        <v>47</v>
      </c>
      <c r="O4" s="7" t="s">
        <v>48</v>
      </c>
      <c r="P4" s="5" t="s">
        <v>46</v>
      </c>
      <c r="Q4" s="6" t="s">
        <v>47</v>
      </c>
      <c r="R4" s="7" t="s">
        <v>48</v>
      </c>
      <c r="S4" s="5" t="s">
        <v>46</v>
      </c>
      <c r="T4" s="6" t="s">
        <v>47</v>
      </c>
      <c r="U4" s="7" t="s">
        <v>48</v>
      </c>
      <c r="V4" s="5" t="s">
        <v>46</v>
      </c>
      <c r="W4" s="6" t="s">
        <v>47</v>
      </c>
      <c r="X4" s="7" t="s">
        <v>48</v>
      </c>
      <c r="Y4" s="5" t="s">
        <v>46</v>
      </c>
      <c r="Z4" s="6" t="s">
        <v>47</v>
      </c>
      <c r="AA4" s="7" t="s">
        <v>48</v>
      </c>
      <c r="AB4" s="5" t="s">
        <v>46</v>
      </c>
      <c r="AC4" s="6" t="s">
        <v>47</v>
      </c>
      <c r="AD4" s="7" t="s">
        <v>48</v>
      </c>
      <c r="AE4" s="1" t="s">
        <v>1</v>
      </c>
      <c r="AF4" s="5" t="s">
        <v>46</v>
      </c>
      <c r="AG4" s="6" t="s">
        <v>47</v>
      </c>
      <c r="AH4" s="7" t="s">
        <v>48</v>
      </c>
    </row>
    <row r="5" spans="1:34" ht="14.25">
      <c r="A5" s="1" t="s">
        <v>8</v>
      </c>
      <c r="B5" s="1">
        <v>1</v>
      </c>
      <c r="C5" s="1">
        <f>SUM(M5:O5)</f>
        <v>4</v>
      </c>
      <c r="D5" s="1">
        <f>SUM(P5:R5)</f>
        <v>15</v>
      </c>
      <c r="E5" s="1">
        <f>SUM(S5:U5)</f>
        <v>24</v>
      </c>
      <c r="F5" s="1">
        <f>SUM(V5:X5)</f>
        <v>61</v>
      </c>
      <c r="G5" s="21">
        <f>SUM(Y5:AA5)</f>
        <v>70</v>
      </c>
      <c r="H5" s="1">
        <f>SUM(AB5:AD5)</f>
        <v>76</v>
      </c>
      <c r="I5" s="1">
        <v>91</v>
      </c>
      <c r="J5" s="66">
        <f>SUM(AF5:AH5)</f>
        <v>89</v>
      </c>
      <c r="L5" s="1" t="s">
        <v>8</v>
      </c>
      <c r="M5" s="11">
        <v>3</v>
      </c>
      <c r="N5" s="1">
        <v>1</v>
      </c>
      <c r="O5" s="12">
        <v>0</v>
      </c>
      <c r="P5" s="11">
        <v>11</v>
      </c>
      <c r="Q5" s="1">
        <v>2</v>
      </c>
      <c r="R5" s="12">
        <v>2</v>
      </c>
      <c r="S5" s="11">
        <v>17</v>
      </c>
      <c r="T5" s="1">
        <v>5</v>
      </c>
      <c r="U5" s="12">
        <v>2</v>
      </c>
      <c r="V5" s="11">
        <v>44</v>
      </c>
      <c r="W5" s="1">
        <v>8</v>
      </c>
      <c r="X5" s="12">
        <v>9</v>
      </c>
      <c r="Y5" s="11">
        <v>51</v>
      </c>
      <c r="Z5" s="1">
        <v>9</v>
      </c>
      <c r="AA5" s="12">
        <v>10</v>
      </c>
      <c r="AB5" s="21">
        <v>53</v>
      </c>
      <c r="AC5" s="21">
        <v>12</v>
      </c>
      <c r="AD5" s="21">
        <v>11</v>
      </c>
      <c r="AE5" s="1" t="s">
        <v>8</v>
      </c>
      <c r="AF5" s="60">
        <v>60</v>
      </c>
      <c r="AG5" s="60">
        <v>13</v>
      </c>
      <c r="AH5" s="61">
        <v>16</v>
      </c>
    </row>
    <row r="6" spans="1:34" ht="14.25">
      <c r="A6" s="1" t="s">
        <v>9</v>
      </c>
      <c r="B6" s="1">
        <v>0</v>
      </c>
      <c r="C6" s="1">
        <f>SUM(M6:O6)</f>
        <v>4</v>
      </c>
      <c r="D6" s="1">
        <f>SUM(P6:R6)</f>
        <v>21</v>
      </c>
      <c r="E6" s="1">
        <f>SUM(S6:U6)</f>
        <v>35</v>
      </c>
      <c r="F6" s="1">
        <f>SUM(V6:X6)</f>
        <v>114</v>
      </c>
      <c r="G6" s="21">
        <f>SUM(Y6:AA6)</f>
        <v>102</v>
      </c>
      <c r="H6" s="1">
        <f aca="true" t="shared" si="0" ref="H6:H32">SUM(AB6:AD6)</f>
        <v>111</v>
      </c>
      <c r="I6" s="1">
        <v>124</v>
      </c>
      <c r="J6" s="66">
        <f>SUM(AF6:AH6)</f>
        <v>115</v>
      </c>
      <c r="L6" s="1" t="s">
        <v>9</v>
      </c>
      <c r="M6" s="11">
        <v>4</v>
      </c>
      <c r="N6" s="1">
        <v>0</v>
      </c>
      <c r="O6" s="12">
        <v>0</v>
      </c>
      <c r="P6" s="11">
        <v>18</v>
      </c>
      <c r="Q6" s="1">
        <v>2</v>
      </c>
      <c r="R6" s="12">
        <v>1</v>
      </c>
      <c r="S6" s="11">
        <v>29</v>
      </c>
      <c r="T6" s="1">
        <v>5</v>
      </c>
      <c r="U6" s="12">
        <v>1</v>
      </c>
      <c r="V6" s="11">
        <v>76</v>
      </c>
      <c r="W6" s="1">
        <v>21</v>
      </c>
      <c r="X6" s="12">
        <v>17</v>
      </c>
      <c r="Y6" s="11">
        <v>73</v>
      </c>
      <c r="Z6" s="1">
        <v>14</v>
      </c>
      <c r="AA6" s="12">
        <v>15</v>
      </c>
      <c r="AB6" s="21">
        <v>80</v>
      </c>
      <c r="AC6" s="21">
        <v>13</v>
      </c>
      <c r="AD6" s="21">
        <v>18</v>
      </c>
      <c r="AE6" s="1" t="s">
        <v>9</v>
      </c>
      <c r="AF6" s="62">
        <v>75</v>
      </c>
      <c r="AG6" s="62">
        <v>17</v>
      </c>
      <c r="AH6" s="63">
        <v>23</v>
      </c>
    </row>
    <row r="7" spans="1:34" ht="14.25">
      <c r="A7" s="1" t="s">
        <v>10</v>
      </c>
      <c r="B7" s="1">
        <v>101</v>
      </c>
      <c r="C7" s="1">
        <f>SUM(M7:O7)</f>
        <v>549</v>
      </c>
      <c r="D7" s="1">
        <f>SUM(P7:R7)</f>
        <v>1041</v>
      </c>
      <c r="E7" s="1">
        <f>SUM(S7:U7)</f>
        <v>1583</v>
      </c>
      <c r="F7" s="1">
        <f>SUM(V7:X7)</f>
        <v>3366</v>
      </c>
      <c r="G7" s="21">
        <f>SUM(Y7:AA7)</f>
        <v>3147</v>
      </c>
      <c r="H7" s="1">
        <f t="shared" si="0"/>
        <v>3315</v>
      </c>
      <c r="I7" s="1">
        <v>3719</v>
      </c>
      <c r="J7" s="66">
        <f>SUM(AF7:AH7)</f>
        <v>3528</v>
      </c>
      <c r="L7" s="1" t="s">
        <v>10</v>
      </c>
      <c r="M7" s="11">
        <v>419</v>
      </c>
      <c r="N7" s="1">
        <v>64</v>
      </c>
      <c r="O7" s="12">
        <v>66</v>
      </c>
      <c r="P7" s="11">
        <v>765</v>
      </c>
      <c r="Q7" s="1">
        <v>134</v>
      </c>
      <c r="R7" s="12">
        <v>142</v>
      </c>
      <c r="S7" s="11">
        <v>1088</v>
      </c>
      <c r="T7" s="1">
        <v>236</v>
      </c>
      <c r="U7" s="12">
        <v>259</v>
      </c>
      <c r="V7" s="11">
        <v>2250</v>
      </c>
      <c r="W7" s="1">
        <v>466</v>
      </c>
      <c r="X7" s="12">
        <v>650</v>
      </c>
      <c r="Y7" s="11">
        <v>2033</v>
      </c>
      <c r="Z7" s="1">
        <v>444</v>
      </c>
      <c r="AA7" s="12">
        <v>670</v>
      </c>
      <c r="AB7" s="21">
        <v>2127</v>
      </c>
      <c r="AC7" s="21">
        <v>474</v>
      </c>
      <c r="AD7" s="21">
        <v>714</v>
      </c>
      <c r="AE7" s="1" t="s">
        <v>10</v>
      </c>
      <c r="AF7" s="64">
        <v>2234</v>
      </c>
      <c r="AG7" s="64">
        <v>534</v>
      </c>
      <c r="AH7" s="61">
        <v>760</v>
      </c>
    </row>
    <row r="8" spans="1:34" ht="15" thickBot="1">
      <c r="A8" s="1" t="s">
        <v>11</v>
      </c>
      <c r="B8" s="1">
        <v>5</v>
      </c>
      <c r="C8" s="1">
        <f>SUM(M8:O8)</f>
        <v>30</v>
      </c>
      <c r="D8" s="1">
        <f>SUM(P8:R8)</f>
        <v>85</v>
      </c>
      <c r="E8" s="1">
        <f>SUM(S8:U8)</f>
        <v>128</v>
      </c>
      <c r="F8" s="1">
        <f>SUM(V8:X8)</f>
        <v>328</v>
      </c>
      <c r="G8" s="21">
        <f>SUM(Y8:AA8)</f>
        <v>320</v>
      </c>
      <c r="H8" s="1">
        <f t="shared" si="0"/>
        <v>351</v>
      </c>
      <c r="I8" s="1">
        <v>351</v>
      </c>
      <c r="J8" s="66">
        <f>SUM(AF8:AH8)</f>
        <v>340</v>
      </c>
      <c r="L8" s="1" t="s">
        <v>11</v>
      </c>
      <c r="M8" s="11">
        <v>24</v>
      </c>
      <c r="N8" s="1">
        <v>2</v>
      </c>
      <c r="O8" s="12">
        <v>4</v>
      </c>
      <c r="P8" s="11">
        <v>73</v>
      </c>
      <c r="Q8" s="1">
        <v>5</v>
      </c>
      <c r="R8" s="12">
        <v>7</v>
      </c>
      <c r="S8" s="11">
        <v>103</v>
      </c>
      <c r="T8" s="1">
        <v>13</v>
      </c>
      <c r="U8" s="12">
        <v>12</v>
      </c>
      <c r="V8" s="11">
        <v>230</v>
      </c>
      <c r="W8" s="1">
        <v>54</v>
      </c>
      <c r="X8" s="12">
        <v>44</v>
      </c>
      <c r="Y8" s="11">
        <v>227</v>
      </c>
      <c r="Z8" s="1">
        <v>53</v>
      </c>
      <c r="AA8" s="12">
        <v>40</v>
      </c>
      <c r="AB8" s="21">
        <v>248</v>
      </c>
      <c r="AC8" s="21">
        <v>58</v>
      </c>
      <c r="AD8" s="21">
        <v>45</v>
      </c>
      <c r="AE8" s="1" t="s">
        <v>11</v>
      </c>
      <c r="AF8" s="64">
        <v>238</v>
      </c>
      <c r="AG8" s="64">
        <v>54</v>
      </c>
      <c r="AH8" s="61">
        <v>48</v>
      </c>
    </row>
    <row r="9" spans="1:34" ht="14.25" thickBot="1">
      <c r="A9" s="2" t="s">
        <v>12</v>
      </c>
      <c r="B9" s="3">
        <f aca="true" t="shared" si="1" ref="B9:G9">SUM(B5:B8)</f>
        <v>107</v>
      </c>
      <c r="C9" s="3">
        <f t="shared" si="1"/>
        <v>587</v>
      </c>
      <c r="D9" s="3">
        <f t="shared" si="1"/>
        <v>1162</v>
      </c>
      <c r="E9" s="3">
        <f t="shared" si="1"/>
        <v>1770</v>
      </c>
      <c r="F9" s="3">
        <f t="shared" si="1"/>
        <v>3869</v>
      </c>
      <c r="G9" s="55">
        <f t="shared" si="1"/>
        <v>3639</v>
      </c>
      <c r="H9" s="1">
        <f t="shared" si="0"/>
        <v>3853</v>
      </c>
      <c r="I9" s="4">
        <f>SUM(I5:I8)</f>
        <v>4285</v>
      </c>
      <c r="J9" s="4">
        <f>SUM(J5:J8)</f>
        <v>4072</v>
      </c>
      <c r="L9" s="2" t="s">
        <v>12</v>
      </c>
      <c r="M9" s="2">
        <f aca="true" t="shared" si="2" ref="M9:AA9">SUM(M5:M8)</f>
        <v>450</v>
      </c>
      <c r="N9" s="3">
        <f t="shared" si="2"/>
        <v>67</v>
      </c>
      <c r="O9" s="4">
        <f t="shared" si="2"/>
        <v>70</v>
      </c>
      <c r="P9" s="2">
        <f t="shared" si="2"/>
        <v>867</v>
      </c>
      <c r="Q9" s="3">
        <f t="shared" si="2"/>
        <v>143</v>
      </c>
      <c r="R9" s="4">
        <f t="shared" si="2"/>
        <v>152</v>
      </c>
      <c r="S9" s="2">
        <f t="shared" si="2"/>
        <v>1237</v>
      </c>
      <c r="T9" s="3">
        <f t="shared" si="2"/>
        <v>259</v>
      </c>
      <c r="U9" s="4">
        <f t="shared" si="2"/>
        <v>274</v>
      </c>
      <c r="V9" s="2">
        <f t="shared" si="2"/>
        <v>2600</v>
      </c>
      <c r="W9" s="3">
        <f t="shared" si="2"/>
        <v>549</v>
      </c>
      <c r="X9" s="4">
        <f t="shared" si="2"/>
        <v>720</v>
      </c>
      <c r="Y9" s="2">
        <f t="shared" si="2"/>
        <v>2384</v>
      </c>
      <c r="Z9" s="3">
        <f t="shared" si="2"/>
        <v>520</v>
      </c>
      <c r="AA9" s="4">
        <f t="shared" si="2"/>
        <v>735</v>
      </c>
      <c r="AB9" s="4">
        <f>SUM(AB5:AB8)</f>
        <v>2508</v>
      </c>
      <c r="AC9" s="4">
        <f>SUM(AC5:AC8)</f>
        <v>557</v>
      </c>
      <c r="AD9" s="4">
        <f>SUM(AD5:AD8)</f>
        <v>788</v>
      </c>
      <c r="AE9" s="2" t="s">
        <v>12</v>
      </c>
      <c r="AF9" s="4">
        <f>SUM(AF5:AF8)</f>
        <v>2607</v>
      </c>
      <c r="AG9" s="4">
        <f>SUM(AG5:AG8)</f>
        <v>618</v>
      </c>
      <c r="AH9" s="4">
        <f>SUM(AH5:AH8)</f>
        <v>847</v>
      </c>
    </row>
    <row r="10" spans="1:34" ht="13.5">
      <c r="A10" s="1"/>
      <c r="B10" s="1"/>
      <c r="C10" s="1"/>
      <c r="D10" s="1"/>
      <c r="E10" s="1"/>
      <c r="F10" s="1"/>
      <c r="G10" s="21"/>
      <c r="H10" s="1">
        <f t="shared" si="0"/>
        <v>0</v>
      </c>
      <c r="I10" s="1"/>
      <c r="J10" s="15"/>
      <c r="L10" s="1"/>
      <c r="M10" s="11"/>
      <c r="N10" s="1"/>
      <c r="O10" s="12"/>
      <c r="P10" s="11"/>
      <c r="Q10" s="1"/>
      <c r="R10" s="12"/>
      <c r="S10" s="11"/>
      <c r="T10" s="1"/>
      <c r="U10" s="12"/>
      <c r="V10" s="11"/>
      <c r="W10" s="1"/>
      <c r="X10" s="12"/>
      <c r="Y10" s="11"/>
      <c r="Z10" s="1"/>
      <c r="AA10" s="12"/>
      <c r="AB10" s="21"/>
      <c r="AC10" s="21"/>
      <c r="AD10" s="21"/>
      <c r="AE10" s="1"/>
      <c r="AF10" s="21"/>
      <c r="AG10" s="21"/>
      <c r="AH10" s="21"/>
    </row>
    <row r="11" spans="1:34" ht="14.25">
      <c r="A11" s="1" t="s">
        <v>13</v>
      </c>
      <c r="B11" s="1">
        <v>0</v>
      </c>
      <c r="C11" s="1">
        <f>SUM(M11:O11)</f>
        <v>3</v>
      </c>
      <c r="D11" s="1">
        <f>SUM(P11:R11)</f>
        <v>10</v>
      </c>
      <c r="E11" s="1">
        <f>SUM(S11:U11)</f>
        <v>12</v>
      </c>
      <c r="F11" s="1">
        <f>SUM(V11:X11)</f>
        <v>43</v>
      </c>
      <c r="G11" s="21">
        <f>SUM(Y11:AA11)</f>
        <v>43</v>
      </c>
      <c r="H11" s="1">
        <f t="shared" si="0"/>
        <v>42</v>
      </c>
      <c r="I11" s="1">
        <v>47</v>
      </c>
      <c r="J11" s="66">
        <f>SUM(AF11:AH11)</f>
        <v>46</v>
      </c>
      <c r="L11" s="1" t="s">
        <v>13</v>
      </c>
      <c r="M11" s="11">
        <v>3</v>
      </c>
      <c r="N11" s="1">
        <v>0</v>
      </c>
      <c r="O11" s="12">
        <v>0</v>
      </c>
      <c r="P11" s="11">
        <v>7</v>
      </c>
      <c r="Q11" s="1">
        <v>3</v>
      </c>
      <c r="R11" s="12">
        <v>0</v>
      </c>
      <c r="S11" s="11">
        <v>6</v>
      </c>
      <c r="T11" s="1">
        <v>2</v>
      </c>
      <c r="U11" s="12">
        <v>4</v>
      </c>
      <c r="V11" s="11">
        <v>32</v>
      </c>
      <c r="W11" s="1">
        <v>5</v>
      </c>
      <c r="X11" s="12">
        <v>6</v>
      </c>
      <c r="Y11" s="11">
        <v>32</v>
      </c>
      <c r="Z11" s="1">
        <v>5</v>
      </c>
      <c r="AA11" s="12">
        <v>6</v>
      </c>
      <c r="AB11" s="21">
        <v>30</v>
      </c>
      <c r="AC11" s="21">
        <v>6</v>
      </c>
      <c r="AD11" s="21">
        <v>6</v>
      </c>
      <c r="AE11" s="1" t="s">
        <v>13</v>
      </c>
      <c r="AF11" s="62">
        <v>32</v>
      </c>
      <c r="AG11" s="62">
        <v>6</v>
      </c>
      <c r="AH11" s="63">
        <v>8</v>
      </c>
    </row>
    <row r="12" spans="1:34" ht="14.25">
      <c r="A12" s="1" t="s">
        <v>14</v>
      </c>
      <c r="B12" s="1">
        <v>5</v>
      </c>
      <c r="C12" s="1">
        <f>SUM(M12:O12)</f>
        <v>49</v>
      </c>
      <c r="D12" s="1">
        <f>SUM(P12:R12)</f>
        <v>89</v>
      </c>
      <c r="E12" s="1">
        <f>SUM(S12:U12)</f>
        <v>135</v>
      </c>
      <c r="F12" s="1">
        <f>SUM(V12:X12)</f>
        <v>315</v>
      </c>
      <c r="G12" s="21">
        <f>SUM(Y12:AA12)</f>
        <v>353</v>
      </c>
      <c r="H12" s="1">
        <f t="shared" si="0"/>
        <v>360</v>
      </c>
      <c r="I12" s="1">
        <v>355</v>
      </c>
      <c r="J12" s="66">
        <f>SUM(AF12:AH12)</f>
        <v>353</v>
      </c>
      <c r="L12" s="1" t="s">
        <v>14</v>
      </c>
      <c r="M12" s="11">
        <v>39</v>
      </c>
      <c r="N12" s="1">
        <v>5</v>
      </c>
      <c r="O12" s="12">
        <v>5</v>
      </c>
      <c r="P12" s="11">
        <v>75</v>
      </c>
      <c r="Q12" s="1">
        <v>7</v>
      </c>
      <c r="R12" s="12">
        <v>7</v>
      </c>
      <c r="S12" s="11">
        <v>106</v>
      </c>
      <c r="T12" s="1">
        <v>18</v>
      </c>
      <c r="U12" s="12">
        <v>11</v>
      </c>
      <c r="V12" s="11">
        <v>222</v>
      </c>
      <c r="W12" s="1">
        <v>51</v>
      </c>
      <c r="X12" s="12">
        <v>42</v>
      </c>
      <c r="Y12" s="11">
        <v>248</v>
      </c>
      <c r="Z12" s="1">
        <v>61</v>
      </c>
      <c r="AA12" s="12">
        <v>44</v>
      </c>
      <c r="AB12" s="21">
        <v>249</v>
      </c>
      <c r="AC12" s="21">
        <v>65</v>
      </c>
      <c r="AD12" s="21">
        <v>46</v>
      </c>
      <c r="AE12" s="1" t="s">
        <v>14</v>
      </c>
      <c r="AF12" s="64">
        <v>248</v>
      </c>
      <c r="AG12" s="64">
        <v>52</v>
      </c>
      <c r="AH12" s="61">
        <v>53</v>
      </c>
    </row>
    <row r="13" spans="1:34" ht="15" thickBot="1">
      <c r="A13" s="1" t="s">
        <v>15</v>
      </c>
      <c r="B13" s="1">
        <v>0</v>
      </c>
      <c r="C13" s="1">
        <f>SUM(M13:O13)</f>
        <v>3</v>
      </c>
      <c r="D13" s="1">
        <f>SUM(P13:R13)</f>
        <v>9</v>
      </c>
      <c r="E13" s="1">
        <f>SUM(S13:U13)</f>
        <v>16</v>
      </c>
      <c r="F13" s="1">
        <f>SUM(V13:X13)</f>
        <v>34</v>
      </c>
      <c r="G13" s="21">
        <f>SUM(Y13:AA13)</f>
        <v>40</v>
      </c>
      <c r="H13" s="1">
        <f t="shared" si="0"/>
        <v>41</v>
      </c>
      <c r="I13" s="1">
        <v>46</v>
      </c>
      <c r="J13" s="66">
        <f>SUM(AF13:AH13)</f>
        <v>43</v>
      </c>
      <c r="L13" s="1" t="s">
        <v>15</v>
      </c>
      <c r="M13" s="11">
        <v>3</v>
      </c>
      <c r="N13" s="1">
        <v>0</v>
      </c>
      <c r="O13" s="12">
        <v>0</v>
      </c>
      <c r="P13" s="11">
        <v>9</v>
      </c>
      <c r="Q13" s="1">
        <v>0</v>
      </c>
      <c r="R13" s="12">
        <v>0</v>
      </c>
      <c r="S13" s="11">
        <v>14</v>
      </c>
      <c r="T13" s="1">
        <v>1</v>
      </c>
      <c r="U13" s="12">
        <v>1</v>
      </c>
      <c r="V13" s="11">
        <v>29</v>
      </c>
      <c r="W13" s="1">
        <v>2</v>
      </c>
      <c r="X13" s="12">
        <v>3</v>
      </c>
      <c r="Y13" s="11">
        <v>35</v>
      </c>
      <c r="Z13" s="1">
        <v>2</v>
      </c>
      <c r="AA13" s="12">
        <v>3</v>
      </c>
      <c r="AB13" s="21">
        <v>34</v>
      </c>
      <c r="AC13" s="21">
        <v>4</v>
      </c>
      <c r="AD13" s="21">
        <v>3</v>
      </c>
      <c r="AE13" s="1" t="s">
        <v>15</v>
      </c>
      <c r="AF13" s="64">
        <v>36</v>
      </c>
      <c r="AG13" s="64">
        <v>3</v>
      </c>
      <c r="AH13" s="61">
        <v>4</v>
      </c>
    </row>
    <row r="14" spans="1:34" ht="14.25" thickBot="1">
      <c r="A14" s="2" t="s">
        <v>16</v>
      </c>
      <c r="B14" s="3">
        <f aca="true" t="shared" si="3" ref="B14:G14">SUM(B11:B13)</f>
        <v>5</v>
      </c>
      <c r="C14" s="3">
        <f t="shared" si="3"/>
        <v>55</v>
      </c>
      <c r="D14" s="3">
        <f t="shared" si="3"/>
        <v>108</v>
      </c>
      <c r="E14" s="3">
        <f t="shared" si="3"/>
        <v>163</v>
      </c>
      <c r="F14" s="3">
        <f t="shared" si="3"/>
        <v>392</v>
      </c>
      <c r="G14" s="55">
        <f t="shared" si="3"/>
        <v>436</v>
      </c>
      <c r="H14" s="1">
        <f t="shared" si="0"/>
        <v>443</v>
      </c>
      <c r="I14" s="4">
        <f>SUM(I11:I13)</f>
        <v>448</v>
      </c>
      <c r="J14" s="4">
        <f>SUM(J11:J13)</f>
        <v>442</v>
      </c>
      <c r="L14" s="2" t="s">
        <v>16</v>
      </c>
      <c r="M14" s="2">
        <f aca="true" t="shared" si="4" ref="M14:AA14">SUM(M11:M13)</f>
        <v>45</v>
      </c>
      <c r="N14" s="3">
        <f t="shared" si="4"/>
        <v>5</v>
      </c>
      <c r="O14" s="4">
        <f t="shared" si="4"/>
        <v>5</v>
      </c>
      <c r="P14" s="2">
        <f t="shared" si="4"/>
        <v>91</v>
      </c>
      <c r="Q14" s="3">
        <f t="shared" si="4"/>
        <v>10</v>
      </c>
      <c r="R14" s="4">
        <f t="shared" si="4"/>
        <v>7</v>
      </c>
      <c r="S14" s="2">
        <f t="shared" si="4"/>
        <v>126</v>
      </c>
      <c r="T14" s="3">
        <f t="shared" si="4"/>
        <v>21</v>
      </c>
      <c r="U14" s="4">
        <f t="shared" si="4"/>
        <v>16</v>
      </c>
      <c r="V14" s="2">
        <f t="shared" si="4"/>
        <v>283</v>
      </c>
      <c r="W14" s="3">
        <f t="shared" si="4"/>
        <v>58</v>
      </c>
      <c r="X14" s="4">
        <f t="shared" si="4"/>
        <v>51</v>
      </c>
      <c r="Y14" s="2">
        <f t="shared" si="4"/>
        <v>315</v>
      </c>
      <c r="Z14" s="3">
        <f t="shared" si="4"/>
        <v>68</v>
      </c>
      <c r="AA14" s="4">
        <f t="shared" si="4"/>
        <v>53</v>
      </c>
      <c r="AB14" s="4">
        <f>SUM(AB11:AB13)</f>
        <v>313</v>
      </c>
      <c r="AC14" s="4">
        <f>SUM(AC11:AC13)</f>
        <v>75</v>
      </c>
      <c r="AD14" s="4">
        <f>SUM(AD11:AD13)</f>
        <v>55</v>
      </c>
      <c r="AE14" s="2" t="s">
        <v>16</v>
      </c>
      <c r="AF14" s="4">
        <f>SUM(AF10:AF13)</f>
        <v>316</v>
      </c>
      <c r="AG14" s="4">
        <f>SUM(AG10:AG13)</f>
        <v>61</v>
      </c>
      <c r="AH14" s="4">
        <f>SUM(AH10:AH13)</f>
        <v>65</v>
      </c>
    </row>
    <row r="15" spans="1:34" ht="13.5">
      <c r="A15" s="1"/>
      <c r="B15" s="1"/>
      <c r="C15" s="1"/>
      <c r="D15" s="1"/>
      <c r="E15" s="1"/>
      <c r="F15" s="1"/>
      <c r="G15" s="21"/>
      <c r="H15" s="1">
        <f t="shared" si="0"/>
        <v>0</v>
      </c>
      <c r="I15" s="1"/>
      <c r="J15" s="15"/>
      <c r="L15" s="1"/>
      <c r="M15" s="11"/>
      <c r="N15" s="1"/>
      <c r="O15" s="12"/>
      <c r="P15" s="11"/>
      <c r="Q15" s="1"/>
      <c r="R15" s="12"/>
      <c r="S15" s="11"/>
      <c r="T15" s="1"/>
      <c r="U15" s="12"/>
      <c r="V15" s="11"/>
      <c r="W15" s="1"/>
      <c r="X15" s="12"/>
      <c r="Y15" s="11"/>
      <c r="Z15" s="1"/>
      <c r="AA15" s="12"/>
      <c r="AB15" s="21"/>
      <c r="AC15" s="21"/>
      <c r="AD15" s="21"/>
      <c r="AE15" s="1"/>
      <c r="AF15" s="21"/>
      <c r="AG15" s="21"/>
      <c r="AH15" s="21"/>
    </row>
    <row r="16" spans="1:34" ht="14.25">
      <c r="A16" s="1" t="s">
        <v>17</v>
      </c>
      <c r="B16" s="1">
        <v>2</v>
      </c>
      <c r="C16" s="1">
        <f>SUM(M16:O16)</f>
        <v>12</v>
      </c>
      <c r="D16" s="1">
        <f>SUM(P16:R16)</f>
        <v>27</v>
      </c>
      <c r="E16" s="1">
        <f>SUM(S16:U16)</f>
        <v>43</v>
      </c>
      <c r="F16" s="1">
        <f>SUM(V16:X16)</f>
        <v>100</v>
      </c>
      <c r="G16" s="21">
        <f>SUM(Y16:AA16)</f>
        <v>116</v>
      </c>
      <c r="H16" s="1">
        <f t="shared" si="0"/>
        <v>106</v>
      </c>
      <c r="I16" s="1">
        <v>104</v>
      </c>
      <c r="J16" s="66">
        <f>SUM(AF16:AH16)</f>
        <v>98</v>
      </c>
      <c r="L16" s="1" t="s">
        <v>17</v>
      </c>
      <c r="M16" s="11">
        <v>10</v>
      </c>
      <c r="N16" s="1">
        <v>0</v>
      </c>
      <c r="O16" s="12">
        <v>2</v>
      </c>
      <c r="P16" s="11">
        <v>22</v>
      </c>
      <c r="Q16" s="1">
        <v>4</v>
      </c>
      <c r="R16" s="12">
        <v>1</v>
      </c>
      <c r="S16" s="11">
        <v>31</v>
      </c>
      <c r="T16" s="1">
        <v>6</v>
      </c>
      <c r="U16" s="12">
        <v>6</v>
      </c>
      <c r="V16" s="11">
        <v>59</v>
      </c>
      <c r="W16" s="1">
        <v>16</v>
      </c>
      <c r="X16" s="12">
        <v>25</v>
      </c>
      <c r="Y16" s="11">
        <v>73</v>
      </c>
      <c r="Z16" s="1">
        <v>14</v>
      </c>
      <c r="AA16" s="12">
        <v>29</v>
      </c>
      <c r="AB16" s="21">
        <v>62</v>
      </c>
      <c r="AC16" s="21">
        <v>16</v>
      </c>
      <c r="AD16" s="21">
        <v>28</v>
      </c>
      <c r="AE16" s="1" t="s">
        <v>17</v>
      </c>
      <c r="AF16" s="60">
        <v>61</v>
      </c>
      <c r="AG16" s="60">
        <v>15</v>
      </c>
      <c r="AH16" s="61">
        <v>22</v>
      </c>
    </row>
    <row r="17" spans="1:34" ht="14.25">
      <c r="A17" s="1" t="s">
        <v>18</v>
      </c>
      <c r="B17" s="1">
        <v>29</v>
      </c>
      <c r="C17" s="1">
        <f>SUM(M17:O17)</f>
        <v>166</v>
      </c>
      <c r="D17" s="1">
        <f>SUM(P17:R17)</f>
        <v>295</v>
      </c>
      <c r="E17" s="1">
        <f>SUM(S17:U17)</f>
        <v>393</v>
      </c>
      <c r="F17" s="1">
        <f>SUM(V17:X17)</f>
        <v>788</v>
      </c>
      <c r="G17" s="21">
        <f>SUM(Y17:AA17)</f>
        <v>840</v>
      </c>
      <c r="H17" s="1">
        <f t="shared" si="0"/>
        <v>799</v>
      </c>
      <c r="I17" s="1">
        <v>812</v>
      </c>
      <c r="J17" s="66">
        <f>SUM(AF17:AH17)</f>
        <v>737</v>
      </c>
      <c r="L17" s="1" t="s">
        <v>18</v>
      </c>
      <c r="M17" s="11">
        <v>119</v>
      </c>
      <c r="N17" s="1">
        <v>25</v>
      </c>
      <c r="O17" s="12">
        <v>22</v>
      </c>
      <c r="P17" s="11">
        <v>219</v>
      </c>
      <c r="Q17" s="1">
        <v>36</v>
      </c>
      <c r="R17" s="12">
        <v>40</v>
      </c>
      <c r="S17" s="11">
        <v>277</v>
      </c>
      <c r="T17" s="1">
        <v>55</v>
      </c>
      <c r="U17" s="12">
        <v>61</v>
      </c>
      <c r="V17" s="11">
        <v>502</v>
      </c>
      <c r="W17" s="1">
        <v>117</v>
      </c>
      <c r="X17" s="12">
        <v>169</v>
      </c>
      <c r="Y17" s="11">
        <v>542</v>
      </c>
      <c r="Z17" s="1">
        <v>124</v>
      </c>
      <c r="AA17" s="12">
        <v>174</v>
      </c>
      <c r="AB17" s="21">
        <v>505</v>
      </c>
      <c r="AC17" s="21">
        <v>118</v>
      </c>
      <c r="AD17" s="21">
        <v>176</v>
      </c>
      <c r="AE17" s="1" t="s">
        <v>18</v>
      </c>
      <c r="AF17" s="60">
        <v>473</v>
      </c>
      <c r="AG17" s="60">
        <v>114</v>
      </c>
      <c r="AH17" s="61">
        <v>150</v>
      </c>
    </row>
    <row r="18" spans="1:34" ht="14.25">
      <c r="A18" s="1" t="s">
        <v>19</v>
      </c>
      <c r="B18" s="1">
        <v>9</v>
      </c>
      <c r="C18" s="1">
        <f>SUM(M18:O18)</f>
        <v>36</v>
      </c>
      <c r="D18" s="1">
        <f>SUM(P18:R18)</f>
        <v>74</v>
      </c>
      <c r="E18" s="1">
        <f>SUM(S18:U18)</f>
        <v>100</v>
      </c>
      <c r="F18" s="1">
        <f>SUM(V18:X18)</f>
        <v>236</v>
      </c>
      <c r="G18" s="21">
        <f>SUM(Y18:AA18)</f>
        <v>247</v>
      </c>
      <c r="H18" s="1">
        <f t="shared" si="0"/>
        <v>232</v>
      </c>
      <c r="I18" s="1">
        <v>220</v>
      </c>
      <c r="J18" s="66">
        <f>SUM(AF18:AH18)</f>
        <v>194</v>
      </c>
      <c r="L18" s="1" t="s">
        <v>19</v>
      </c>
      <c r="M18" s="11">
        <v>28</v>
      </c>
      <c r="N18" s="1">
        <v>4</v>
      </c>
      <c r="O18" s="12">
        <v>4</v>
      </c>
      <c r="P18" s="11">
        <v>58</v>
      </c>
      <c r="Q18" s="1">
        <v>7</v>
      </c>
      <c r="R18" s="12">
        <v>9</v>
      </c>
      <c r="S18" s="11">
        <v>71</v>
      </c>
      <c r="T18" s="1">
        <v>13</v>
      </c>
      <c r="U18" s="12">
        <v>16</v>
      </c>
      <c r="V18" s="11">
        <v>165</v>
      </c>
      <c r="W18" s="1">
        <v>31</v>
      </c>
      <c r="X18" s="12">
        <v>40</v>
      </c>
      <c r="Y18" s="11">
        <v>167</v>
      </c>
      <c r="Z18" s="1">
        <v>33</v>
      </c>
      <c r="AA18" s="12">
        <v>47</v>
      </c>
      <c r="AB18" s="21">
        <v>157</v>
      </c>
      <c r="AC18" s="21">
        <v>34</v>
      </c>
      <c r="AD18" s="21">
        <v>41</v>
      </c>
      <c r="AE18" s="1" t="s">
        <v>19</v>
      </c>
      <c r="AF18" s="60">
        <v>123</v>
      </c>
      <c r="AG18" s="60">
        <v>37</v>
      </c>
      <c r="AH18" s="61">
        <v>34</v>
      </c>
    </row>
    <row r="19" spans="1:34" ht="15" thickBot="1">
      <c r="A19" s="1" t="s">
        <v>20</v>
      </c>
      <c r="B19" s="1">
        <v>0</v>
      </c>
      <c r="C19" s="1">
        <f>SUM(M19:O19)</f>
        <v>2</v>
      </c>
      <c r="D19" s="1">
        <f>SUM(P19:R19)</f>
        <v>3</v>
      </c>
      <c r="E19" s="1">
        <f>SUM(S19:U19)</f>
        <v>8</v>
      </c>
      <c r="F19" s="1">
        <f>SUM(V19:X19)</f>
        <v>14</v>
      </c>
      <c r="G19" s="21">
        <f>SUM(Y19:AA19)</f>
        <v>15</v>
      </c>
      <c r="H19" s="1">
        <f t="shared" si="0"/>
        <v>13</v>
      </c>
      <c r="I19" s="1">
        <v>14</v>
      </c>
      <c r="J19" s="66">
        <f>SUM(AF19:AH19)</f>
        <v>16</v>
      </c>
      <c r="L19" s="1" t="s">
        <v>20</v>
      </c>
      <c r="M19" s="11">
        <v>2</v>
      </c>
      <c r="N19" s="1">
        <v>0</v>
      </c>
      <c r="O19" s="12">
        <v>0</v>
      </c>
      <c r="P19" s="11">
        <v>2</v>
      </c>
      <c r="Q19" s="1">
        <v>1</v>
      </c>
      <c r="R19" s="12">
        <v>0</v>
      </c>
      <c r="S19" s="11">
        <v>6</v>
      </c>
      <c r="T19" s="1">
        <v>1</v>
      </c>
      <c r="U19" s="12">
        <v>1</v>
      </c>
      <c r="V19" s="11">
        <v>12</v>
      </c>
      <c r="W19" s="1">
        <v>0</v>
      </c>
      <c r="X19" s="12">
        <v>2</v>
      </c>
      <c r="Y19" s="11">
        <v>13</v>
      </c>
      <c r="Z19" s="1">
        <v>0</v>
      </c>
      <c r="AA19" s="12">
        <v>2</v>
      </c>
      <c r="AB19" s="21">
        <v>10</v>
      </c>
      <c r="AC19" s="21">
        <v>0</v>
      </c>
      <c r="AD19" s="21">
        <v>3</v>
      </c>
      <c r="AE19" s="1" t="s">
        <v>20</v>
      </c>
      <c r="AF19" s="60">
        <v>10</v>
      </c>
      <c r="AG19" s="60">
        <v>4</v>
      </c>
      <c r="AH19" s="61">
        <v>2</v>
      </c>
    </row>
    <row r="20" spans="1:34" ht="14.25" thickBot="1">
      <c r="A20" s="2" t="s">
        <v>21</v>
      </c>
      <c r="B20" s="3">
        <f aca="true" t="shared" si="5" ref="B20:G20">SUM(B16:B19)</f>
        <v>40</v>
      </c>
      <c r="C20" s="3">
        <f t="shared" si="5"/>
        <v>216</v>
      </c>
      <c r="D20" s="3">
        <f t="shared" si="5"/>
        <v>399</v>
      </c>
      <c r="E20" s="3">
        <f t="shared" si="5"/>
        <v>544</v>
      </c>
      <c r="F20" s="3">
        <f t="shared" si="5"/>
        <v>1138</v>
      </c>
      <c r="G20" s="55">
        <f t="shared" si="5"/>
        <v>1218</v>
      </c>
      <c r="H20" s="1">
        <f t="shared" si="0"/>
        <v>1150</v>
      </c>
      <c r="I20" s="4">
        <f>SUM(I16:I19)</f>
        <v>1150</v>
      </c>
      <c r="J20" s="4">
        <f>SUM(J16:J19)</f>
        <v>1045</v>
      </c>
      <c r="L20" s="2" t="s">
        <v>21</v>
      </c>
      <c r="M20" s="2">
        <f aca="true" t="shared" si="6" ref="M20:AA20">SUM(M16:M19)</f>
        <v>159</v>
      </c>
      <c r="N20" s="3">
        <f t="shared" si="6"/>
        <v>29</v>
      </c>
      <c r="O20" s="4">
        <f t="shared" si="6"/>
        <v>28</v>
      </c>
      <c r="P20" s="2">
        <f t="shared" si="6"/>
        <v>301</v>
      </c>
      <c r="Q20" s="3">
        <f t="shared" si="6"/>
        <v>48</v>
      </c>
      <c r="R20" s="4">
        <f t="shared" si="6"/>
        <v>50</v>
      </c>
      <c r="S20" s="2">
        <f t="shared" si="6"/>
        <v>385</v>
      </c>
      <c r="T20" s="3">
        <f t="shared" si="6"/>
        <v>75</v>
      </c>
      <c r="U20" s="4">
        <f t="shared" si="6"/>
        <v>84</v>
      </c>
      <c r="V20" s="2">
        <f t="shared" si="6"/>
        <v>738</v>
      </c>
      <c r="W20" s="3">
        <f t="shared" si="6"/>
        <v>164</v>
      </c>
      <c r="X20" s="4">
        <f t="shared" si="6"/>
        <v>236</v>
      </c>
      <c r="Y20" s="2">
        <f t="shared" si="6"/>
        <v>795</v>
      </c>
      <c r="Z20" s="3">
        <f t="shared" si="6"/>
        <v>171</v>
      </c>
      <c r="AA20" s="4">
        <f t="shared" si="6"/>
        <v>252</v>
      </c>
      <c r="AB20" s="4">
        <f>SUM(AB16:AB19)</f>
        <v>734</v>
      </c>
      <c r="AC20" s="4">
        <f>SUM(AC16:AC19)</f>
        <v>168</v>
      </c>
      <c r="AD20" s="4">
        <f>SUM(AD16:AD19)</f>
        <v>248</v>
      </c>
      <c r="AE20" s="2" t="s">
        <v>21</v>
      </c>
      <c r="AF20" s="4">
        <f>SUM(AF16:AF19)</f>
        <v>667</v>
      </c>
      <c r="AG20" s="4">
        <f>SUM(AG16:AG19)</f>
        <v>170</v>
      </c>
      <c r="AH20" s="4">
        <f>SUM(AH16:AH19)</f>
        <v>208</v>
      </c>
    </row>
    <row r="21" spans="1:34" ht="14.25" thickBot="1">
      <c r="A21" s="1"/>
      <c r="B21" s="1"/>
      <c r="C21" s="1"/>
      <c r="D21" s="1"/>
      <c r="E21" s="1"/>
      <c r="F21" s="1"/>
      <c r="G21" s="21"/>
      <c r="H21" s="1">
        <f t="shared" si="0"/>
        <v>0</v>
      </c>
      <c r="I21" s="1"/>
      <c r="J21" s="15"/>
      <c r="L21" s="1"/>
      <c r="M21" s="11"/>
      <c r="N21" s="1"/>
      <c r="O21" s="12"/>
      <c r="P21" s="11"/>
      <c r="Q21" s="1"/>
      <c r="R21" s="12"/>
      <c r="S21" s="11"/>
      <c r="T21" s="1"/>
      <c r="U21" s="12"/>
      <c r="V21" s="11"/>
      <c r="W21" s="1"/>
      <c r="X21" s="12"/>
      <c r="Y21" s="11"/>
      <c r="Z21" s="1"/>
      <c r="AA21" s="12"/>
      <c r="AB21" s="21"/>
      <c r="AC21" s="21"/>
      <c r="AD21" s="21"/>
      <c r="AE21" s="1"/>
      <c r="AF21" s="21"/>
      <c r="AG21" s="21"/>
      <c r="AH21" s="21"/>
    </row>
    <row r="22" spans="1:34" ht="14.25" thickBot="1">
      <c r="A22" s="2" t="s">
        <v>22</v>
      </c>
      <c r="B22" s="3">
        <f aca="true" t="shared" si="7" ref="B22:G22">B9+B14+B20</f>
        <v>152</v>
      </c>
      <c r="C22" s="3">
        <f t="shared" si="7"/>
        <v>858</v>
      </c>
      <c r="D22" s="3">
        <f t="shared" si="7"/>
        <v>1669</v>
      </c>
      <c r="E22" s="3">
        <f t="shared" si="7"/>
        <v>2477</v>
      </c>
      <c r="F22" s="3">
        <f t="shared" si="7"/>
        <v>5399</v>
      </c>
      <c r="G22" s="55">
        <f t="shared" si="7"/>
        <v>5293</v>
      </c>
      <c r="H22" s="1">
        <f t="shared" si="0"/>
        <v>5446</v>
      </c>
      <c r="I22" s="4">
        <f>I9+I14+I20</f>
        <v>5883</v>
      </c>
      <c r="J22" s="4">
        <f>J9+J14+J20</f>
        <v>5559</v>
      </c>
      <c r="L22" s="2" t="s">
        <v>22</v>
      </c>
      <c r="M22" s="2">
        <f aca="true" t="shared" si="8" ref="M22:AC22">M9+M14+M20</f>
        <v>654</v>
      </c>
      <c r="N22" s="3">
        <f t="shared" si="8"/>
        <v>101</v>
      </c>
      <c r="O22" s="4">
        <f t="shared" si="8"/>
        <v>103</v>
      </c>
      <c r="P22" s="2">
        <f t="shared" si="8"/>
        <v>1259</v>
      </c>
      <c r="Q22" s="3">
        <f t="shared" si="8"/>
        <v>201</v>
      </c>
      <c r="R22" s="4">
        <f t="shared" si="8"/>
        <v>209</v>
      </c>
      <c r="S22" s="2">
        <f t="shared" si="8"/>
        <v>1748</v>
      </c>
      <c r="T22" s="3">
        <f t="shared" si="8"/>
        <v>355</v>
      </c>
      <c r="U22" s="4">
        <f t="shared" si="8"/>
        <v>374</v>
      </c>
      <c r="V22" s="2">
        <f t="shared" si="8"/>
        <v>3621</v>
      </c>
      <c r="W22" s="3">
        <f t="shared" si="8"/>
        <v>771</v>
      </c>
      <c r="X22" s="4">
        <f t="shared" si="8"/>
        <v>1007</v>
      </c>
      <c r="Y22" s="2">
        <f t="shared" si="8"/>
        <v>3494</v>
      </c>
      <c r="Z22" s="3">
        <f t="shared" si="8"/>
        <v>759</v>
      </c>
      <c r="AA22" s="4">
        <f t="shared" si="8"/>
        <v>1040</v>
      </c>
      <c r="AB22" s="4">
        <f t="shared" si="8"/>
        <v>3555</v>
      </c>
      <c r="AC22" s="4">
        <f t="shared" si="8"/>
        <v>800</v>
      </c>
      <c r="AD22" s="4">
        <f>AD9+AD14+AD20</f>
        <v>1091</v>
      </c>
      <c r="AE22" s="2" t="s">
        <v>22</v>
      </c>
      <c r="AF22" s="4">
        <f>SUM(AF18:AF21)</f>
        <v>800</v>
      </c>
      <c r="AG22" s="4">
        <f>SUM(AG18:AG21)</f>
        <v>211</v>
      </c>
      <c r="AH22" s="4">
        <f>SUM(AH18:AH21)</f>
        <v>244</v>
      </c>
    </row>
    <row r="23" spans="1:34" ht="14.25" thickBot="1">
      <c r="A23" s="1"/>
      <c r="B23" s="1"/>
      <c r="C23" s="1"/>
      <c r="D23" s="1"/>
      <c r="E23" s="1"/>
      <c r="F23" s="1"/>
      <c r="G23" s="21"/>
      <c r="H23" s="1">
        <f t="shared" si="0"/>
        <v>0</v>
      </c>
      <c r="I23" s="1"/>
      <c r="J23" s="15"/>
      <c r="L23" s="1"/>
      <c r="M23" s="11"/>
      <c r="N23" s="1"/>
      <c r="O23" s="12"/>
      <c r="P23" s="11"/>
      <c r="Q23" s="1"/>
      <c r="R23" s="12"/>
      <c r="S23" s="11"/>
      <c r="T23" s="1"/>
      <c r="U23" s="12"/>
      <c r="V23" s="11"/>
      <c r="W23" s="1"/>
      <c r="X23" s="12"/>
      <c r="Y23" s="11"/>
      <c r="Z23" s="1"/>
      <c r="AA23" s="12"/>
      <c r="AB23" s="21"/>
      <c r="AC23" s="21"/>
      <c r="AD23" s="21"/>
      <c r="AE23" s="1"/>
      <c r="AF23" s="21"/>
      <c r="AG23" s="21"/>
      <c r="AH23" s="21"/>
    </row>
    <row r="24" spans="1:34" ht="15" thickBot="1">
      <c r="A24" s="2" t="s">
        <v>23</v>
      </c>
      <c r="B24" s="13">
        <v>169</v>
      </c>
      <c r="C24" s="3">
        <f>SUM(M24:O24)</f>
        <v>961</v>
      </c>
      <c r="D24" s="3">
        <f>SUM(P24:R24)</f>
        <v>1990</v>
      </c>
      <c r="E24" s="3">
        <f>SUM(S24:U24)</f>
        <v>2980</v>
      </c>
      <c r="F24" s="3">
        <f>SUM(V24:X24)</f>
        <v>6614</v>
      </c>
      <c r="G24" s="55">
        <f>SUM(Y24:AA24)</f>
        <v>6672</v>
      </c>
      <c r="H24" s="1">
        <f t="shared" si="0"/>
        <v>6884</v>
      </c>
      <c r="I24" s="4">
        <v>7398</v>
      </c>
      <c r="J24" s="66">
        <f>SUM(AF24:AH24)</f>
        <v>7016</v>
      </c>
      <c r="L24" s="2" t="s">
        <v>23</v>
      </c>
      <c r="M24" s="2">
        <v>736</v>
      </c>
      <c r="N24" s="3">
        <v>111</v>
      </c>
      <c r="O24" s="4">
        <v>114</v>
      </c>
      <c r="P24" s="2">
        <v>1522</v>
      </c>
      <c r="Q24" s="3">
        <v>234</v>
      </c>
      <c r="R24" s="4">
        <v>234</v>
      </c>
      <c r="S24" s="2">
        <v>2123</v>
      </c>
      <c r="T24" s="3">
        <v>420</v>
      </c>
      <c r="U24" s="4">
        <v>437</v>
      </c>
      <c r="V24" s="2">
        <v>4541</v>
      </c>
      <c r="W24" s="3">
        <v>902</v>
      </c>
      <c r="X24" s="4">
        <v>1171</v>
      </c>
      <c r="Y24" s="2">
        <v>4559</v>
      </c>
      <c r="Z24" s="3">
        <v>903</v>
      </c>
      <c r="AA24" s="4">
        <v>1210</v>
      </c>
      <c r="AB24" s="22">
        <v>4669</v>
      </c>
      <c r="AC24" s="22">
        <v>947</v>
      </c>
      <c r="AD24" s="22">
        <v>1268</v>
      </c>
      <c r="AE24" s="2" t="s">
        <v>23</v>
      </c>
      <c r="AF24" s="60">
        <v>4673</v>
      </c>
      <c r="AG24" s="60">
        <v>1016</v>
      </c>
      <c r="AH24" s="65">
        <v>1327</v>
      </c>
    </row>
    <row r="25" spans="1:34" ht="14.25" thickBot="1">
      <c r="A25" s="2" t="s">
        <v>24</v>
      </c>
      <c r="B25" s="3">
        <f aca="true" t="shared" si="9" ref="B25:G25">B24-B22</f>
        <v>17</v>
      </c>
      <c r="C25" s="3">
        <f t="shared" si="9"/>
        <v>103</v>
      </c>
      <c r="D25" s="3">
        <f t="shared" si="9"/>
        <v>321</v>
      </c>
      <c r="E25" s="3">
        <f t="shared" si="9"/>
        <v>503</v>
      </c>
      <c r="F25" s="3">
        <f t="shared" si="9"/>
        <v>1215</v>
      </c>
      <c r="G25" s="55">
        <f t="shared" si="9"/>
        <v>1379</v>
      </c>
      <c r="H25" s="1">
        <f t="shared" si="0"/>
        <v>1438</v>
      </c>
      <c r="I25" s="4">
        <f>I24-I22</f>
        <v>1515</v>
      </c>
      <c r="J25" s="4">
        <f>J24-J22</f>
        <v>1457</v>
      </c>
      <c r="L25" s="2" t="s">
        <v>24</v>
      </c>
      <c r="M25" s="2">
        <f aca="true" t="shared" si="10" ref="M25:Z25">M24-M22</f>
        <v>82</v>
      </c>
      <c r="N25" s="3">
        <f t="shared" si="10"/>
        <v>10</v>
      </c>
      <c r="O25" s="4">
        <f t="shared" si="10"/>
        <v>11</v>
      </c>
      <c r="P25" s="2">
        <f t="shared" si="10"/>
        <v>263</v>
      </c>
      <c r="Q25" s="3">
        <f t="shared" si="10"/>
        <v>33</v>
      </c>
      <c r="R25" s="4">
        <f t="shared" si="10"/>
        <v>25</v>
      </c>
      <c r="S25" s="2">
        <f t="shared" si="10"/>
        <v>375</v>
      </c>
      <c r="T25" s="3">
        <f t="shared" si="10"/>
        <v>65</v>
      </c>
      <c r="U25" s="4">
        <f t="shared" si="10"/>
        <v>63</v>
      </c>
      <c r="V25" s="2">
        <f t="shared" si="10"/>
        <v>920</v>
      </c>
      <c r="W25" s="3">
        <f t="shared" si="10"/>
        <v>131</v>
      </c>
      <c r="X25" s="4">
        <f t="shared" si="10"/>
        <v>164</v>
      </c>
      <c r="Y25" s="2">
        <f t="shared" si="10"/>
        <v>1065</v>
      </c>
      <c r="Z25" s="3">
        <f t="shared" si="10"/>
        <v>144</v>
      </c>
      <c r="AA25" s="4">
        <f>AA24-AA22</f>
        <v>170</v>
      </c>
      <c r="AB25" s="4">
        <f>AB24-AB22</f>
        <v>1114</v>
      </c>
      <c r="AC25" s="4">
        <f>AC24-AC22</f>
        <v>147</v>
      </c>
      <c r="AD25" s="4">
        <f>AD24-AD22</f>
        <v>177</v>
      </c>
      <c r="AE25" s="2" t="s">
        <v>24</v>
      </c>
      <c r="AF25" s="4">
        <f>SUM(AF21:AF24)</f>
        <v>5473</v>
      </c>
      <c r="AG25" s="4">
        <f>SUM(AG21:AG24)</f>
        <v>1227</v>
      </c>
      <c r="AH25" s="4">
        <f>SUM(AH21:AH24)</f>
        <v>1571</v>
      </c>
    </row>
    <row r="26" spans="1:34" ht="13.5">
      <c r="A26" s="1"/>
      <c r="B26" s="1"/>
      <c r="C26" s="1"/>
      <c r="D26" s="1"/>
      <c r="E26" s="1"/>
      <c r="F26" s="1"/>
      <c r="G26" s="21"/>
      <c r="H26" s="1">
        <f t="shared" si="0"/>
        <v>0</v>
      </c>
      <c r="I26" s="1"/>
      <c r="J26" s="15"/>
      <c r="L26" s="1"/>
      <c r="M26" s="11"/>
      <c r="N26" s="1"/>
      <c r="O26" s="12"/>
      <c r="P26" s="11"/>
      <c r="Q26" s="1"/>
      <c r="R26" s="12"/>
      <c r="S26" s="11"/>
      <c r="T26" s="1"/>
      <c r="U26" s="12"/>
      <c r="V26" s="11"/>
      <c r="W26" s="1"/>
      <c r="X26" s="12"/>
      <c r="Y26" s="11"/>
      <c r="Z26" s="1"/>
      <c r="AA26" s="12"/>
      <c r="AB26" s="21"/>
      <c r="AC26" s="21"/>
      <c r="AD26" s="21"/>
      <c r="AE26" s="1"/>
      <c r="AF26" s="21"/>
      <c r="AG26" s="21"/>
      <c r="AH26" s="21"/>
    </row>
    <row r="27" spans="1:34" ht="14.25">
      <c r="A27" s="1" t="s">
        <v>25</v>
      </c>
      <c r="B27" s="1">
        <v>3</v>
      </c>
      <c r="C27" s="1">
        <f>SUM(M27:O27)</f>
        <v>11</v>
      </c>
      <c r="D27" s="1">
        <f>SUM(P27:R27)</f>
        <v>30</v>
      </c>
      <c r="E27" s="1">
        <f>SUM(S27:U27)</f>
        <v>47</v>
      </c>
      <c r="F27" s="1">
        <f>SUM(V27:X27)</f>
        <v>129</v>
      </c>
      <c r="G27" s="21">
        <f>SUM(Y27:AA27)</f>
        <v>144</v>
      </c>
      <c r="H27" s="1">
        <f t="shared" si="0"/>
        <v>0</v>
      </c>
      <c r="I27" s="1">
        <v>135</v>
      </c>
      <c r="J27" s="66">
        <f>SUM(AF27:AH27)</f>
        <v>130</v>
      </c>
      <c r="L27" s="1" t="s">
        <v>25</v>
      </c>
      <c r="M27" s="11">
        <v>8</v>
      </c>
      <c r="N27" s="1">
        <v>1</v>
      </c>
      <c r="O27" s="12">
        <v>2</v>
      </c>
      <c r="P27" s="11">
        <v>26</v>
      </c>
      <c r="Q27" s="1">
        <v>2</v>
      </c>
      <c r="R27" s="12">
        <v>2</v>
      </c>
      <c r="S27" s="11">
        <v>39</v>
      </c>
      <c r="T27" s="1">
        <v>4</v>
      </c>
      <c r="U27" s="12">
        <v>4</v>
      </c>
      <c r="V27" s="11">
        <v>107</v>
      </c>
      <c r="W27" s="1">
        <v>10</v>
      </c>
      <c r="X27" s="12">
        <v>12</v>
      </c>
      <c r="Y27" s="11">
        <v>121</v>
      </c>
      <c r="Z27" s="1">
        <v>11</v>
      </c>
      <c r="AA27" s="12">
        <v>12</v>
      </c>
      <c r="AB27" s="21"/>
      <c r="AC27" s="21"/>
      <c r="AD27" s="21"/>
      <c r="AE27" s="1" t="s">
        <v>25</v>
      </c>
      <c r="AF27" s="60">
        <v>100</v>
      </c>
      <c r="AG27" s="60">
        <v>13</v>
      </c>
      <c r="AH27" s="61">
        <v>17</v>
      </c>
    </row>
    <row r="28" spans="1:34" ht="14.25">
      <c r="A28" s="1" t="s">
        <v>26</v>
      </c>
      <c r="B28" s="1">
        <v>1</v>
      </c>
      <c r="C28" s="1">
        <f>SUM(M28:O28)</f>
        <v>4</v>
      </c>
      <c r="D28" s="1">
        <f>SUM(P28:R28)</f>
        <v>11</v>
      </c>
      <c r="E28" s="1">
        <f>SUM(S28:U28)</f>
        <v>13</v>
      </c>
      <c r="F28" s="1">
        <f>SUM(V28:X28)</f>
        <v>48</v>
      </c>
      <c r="G28" s="21">
        <f>SUM(Y28:AA28)</f>
        <v>61</v>
      </c>
      <c r="H28" s="1">
        <f t="shared" si="0"/>
        <v>0</v>
      </c>
      <c r="I28" s="1">
        <v>65</v>
      </c>
      <c r="J28" s="66">
        <f>SUM(AF28:AH28)</f>
        <v>66</v>
      </c>
      <c r="L28" s="1" t="s">
        <v>26</v>
      </c>
      <c r="M28" s="11">
        <v>3</v>
      </c>
      <c r="N28" s="1">
        <v>0</v>
      </c>
      <c r="O28" s="12">
        <v>1</v>
      </c>
      <c r="P28" s="11">
        <v>7</v>
      </c>
      <c r="Q28" s="1">
        <v>2</v>
      </c>
      <c r="R28" s="12">
        <v>2</v>
      </c>
      <c r="S28" s="11">
        <v>9</v>
      </c>
      <c r="T28" s="1">
        <v>1</v>
      </c>
      <c r="U28" s="12">
        <v>3</v>
      </c>
      <c r="V28" s="11">
        <v>39</v>
      </c>
      <c r="W28" s="1">
        <v>6</v>
      </c>
      <c r="X28" s="12">
        <v>3</v>
      </c>
      <c r="Y28" s="11">
        <v>49</v>
      </c>
      <c r="Z28" s="1">
        <v>8</v>
      </c>
      <c r="AA28" s="12">
        <v>4</v>
      </c>
      <c r="AB28" s="21"/>
      <c r="AC28" s="21"/>
      <c r="AD28" s="21"/>
      <c r="AE28" s="1" t="s">
        <v>26</v>
      </c>
      <c r="AF28" s="64">
        <v>48</v>
      </c>
      <c r="AG28" s="64">
        <v>12</v>
      </c>
      <c r="AH28" s="61">
        <v>6</v>
      </c>
    </row>
    <row r="29" spans="1:34" ht="14.25">
      <c r="A29" s="1" t="s">
        <v>27</v>
      </c>
      <c r="B29" s="1">
        <v>1</v>
      </c>
      <c r="C29" s="1">
        <f>SUM(M29:O29)</f>
        <v>6</v>
      </c>
      <c r="D29" s="1">
        <f>SUM(P29:R29)</f>
        <v>16</v>
      </c>
      <c r="E29" s="1">
        <f>SUM(S29:U29)</f>
        <v>32</v>
      </c>
      <c r="F29" s="1">
        <f>SUM(V29:X29)</f>
        <v>85</v>
      </c>
      <c r="G29" s="21">
        <f>SUM(Y29:AA29)</f>
        <v>94</v>
      </c>
      <c r="H29" s="1">
        <f t="shared" si="0"/>
        <v>0</v>
      </c>
      <c r="I29" s="1">
        <v>95</v>
      </c>
      <c r="J29" s="66">
        <f>SUM(AF29:AH29)</f>
        <v>92</v>
      </c>
      <c r="L29" s="1" t="s">
        <v>27</v>
      </c>
      <c r="M29" s="11">
        <v>4</v>
      </c>
      <c r="N29" s="1">
        <v>0</v>
      </c>
      <c r="O29" s="12">
        <v>2</v>
      </c>
      <c r="P29" s="11">
        <v>12</v>
      </c>
      <c r="Q29" s="1">
        <v>1</v>
      </c>
      <c r="R29" s="12">
        <v>3</v>
      </c>
      <c r="S29" s="11">
        <v>22</v>
      </c>
      <c r="T29" s="1">
        <v>6</v>
      </c>
      <c r="U29" s="12">
        <v>4</v>
      </c>
      <c r="V29" s="11">
        <v>62</v>
      </c>
      <c r="W29" s="1">
        <v>11</v>
      </c>
      <c r="X29" s="12">
        <v>12</v>
      </c>
      <c r="Y29" s="11">
        <v>71</v>
      </c>
      <c r="Z29" s="1">
        <v>10</v>
      </c>
      <c r="AA29" s="12">
        <v>13</v>
      </c>
      <c r="AB29" s="21"/>
      <c r="AC29" s="21"/>
      <c r="AD29" s="21"/>
      <c r="AE29" s="1" t="s">
        <v>27</v>
      </c>
      <c r="AF29" s="64">
        <v>67</v>
      </c>
      <c r="AG29" s="64">
        <v>9</v>
      </c>
      <c r="AH29" s="61">
        <v>16</v>
      </c>
    </row>
    <row r="30" spans="1:34" ht="15" thickBot="1">
      <c r="A30" s="1" t="s">
        <v>28</v>
      </c>
      <c r="B30" s="1">
        <v>3</v>
      </c>
      <c r="C30" s="1">
        <f>SUM(M30:O30)</f>
        <v>16</v>
      </c>
      <c r="D30" s="1">
        <f>SUM(P30:R30)</f>
        <v>43</v>
      </c>
      <c r="E30" s="1">
        <f>SUM(S30:U30)</f>
        <v>47</v>
      </c>
      <c r="F30" s="1">
        <f>SUM(V30:X30)</f>
        <v>128</v>
      </c>
      <c r="G30" s="21">
        <f>SUM(Y30:AA30)</f>
        <v>152</v>
      </c>
      <c r="H30" s="1">
        <f t="shared" si="0"/>
        <v>0</v>
      </c>
      <c r="I30" s="1">
        <v>170</v>
      </c>
      <c r="J30" s="66">
        <f>SUM(AF30:AH30)</f>
        <v>165</v>
      </c>
      <c r="L30" s="1" t="s">
        <v>28</v>
      </c>
      <c r="M30" s="11">
        <v>12</v>
      </c>
      <c r="N30" s="1">
        <v>3</v>
      </c>
      <c r="O30" s="12">
        <v>1</v>
      </c>
      <c r="P30" s="11">
        <v>33</v>
      </c>
      <c r="Q30" s="1">
        <v>5</v>
      </c>
      <c r="R30" s="12">
        <v>5</v>
      </c>
      <c r="S30" s="11">
        <v>33</v>
      </c>
      <c r="T30" s="1">
        <v>5</v>
      </c>
      <c r="U30" s="12">
        <v>9</v>
      </c>
      <c r="V30" s="11">
        <v>91</v>
      </c>
      <c r="W30" s="1">
        <v>17</v>
      </c>
      <c r="X30" s="12">
        <v>20</v>
      </c>
      <c r="Y30" s="11">
        <v>112</v>
      </c>
      <c r="Z30" s="1">
        <v>20</v>
      </c>
      <c r="AA30" s="12">
        <v>20</v>
      </c>
      <c r="AB30" s="21"/>
      <c r="AC30" s="21"/>
      <c r="AD30" s="21"/>
      <c r="AE30" s="1" t="s">
        <v>28</v>
      </c>
      <c r="AF30" s="62">
        <v>118</v>
      </c>
      <c r="AG30" s="62">
        <v>19</v>
      </c>
      <c r="AH30" s="63">
        <v>28</v>
      </c>
    </row>
    <row r="31" spans="1:34" ht="14.25" thickBot="1">
      <c r="A31" s="2" t="s">
        <v>29</v>
      </c>
      <c r="B31" s="3">
        <f aca="true" t="shared" si="11" ref="B31:G31">SUM(B27:B30)</f>
        <v>8</v>
      </c>
      <c r="C31" s="3">
        <f t="shared" si="11"/>
        <v>37</v>
      </c>
      <c r="D31" s="3">
        <f t="shared" si="11"/>
        <v>100</v>
      </c>
      <c r="E31" s="3">
        <f t="shared" si="11"/>
        <v>139</v>
      </c>
      <c r="F31" s="3">
        <f t="shared" si="11"/>
        <v>390</v>
      </c>
      <c r="G31" s="55">
        <f t="shared" si="11"/>
        <v>451</v>
      </c>
      <c r="H31" s="1">
        <f t="shared" si="0"/>
        <v>0</v>
      </c>
      <c r="I31" s="4">
        <f>SUM(I27:I30)</f>
        <v>465</v>
      </c>
      <c r="J31" s="4">
        <f>SUM(J27:J30)</f>
        <v>453</v>
      </c>
      <c r="L31" s="2" t="s">
        <v>29</v>
      </c>
      <c r="M31" s="2">
        <f aca="true" t="shared" si="12" ref="M31:AA31">SUM(M27:M30)</f>
        <v>27</v>
      </c>
      <c r="N31" s="3">
        <f t="shared" si="12"/>
        <v>4</v>
      </c>
      <c r="O31" s="4">
        <f t="shared" si="12"/>
        <v>6</v>
      </c>
      <c r="P31" s="2">
        <f t="shared" si="12"/>
        <v>78</v>
      </c>
      <c r="Q31" s="3">
        <f t="shared" si="12"/>
        <v>10</v>
      </c>
      <c r="R31" s="4">
        <f t="shared" si="12"/>
        <v>12</v>
      </c>
      <c r="S31" s="2">
        <f t="shared" si="12"/>
        <v>103</v>
      </c>
      <c r="T31" s="3">
        <f t="shared" si="12"/>
        <v>16</v>
      </c>
      <c r="U31" s="4">
        <f t="shared" si="12"/>
        <v>20</v>
      </c>
      <c r="V31" s="2">
        <f t="shared" si="12"/>
        <v>299</v>
      </c>
      <c r="W31" s="3">
        <f t="shared" si="12"/>
        <v>44</v>
      </c>
      <c r="X31" s="3">
        <f t="shared" si="12"/>
        <v>47</v>
      </c>
      <c r="Y31" s="2">
        <f t="shared" si="12"/>
        <v>353</v>
      </c>
      <c r="Z31" s="3">
        <f t="shared" si="12"/>
        <v>49</v>
      </c>
      <c r="AA31" s="4">
        <f t="shared" si="12"/>
        <v>49</v>
      </c>
      <c r="AB31" s="22"/>
      <c r="AC31" s="22"/>
      <c r="AD31" s="22"/>
      <c r="AE31" s="2" t="s">
        <v>29</v>
      </c>
      <c r="AF31" s="4">
        <f aca="true" t="shared" si="13" ref="AF31:AH32">SUM(AF27:AF30)</f>
        <v>333</v>
      </c>
      <c r="AG31" s="4">
        <f t="shared" si="13"/>
        <v>53</v>
      </c>
      <c r="AH31" s="4">
        <f t="shared" si="13"/>
        <v>67</v>
      </c>
    </row>
    <row r="32" spans="1:34" ht="14.25" thickBot="1">
      <c r="A32" s="2" t="s">
        <v>30</v>
      </c>
      <c r="B32" s="3">
        <f aca="true" t="shared" si="14" ref="B32:G32">B25-B31</f>
        <v>9</v>
      </c>
      <c r="C32" s="3">
        <f t="shared" si="14"/>
        <v>66</v>
      </c>
      <c r="D32" s="3">
        <f t="shared" si="14"/>
        <v>221</v>
      </c>
      <c r="E32" s="3">
        <f t="shared" si="14"/>
        <v>364</v>
      </c>
      <c r="F32" s="3">
        <f t="shared" si="14"/>
        <v>825</v>
      </c>
      <c r="G32" s="55">
        <f t="shared" si="14"/>
        <v>928</v>
      </c>
      <c r="H32" s="1">
        <f t="shared" si="0"/>
        <v>0</v>
      </c>
      <c r="I32" s="3">
        <f>I25-I31</f>
        <v>1050</v>
      </c>
      <c r="J32" s="3">
        <f>J25-J31</f>
        <v>1004</v>
      </c>
      <c r="L32" s="2" t="s">
        <v>30</v>
      </c>
      <c r="M32" s="2">
        <f aca="true" t="shared" si="15" ref="M32:AA32">M25-M31</f>
        <v>55</v>
      </c>
      <c r="N32" s="3">
        <f t="shared" si="15"/>
        <v>6</v>
      </c>
      <c r="O32" s="4">
        <f t="shared" si="15"/>
        <v>5</v>
      </c>
      <c r="P32" s="2">
        <f t="shared" si="15"/>
        <v>185</v>
      </c>
      <c r="Q32" s="3">
        <f t="shared" si="15"/>
        <v>23</v>
      </c>
      <c r="R32" s="4">
        <f t="shared" si="15"/>
        <v>13</v>
      </c>
      <c r="S32" s="2">
        <f t="shared" si="15"/>
        <v>272</v>
      </c>
      <c r="T32" s="3">
        <f t="shared" si="15"/>
        <v>49</v>
      </c>
      <c r="U32" s="4">
        <f t="shared" si="15"/>
        <v>43</v>
      </c>
      <c r="V32" s="2">
        <f t="shared" si="15"/>
        <v>621</v>
      </c>
      <c r="W32" s="3">
        <f t="shared" si="15"/>
        <v>87</v>
      </c>
      <c r="X32" s="4">
        <f t="shared" si="15"/>
        <v>117</v>
      </c>
      <c r="Y32" s="2">
        <f t="shared" si="15"/>
        <v>712</v>
      </c>
      <c r="Z32" s="3">
        <f t="shared" si="15"/>
        <v>95</v>
      </c>
      <c r="AA32" s="4">
        <f t="shared" si="15"/>
        <v>121</v>
      </c>
      <c r="AB32" s="22"/>
      <c r="AC32" s="22"/>
      <c r="AD32" s="22"/>
      <c r="AE32" s="2" t="s">
        <v>30</v>
      </c>
      <c r="AF32" s="4">
        <f t="shared" si="13"/>
        <v>566</v>
      </c>
      <c r="AG32" s="4">
        <f t="shared" si="13"/>
        <v>93</v>
      </c>
      <c r="AH32" s="4">
        <f t="shared" si="13"/>
        <v>117</v>
      </c>
    </row>
    <row r="34" spans="1:10" ht="13.5">
      <c r="A34" s="1"/>
      <c r="B34" s="1" t="s">
        <v>2</v>
      </c>
      <c r="C34" s="1" t="s">
        <v>3</v>
      </c>
      <c r="D34" s="1" t="s">
        <v>4</v>
      </c>
      <c r="E34" s="1" t="s">
        <v>5</v>
      </c>
      <c r="F34" s="1" t="s">
        <v>6</v>
      </c>
      <c r="G34" s="1" t="s">
        <v>42</v>
      </c>
      <c r="H34" s="1" t="s">
        <v>110</v>
      </c>
      <c r="I34" s="1" t="s">
        <v>160</v>
      </c>
      <c r="J34" s="1" t="s">
        <v>166</v>
      </c>
    </row>
    <row r="35" spans="1:10" ht="13.5">
      <c r="A35" s="1" t="s">
        <v>31</v>
      </c>
      <c r="B35" s="10">
        <f aca="true" t="shared" si="16" ref="B35:G35">B9/B24</f>
        <v>0.6331360946745562</v>
      </c>
      <c r="C35" s="10">
        <f t="shared" si="16"/>
        <v>0.6108220603537982</v>
      </c>
      <c r="D35" s="10">
        <f t="shared" si="16"/>
        <v>0.5839195979899497</v>
      </c>
      <c r="E35" s="10">
        <f t="shared" si="16"/>
        <v>0.5939597315436241</v>
      </c>
      <c r="F35" s="10">
        <f t="shared" si="16"/>
        <v>0.5849712730571515</v>
      </c>
      <c r="G35" s="10">
        <f t="shared" si="16"/>
        <v>0.5454136690647482</v>
      </c>
      <c r="H35" s="20">
        <f>H9*100/H24</f>
        <v>55.97036606624056</v>
      </c>
      <c r="I35" s="20">
        <f>I9*100/I24</f>
        <v>57.921059745877265</v>
      </c>
      <c r="J35" s="20">
        <f>J9*100/J24</f>
        <v>58.0387685290764</v>
      </c>
    </row>
    <row r="36" spans="1:10" ht="13.5">
      <c r="A36" s="1" t="s">
        <v>32</v>
      </c>
      <c r="B36" s="10">
        <f aca="true" t="shared" si="17" ref="B36:G36">B20/B24</f>
        <v>0.23668639053254437</v>
      </c>
      <c r="C36" s="10">
        <f t="shared" si="17"/>
        <v>0.2247658688865765</v>
      </c>
      <c r="D36" s="10">
        <f t="shared" si="17"/>
        <v>0.20050251256281407</v>
      </c>
      <c r="E36" s="10">
        <f t="shared" si="17"/>
        <v>0.1825503355704698</v>
      </c>
      <c r="F36" s="10">
        <f t="shared" si="17"/>
        <v>0.17205926821892956</v>
      </c>
      <c r="G36" s="10">
        <f t="shared" si="17"/>
        <v>0.18255395683453238</v>
      </c>
      <c r="H36" s="20">
        <f>H20*100/H24</f>
        <v>16.705403834979663</v>
      </c>
      <c r="I36" s="20">
        <f>I20*100/I24</f>
        <v>15.544741822114085</v>
      </c>
      <c r="J36" s="20">
        <f>J20*100/J24</f>
        <v>14.894526795895096</v>
      </c>
    </row>
    <row r="37" spans="1:10" ht="13.5">
      <c r="A37" s="1" t="s">
        <v>33</v>
      </c>
      <c r="B37" s="10">
        <f aca="true" t="shared" si="18" ref="B37:G37">B14/B24</f>
        <v>0.029585798816568046</v>
      </c>
      <c r="C37" s="10">
        <f t="shared" si="18"/>
        <v>0.05723204994797086</v>
      </c>
      <c r="D37" s="10">
        <f t="shared" si="18"/>
        <v>0.054271356783919596</v>
      </c>
      <c r="E37" s="10">
        <f t="shared" si="18"/>
        <v>0.05469798657718121</v>
      </c>
      <c r="F37" s="10">
        <f t="shared" si="18"/>
        <v>0.05926821892954339</v>
      </c>
      <c r="G37" s="10">
        <f t="shared" si="18"/>
        <v>0.06534772182254196</v>
      </c>
      <c r="H37" s="20">
        <f>H14*100/H24</f>
        <v>6.435212085996514</v>
      </c>
      <c r="I37" s="20">
        <f>I14*100/I24</f>
        <v>6.055690727223574</v>
      </c>
      <c r="J37" s="20">
        <f>J14*100/J24</f>
        <v>6.299885974914481</v>
      </c>
    </row>
    <row r="38" spans="1:10" ht="13.5">
      <c r="A38" s="1" t="s">
        <v>34</v>
      </c>
      <c r="B38" s="10">
        <f aca="true" t="shared" si="19" ref="B38:G38">B25/B24</f>
        <v>0.10059171597633136</v>
      </c>
      <c r="C38" s="10">
        <f t="shared" si="19"/>
        <v>0.10718002081165452</v>
      </c>
      <c r="D38" s="10">
        <f t="shared" si="19"/>
        <v>0.16130653266331657</v>
      </c>
      <c r="E38" s="10">
        <f t="shared" si="19"/>
        <v>0.16879194630872482</v>
      </c>
      <c r="F38" s="10">
        <f t="shared" si="19"/>
        <v>0.18370123979437555</v>
      </c>
      <c r="G38" s="10">
        <f t="shared" si="19"/>
        <v>0.20668465227817745</v>
      </c>
      <c r="H38" s="20">
        <f>H25*100/H24</f>
        <v>20.889018012783264</v>
      </c>
      <c r="I38" s="20">
        <f>I25*100/I24</f>
        <v>20.478507704785077</v>
      </c>
      <c r="J38" s="20">
        <f>J25*100/J24</f>
        <v>20.766818700114026</v>
      </c>
    </row>
    <row r="39" spans="1:10" ht="13.5">
      <c r="A39" s="1" t="s">
        <v>49</v>
      </c>
      <c r="B39" s="10">
        <f aca="true" t="shared" si="20" ref="B39:G39">B31/B24</f>
        <v>0.047337278106508875</v>
      </c>
      <c r="C39" s="10">
        <f t="shared" si="20"/>
        <v>0.03850156087408949</v>
      </c>
      <c r="D39" s="10">
        <f t="shared" si="20"/>
        <v>0.05025125628140704</v>
      </c>
      <c r="E39" s="10">
        <f t="shared" si="20"/>
        <v>0.046644295302013423</v>
      </c>
      <c r="F39" s="10">
        <f t="shared" si="20"/>
        <v>0.058965830057453886</v>
      </c>
      <c r="G39" s="10">
        <f t="shared" si="20"/>
        <v>0.06759592326139088</v>
      </c>
      <c r="H39" s="20">
        <f>H31/H24</f>
        <v>0</v>
      </c>
      <c r="I39" s="20">
        <f>I31/I24</f>
        <v>0.06285482562854826</v>
      </c>
      <c r="J39" s="20">
        <f>J31/J24</f>
        <v>0.06456670467502851</v>
      </c>
    </row>
    <row r="40" spans="1:10" ht="13.5">
      <c r="A40" s="1" t="s">
        <v>30</v>
      </c>
      <c r="B40" s="10">
        <f aca="true" t="shared" si="21" ref="B40:G40">B32/B24</f>
        <v>0.05325443786982249</v>
      </c>
      <c r="C40" s="10">
        <f t="shared" si="21"/>
        <v>0.06867845993756504</v>
      </c>
      <c r="D40" s="10">
        <f t="shared" si="21"/>
        <v>0.11105527638190955</v>
      </c>
      <c r="E40" s="10">
        <f t="shared" si="21"/>
        <v>0.1221476510067114</v>
      </c>
      <c r="F40" s="10">
        <f t="shared" si="21"/>
        <v>0.12473540973692168</v>
      </c>
      <c r="G40" s="10">
        <f t="shared" si="21"/>
        <v>0.13908872901678657</v>
      </c>
      <c r="H40" s="20">
        <f>H32/H24</f>
        <v>0</v>
      </c>
      <c r="I40" s="20">
        <f>I32/I24</f>
        <v>0.14193025141930252</v>
      </c>
      <c r="J40" s="20">
        <f>J32/J24</f>
        <v>0.14310148232611175</v>
      </c>
    </row>
    <row r="41" spans="1:10" ht="13.5">
      <c r="A41" s="1" t="s">
        <v>37</v>
      </c>
      <c r="B41" s="10">
        <f aca="true" t="shared" si="22" ref="B41:G41">SUM(B35:B40)-B38</f>
        <v>1</v>
      </c>
      <c r="C41" s="10">
        <f t="shared" si="22"/>
        <v>0.9999999999999999</v>
      </c>
      <c r="D41" s="10">
        <f t="shared" si="22"/>
        <v>1</v>
      </c>
      <c r="E41" s="10">
        <f t="shared" si="22"/>
        <v>1</v>
      </c>
      <c r="F41" s="10">
        <f t="shared" si="22"/>
        <v>1</v>
      </c>
      <c r="G41" s="10">
        <f t="shared" si="22"/>
        <v>1</v>
      </c>
      <c r="H41" s="20">
        <f>SUM(H35:H38)</f>
        <v>100</v>
      </c>
      <c r="I41" s="20">
        <f>SUM(I35:I38)</f>
        <v>100</v>
      </c>
      <c r="J41" s="20">
        <f>SUM(J35:J38)</f>
        <v>100.00000000000001</v>
      </c>
    </row>
  </sheetData>
  <printOptions/>
  <pageMargins left="0.75" right="0.75" top="1" bottom="1" header="0.512" footer="0.51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A1" sqref="A1"/>
    </sheetView>
  </sheetViews>
  <sheetFormatPr defaultColWidth="9.00390625" defaultRowHeight="13.5"/>
  <cols>
    <col min="1" max="1" width="12.25390625" style="69" customWidth="1"/>
    <col min="2" max="7" width="9.00390625" style="69" customWidth="1"/>
    <col min="8" max="8" width="14.875" style="69" bestFit="1" customWidth="1"/>
    <col min="9" max="16384" width="9.00390625" style="69" customWidth="1"/>
  </cols>
  <sheetData>
    <row r="1" s="25" customFormat="1" ht="13.5">
      <c r="A1" s="25" t="s">
        <v>119</v>
      </c>
    </row>
    <row r="3" s="25" customFormat="1" ht="13.5">
      <c r="A3" s="25" t="s">
        <v>106</v>
      </c>
    </row>
    <row r="4" spans="1:9" s="25" customFormat="1" ht="13.5">
      <c r="A4" s="67" t="s">
        <v>1</v>
      </c>
      <c r="B4" s="67" t="s">
        <v>104</v>
      </c>
      <c r="C4" s="67" t="s">
        <v>4</v>
      </c>
      <c r="D4" s="67" t="s">
        <v>53</v>
      </c>
      <c r="E4" s="67" t="s">
        <v>54</v>
      </c>
      <c r="F4" s="67" t="s">
        <v>51</v>
      </c>
      <c r="G4" s="67" t="s">
        <v>138</v>
      </c>
      <c r="I4" s="25" t="s">
        <v>161</v>
      </c>
    </row>
    <row r="5" spans="1:9" ht="13.5">
      <c r="A5" s="67" t="s">
        <v>8</v>
      </c>
      <c r="B5" s="67">
        <v>4475</v>
      </c>
      <c r="C5" s="67">
        <v>8001</v>
      </c>
      <c r="D5" s="67">
        <v>5096</v>
      </c>
      <c r="E5" s="67">
        <v>5880</v>
      </c>
      <c r="F5" s="67">
        <v>7528</v>
      </c>
      <c r="G5" s="67">
        <v>1887</v>
      </c>
      <c r="H5" s="25" t="s">
        <v>57</v>
      </c>
      <c r="I5" s="68">
        <v>2010</v>
      </c>
    </row>
    <row r="6" spans="1:9" ht="13.5">
      <c r="A6" s="70" t="s">
        <v>9</v>
      </c>
      <c r="B6" s="70">
        <v>2718</v>
      </c>
      <c r="C6" s="70">
        <v>4135</v>
      </c>
      <c r="D6" s="70">
        <v>1131</v>
      </c>
      <c r="E6" s="70">
        <v>1379</v>
      </c>
      <c r="F6" s="70">
        <v>1881</v>
      </c>
      <c r="G6" s="70">
        <v>172</v>
      </c>
      <c r="H6" s="69" t="s">
        <v>58</v>
      </c>
      <c r="I6" s="68">
        <v>199</v>
      </c>
    </row>
    <row r="7" spans="1:9" ht="13.5">
      <c r="A7" s="70" t="s">
        <v>10</v>
      </c>
      <c r="B7" s="70">
        <v>32187</v>
      </c>
      <c r="C7" s="70">
        <v>36175</v>
      </c>
      <c r="D7" s="70">
        <v>1634</v>
      </c>
      <c r="E7" s="70">
        <v>1390</v>
      </c>
      <c r="F7" s="70">
        <v>1629</v>
      </c>
      <c r="G7" s="70">
        <v>386</v>
      </c>
      <c r="H7" s="69" t="s">
        <v>59</v>
      </c>
      <c r="I7" s="68">
        <v>549</v>
      </c>
    </row>
    <row r="8" spans="1:9" ht="14.25" thickBot="1">
      <c r="A8" s="70" t="s">
        <v>11</v>
      </c>
      <c r="B8" s="70">
        <v>9560</v>
      </c>
      <c r="C8" s="70">
        <v>20086</v>
      </c>
      <c r="D8" s="70">
        <v>2379</v>
      </c>
      <c r="E8" s="70">
        <v>2748</v>
      </c>
      <c r="F8" s="70">
        <v>3604</v>
      </c>
      <c r="G8" s="70">
        <v>1595</v>
      </c>
      <c r="H8" s="69" t="s">
        <v>60</v>
      </c>
      <c r="I8" s="68">
        <v>1784</v>
      </c>
    </row>
    <row r="9" spans="1:9" ht="14.25" thickBot="1">
      <c r="A9" s="71" t="s">
        <v>12</v>
      </c>
      <c r="B9" s="72">
        <f>SUM(B5:B8)</f>
        <v>48940</v>
      </c>
      <c r="C9" s="73">
        <f>SUM(C5:C8)</f>
        <v>68397</v>
      </c>
      <c r="D9" s="70">
        <v>1076</v>
      </c>
      <c r="E9" s="70">
        <v>1142</v>
      </c>
      <c r="F9" s="70">
        <v>1461</v>
      </c>
      <c r="G9" s="70">
        <v>151</v>
      </c>
      <c r="H9" s="69" t="s">
        <v>61</v>
      </c>
      <c r="I9" s="68">
        <v>77</v>
      </c>
    </row>
    <row r="10" spans="1:9" ht="13.5">
      <c r="A10" s="70"/>
      <c r="B10" s="70"/>
      <c r="C10" s="70"/>
      <c r="D10" s="70">
        <v>725</v>
      </c>
      <c r="E10" s="70">
        <v>707</v>
      </c>
      <c r="F10" s="70">
        <v>795</v>
      </c>
      <c r="G10" s="70">
        <v>144</v>
      </c>
      <c r="H10" s="69" t="s">
        <v>62</v>
      </c>
      <c r="I10" s="68">
        <v>111</v>
      </c>
    </row>
    <row r="11" spans="1:9" ht="13.5">
      <c r="A11" s="70" t="s">
        <v>13</v>
      </c>
      <c r="B11" s="70">
        <v>704</v>
      </c>
      <c r="C11" s="70">
        <v>726</v>
      </c>
      <c r="D11" s="70">
        <v>807</v>
      </c>
      <c r="E11" s="70">
        <v>1157</v>
      </c>
      <c r="F11" s="70">
        <v>1440</v>
      </c>
      <c r="G11" s="70">
        <v>768</v>
      </c>
      <c r="H11" s="69" t="s">
        <v>63</v>
      </c>
      <c r="I11" s="68">
        <v>615</v>
      </c>
    </row>
    <row r="12" spans="1:9" ht="13.5">
      <c r="A12" s="70" t="s">
        <v>14</v>
      </c>
      <c r="B12" s="70">
        <v>3743</v>
      </c>
      <c r="C12" s="70">
        <v>4299</v>
      </c>
      <c r="D12" s="70">
        <v>18243</v>
      </c>
      <c r="E12" s="70">
        <v>21659</v>
      </c>
      <c r="F12" s="70">
        <v>26328</v>
      </c>
      <c r="G12" s="70">
        <v>16576</v>
      </c>
      <c r="H12" s="69" t="s">
        <v>64</v>
      </c>
      <c r="I12" s="68">
        <v>14244</v>
      </c>
    </row>
    <row r="13" spans="1:9" ht="14.25" thickBot="1">
      <c r="A13" s="70" t="s">
        <v>15</v>
      </c>
      <c r="B13" s="70">
        <v>743</v>
      </c>
      <c r="C13" s="70">
        <v>786</v>
      </c>
      <c r="D13" s="70">
        <v>4905</v>
      </c>
      <c r="E13" s="70">
        <v>7754</v>
      </c>
      <c r="F13" s="70">
        <v>8950</v>
      </c>
      <c r="G13" s="70">
        <v>10566</v>
      </c>
      <c r="H13" s="69" t="s">
        <v>65</v>
      </c>
      <c r="I13" s="68">
        <v>11952</v>
      </c>
    </row>
    <row r="14" spans="1:9" ht="14.25" thickBot="1">
      <c r="A14" s="71" t="s">
        <v>16</v>
      </c>
      <c r="B14" s="72">
        <f>SUM(B11:B13)</f>
        <v>5190</v>
      </c>
      <c r="C14" s="73">
        <f>SUM(C11:C13)</f>
        <v>5811</v>
      </c>
      <c r="D14" s="70">
        <v>1431</v>
      </c>
      <c r="E14" s="70">
        <v>1751</v>
      </c>
      <c r="F14" s="70">
        <v>1878</v>
      </c>
      <c r="G14" s="70">
        <v>1600</v>
      </c>
      <c r="H14" s="69" t="s">
        <v>66</v>
      </c>
      <c r="I14" s="68">
        <v>2354</v>
      </c>
    </row>
    <row r="15" spans="1:9" ht="13.5">
      <c r="A15" s="70"/>
      <c r="B15" s="70"/>
      <c r="C15" s="70"/>
      <c r="D15" s="70">
        <v>12142</v>
      </c>
      <c r="E15" s="70">
        <v>13842</v>
      </c>
      <c r="F15" s="70">
        <v>13818</v>
      </c>
      <c r="G15" s="70">
        <v>12517</v>
      </c>
      <c r="H15" s="69" t="s">
        <v>67</v>
      </c>
      <c r="I15" s="68">
        <v>13319</v>
      </c>
    </row>
    <row r="16" spans="1:9" ht="13.5">
      <c r="A16" s="70" t="s">
        <v>17</v>
      </c>
      <c r="B16" s="70">
        <v>3280</v>
      </c>
      <c r="C16" s="70">
        <v>3035</v>
      </c>
      <c r="D16" s="70">
        <v>5316</v>
      </c>
      <c r="E16" s="70">
        <v>9535</v>
      </c>
      <c r="F16" s="70">
        <v>10484</v>
      </c>
      <c r="G16" s="70">
        <v>8372</v>
      </c>
      <c r="H16" s="69" t="s">
        <v>68</v>
      </c>
      <c r="I16" s="68">
        <v>9152</v>
      </c>
    </row>
    <row r="17" spans="1:9" ht="13.5">
      <c r="A17" s="70" t="s">
        <v>18</v>
      </c>
      <c r="B17" s="70">
        <v>7664</v>
      </c>
      <c r="C17" s="70">
        <v>9898</v>
      </c>
      <c r="D17" s="70">
        <v>33374</v>
      </c>
      <c r="E17" s="70">
        <v>37227</v>
      </c>
      <c r="F17" s="70">
        <v>46481</v>
      </c>
      <c r="G17" s="70">
        <v>34583</v>
      </c>
      <c r="H17" s="69" t="s">
        <v>69</v>
      </c>
      <c r="I17" s="68">
        <v>35296</v>
      </c>
    </row>
    <row r="18" spans="1:9" ht="13.5">
      <c r="A18" s="70" t="s">
        <v>19</v>
      </c>
      <c r="B18" s="70">
        <v>3620</v>
      </c>
      <c r="C18" s="70">
        <v>5061</v>
      </c>
      <c r="D18" s="70">
        <v>38782</v>
      </c>
      <c r="E18" s="70">
        <v>25615</v>
      </c>
      <c r="F18" s="70">
        <v>50305</v>
      </c>
      <c r="G18" s="70">
        <v>44065</v>
      </c>
      <c r="H18" s="69" t="s">
        <v>70</v>
      </c>
      <c r="I18" s="68">
        <v>44517</v>
      </c>
    </row>
    <row r="19" spans="1:9" ht="14.25" thickBot="1">
      <c r="A19" s="70" t="s">
        <v>20</v>
      </c>
      <c r="B19" s="70">
        <v>379</v>
      </c>
      <c r="C19" s="70">
        <v>716</v>
      </c>
      <c r="D19" s="70">
        <v>1295</v>
      </c>
      <c r="E19" s="70">
        <v>1425</v>
      </c>
      <c r="F19" s="70">
        <v>1584</v>
      </c>
      <c r="G19" s="70">
        <v>388</v>
      </c>
      <c r="H19" s="69" t="s">
        <v>71</v>
      </c>
      <c r="I19" s="68">
        <v>282</v>
      </c>
    </row>
    <row r="20" spans="1:9" ht="14.25" thickBot="1">
      <c r="A20" s="71" t="s">
        <v>21</v>
      </c>
      <c r="B20" s="72">
        <f>SUM(B16:B19)</f>
        <v>14943</v>
      </c>
      <c r="C20" s="73">
        <f>SUM(C16:C19)</f>
        <v>18710</v>
      </c>
      <c r="D20" s="70">
        <v>633</v>
      </c>
      <c r="E20" s="70">
        <v>703</v>
      </c>
      <c r="F20" s="70">
        <v>626</v>
      </c>
      <c r="G20" s="70">
        <v>166</v>
      </c>
      <c r="H20" s="69" t="s">
        <v>72</v>
      </c>
      <c r="I20" s="68">
        <v>234</v>
      </c>
    </row>
    <row r="21" spans="1:9" ht="14.25" thickBot="1">
      <c r="A21" s="70"/>
      <c r="B21" s="70"/>
      <c r="C21" s="70"/>
      <c r="D21" s="70">
        <v>707</v>
      </c>
      <c r="E21" s="70">
        <v>713</v>
      </c>
      <c r="F21" s="70">
        <v>796</v>
      </c>
      <c r="G21" s="70">
        <v>73</v>
      </c>
      <c r="H21" s="69" t="s">
        <v>73</v>
      </c>
      <c r="I21" s="68">
        <v>231</v>
      </c>
    </row>
    <row r="22" spans="1:9" ht="14.25" thickBot="1">
      <c r="A22" s="71" t="s">
        <v>22</v>
      </c>
      <c r="B22" s="72">
        <f>B9+B14+B20</f>
        <v>69073</v>
      </c>
      <c r="C22" s="73">
        <f>C9+C14+C20</f>
        <v>92918</v>
      </c>
      <c r="D22" s="70">
        <v>593</v>
      </c>
      <c r="E22" s="70">
        <v>762</v>
      </c>
      <c r="F22" s="70">
        <v>1125</v>
      </c>
      <c r="G22" s="70">
        <v>165</v>
      </c>
      <c r="H22" s="69" t="s">
        <v>74</v>
      </c>
      <c r="I22" s="68">
        <v>549</v>
      </c>
    </row>
    <row r="23" spans="1:9" ht="14.25" thickBot="1">
      <c r="A23" s="70"/>
      <c r="B23" s="70"/>
      <c r="C23" s="70"/>
      <c r="D23" s="70">
        <v>454</v>
      </c>
      <c r="E23" s="70">
        <v>726</v>
      </c>
      <c r="F23" s="70">
        <v>919</v>
      </c>
      <c r="G23" s="70">
        <v>446</v>
      </c>
      <c r="H23" s="69" t="s">
        <v>75</v>
      </c>
      <c r="I23" s="68">
        <v>882</v>
      </c>
    </row>
    <row r="24" spans="1:9" ht="14.25" thickBot="1">
      <c r="A24" s="71" t="s">
        <v>23</v>
      </c>
      <c r="B24" s="72">
        <v>106799</v>
      </c>
      <c r="C24" s="73">
        <v>138899</v>
      </c>
      <c r="D24" s="70">
        <v>1522</v>
      </c>
      <c r="E24" s="70">
        <v>1480</v>
      </c>
      <c r="F24" s="70">
        <v>1990</v>
      </c>
      <c r="G24" s="70">
        <v>1250</v>
      </c>
      <c r="H24" s="69" t="s">
        <v>76</v>
      </c>
      <c r="I24" s="68">
        <v>1166</v>
      </c>
    </row>
    <row r="25" spans="1:9" ht="14.25" thickBot="1">
      <c r="A25" s="71" t="s">
        <v>24</v>
      </c>
      <c r="B25" s="72">
        <f>B24-B22</f>
        <v>37726</v>
      </c>
      <c r="C25" s="73">
        <f>C24-C22</f>
        <v>45981</v>
      </c>
      <c r="D25" s="70">
        <v>818</v>
      </c>
      <c r="E25" s="70">
        <v>1141</v>
      </c>
      <c r="F25" s="70">
        <v>1394</v>
      </c>
      <c r="G25" s="70">
        <v>514</v>
      </c>
      <c r="H25" s="69" t="s">
        <v>77</v>
      </c>
      <c r="I25" s="68">
        <v>559</v>
      </c>
    </row>
    <row r="26" spans="1:9" ht="13.5">
      <c r="A26" s="70"/>
      <c r="B26" s="70"/>
      <c r="C26" s="70"/>
      <c r="D26" s="70">
        <v>5546</v>
      </c>
      <c r="E26" s="70">
        <v>6856</v>
      </c>
      <c r="F26" s="70">
        <v>8689</v>
      </c>
      <c r="G26" s="70">
        <v>8100</v>
      </c>
      <c r="H26" s="69" t="s">
        <v>78</v>
      </c>
      <c r="I26" s="68">
        <v>8342</v>
      </c>
    </row>
    <row r="27" spans="1:9" ht="13.5">
      <c r="A27" s="70" t="s">
        <v>25</v>
      </c>
      <c r="B27" s="70">
        <v>5186</v>
      </c>
      <c r="C27" s="70">
        <v>4832</v>
      </c>
      <c r="D27" s="70">
        <v>7302</v>
      </c>
      <c r="E27" s="70">
        <v>7674</v>
      </c>
      <c r="F27" s="70">
        <v>10815</v>
      </c>
      <c r="G27" s="70">
        <v>7077</v>
      </c>
      <c r="H27" s="69" t="s">
        <v>79</v>
      </c>
      <c r="I27" s="68">
        <v>7189</v>
      </c>
    </row>
    <row r="28" spans="1:9" ht="13.5">
      <c r="A28" s="70" t="s">
        <v>26</v>
      </c>
      <c r="B28" s="70">
        <v>2155</v>
      </c>
      <c r="C28" s="70">
        <v>2169</v>
      </c>
      <c r="D28" s="70">
        <v>1067</v>
      </c>
      <c r="E28" s="70">
        <v>1387</v>
      </c>
      <c r="F28" s="70">
        <v>1613</v>
      </c>
      <c r="G28" s="70">
        <v>639</v>
      </c>
      <c r="H28" s="69" t="s">
        <v>80</v>
      </c>
      <c r="I28" s="68">
        <v>631</v>
      </c>
    </row>
    <row r="29" spans="1:9" ht="13.5">
      <c r="A29" s="70" t="s">
        <v>27</v>
      </c>
      <c r="B29" s="70">
        <v>1176</v>
      </c>
      <c r="C29" s="70">
        <v>1777</v>
      </c>
      <c r="D29" s="70">
        <v>2036</v>
      </c>
      <c r="E29" s="70">
        <v>2780</v>
      </c>
      <c r="F29" s="70">
        <v>4436</v>
      </c>
      <c r="G29" s="70">
        <v>2326</v>
      </c>
      <c r="H29" s="69" t="s">
        <v>81</v>
      </c>
      <c r="I29" s="68">
        <v>5019</v>
      </c>
    </row>
    <row r="30" spans="1:9" ht="14.25" thickBot="1">
      <c r="A30" s="70" t="s">
        <v>28</v>
      </c>
      <c r="B30" s="70">
        <v>1473</v>
      </c>
      <c r="C30" s="70">
        <v>1608</v>
      </c>
      <c r="D30" s="70">
        <v>5018</v>
      </c>
      <c r="E30" s="70">
        <v>5216</v>
      </c>
      <c r="F30" s="70">
        <v>7184</v>
      </c>
      <c r="G30" s="70">
        <v>4804</v>
      </c>
      <c r="H30" s="69" t="s">
        <v>82</v>
      </c>
      <c r="I30" s="68">
        <v>4210</v>
      </c>
    </row>
    <row r="31" spans="1:9" ht="14.25" thickBot="1">
      <c r="A31" s="71" t="s">
        <v>29</v>
      </c>
      <c r="B31" s="72">
        <f>SUM(B27:B30)</f>
        <v>9990</v>
      </c>
      <c r="C31" s="73">
        <f>SUM(C27:C30)</f>
        <v>10386</v>
      </c>
      <c r="D31" s="70">
        <v>12739</v>
      </c>
      <c r="E31" s="70">
        <v>14569</v>
      </c>
      <c r="F31" s="70">
        <v>14620</v>
      </c>
      <c r="G31" s="70">
        <v>10307</v>
      </c>
      <c r="H31" s="69" t="s">
        <v>83</v>
      </c>
      <c r="I31" s="68">
        <v>8147</v>
      </c>
    </row>
    <row r="32" spans="1:9" ht="14.25" thickBot="1">
      <c r="A32" s="71" t="s">
        <v>30</v>
      </c>
      <c r="B32" s="72">
        <f>B25-B31</f>
        <v>27736</v>
      </c>
      <c r="C32" s="72">
        <f>C25-C31</f>
        <v>35595</v>
      </c>
      <c r="D32" s="70">
        <v>8146</v>
      </c>
      <c r="E32" s="70">
        <v>10887</v>
      </c>
      <c r="F32" s="70">
        <v>10661</v>
      </c>
      <c r="G32" s="70">
        <v>9314</v>
      </c>
      <c r="H32" s="69" t="s">
        <v>84</v>
      </c>
      <c r="I32" s="68">
        <v>9178</v>
      </c>
    </row>
    <row r="33" spans="4:9" ht="13.5">
      <c r="D33" s="70">
        <v>708</v>
      </c>
      <c r="E33" s="70">
        <v>737</v>
      </c>
      <c r="F33" s="70">
        <v>847</v>
      </c>
      <c r="G33" s="70">
        <v>333</v>
      </c>
      <c r="H33" s="69" t="s">
        <v>85</v>
      </c>
      <c r="I33" s="68">
        <v>532</v>
      </c>
    </row>
    <row r="34" spans="1:9" ht="13.5">
      <c r="A34" s="74"/>
      <c r="B34" s="74"/>
      <c r="C34" s="74"/>
      <c r="D34" s="70">
        <v>432</v>
      </c>
      <c r="E34" s="70">
        <v>587</v>
      </c>
      <c r="F34" s="70">
        <v>637</v>
      </c>
      <c r="G34" s="70">
        <v>382</v>
      </c>
      <c r="H34" s="69" t="s">
        <v>86</v>
      </c>
      <c r="I34" s="68">
        <v>420</v>
      </c>
    </row>
    <row r="35" spans="1:9" ht="13.5">
      <c r="A35" s="74"/>
      <c r="B35" s="75"/>
      <c r="C35" s="75"/>
      <c r="D35" s="70">
        <v>532</v>
      </c>
      <c r="E35" s="70">
        <v>555</v>
      </c>
      <c r="F35" s="70">
        <v>777</v>
      </c>
      <c r="G35" s="70">
        <v>143</v>
      </c>
      <c r="H35" s="69" t="s">
        <v>87</v>
      </c>
      <c r="I35" s="68">
        <v>227</v>
      </c>
    </row>
    <row r="36" spans="1:9" ht="13.5">
      <c r="A36" s="74"/>
      <c r="B36" s="75"/>
      <c r="C36" s="75"/>
      <c r="D36" s="70">
        <v>833</v>
      </c>
      <c r="E36" s="70">
        <v>813</v>
      </c>
      <c r="F36" s="70">
        <v>525</v>
      </c>
      <c r="G36" s="70">
        <v>43</v>
      </c>
      <c r="H36" s="69" t="s">
        <v>88</v>
      </c>
      <c r="I36" s="68">
        <v>127</v>
      </c>
    </row>
    <row r="37" spans="1:9" ht="13.5">
      <c r="A37" s="74"/>
      <c r="B37" s="75"/>
      <c r="C37" s="75"/>
      <c r="D37" s="70">
        <v>1248</v>
      </c>
      <c r="E37" s="70">
        <v>1155</v>
      </c>
      <c r="F37" s="70">
        <v>1514</v>
      </c>
      <c r="G37" s="70">
        <v>412</v>
      </c>
      <c r="H37" s="69" t="s">
        <v>89</v>
      </c>
      <c r="I37" s="68">
        <v>567</v>
      </c>
    </row>
    <row r="38" spans="1:9" ht="13.5">
      <c r="A38" s="74"/>
      <c r="B38" s="75"/>
      <c r="C38" s="75"/>
      <c r="D38" s="70">
        <v>1821</v>
      </c>
      <c r="E38" s="70">
        <v>1888</v>
      </c>
      <c r="F38" s="70">
        <v>2104</v>
      </c>
      <c r="G38" s="70">
        <v>1284</v>
      </c>
      <c r="H38" s="69" t="s">
        <v>90</v>
      </c>
      <c r="I38" s="68">
        <v>1201</v>
      </c>
    </row>
    <row r="39" spans="1:9" ht="13.5">
      <c r="A39" s="74"/>
      <c r="B39" s="75"/>
      <c r="C39" s="75"/>
      <c r="D39" s="70">
        <v>1319</v>
      </c>
      <c r="E39" s="70">
        <v>1526</v>
      </c>
      <c r="F39" s="70">
        <v>1181</v>
      </c>
      <c r="G39" s="70">
        <v>558</v>
      </c>
      <c r="H39" s="69" t="s">
        <v>91</v>
      </c>
      <c r="I39" s="68">
        <v>556</v>
      </c>
    </row>
    <row r="40" spans="1:9" ht="13.5">
      <c r="A40" s="74"/>
      <c r="B40" s="75"/>
      <c r="C40" s="75"/>
      <c r="D40" s="70">
        <v>403</v>
      </c>
      <c r="E40" s="70">
        <v>480</v>
      </c>
      <c r="F40" s="70">
        <v>510</v>
      </c>
      <c r="G40" s="70">
        <v>64</v>
      </c>
      <c r="H40" s="69" t="s">
        <v>92</v>
      </c>
      <c r="I40" s="68">
        <v>46</v>
      </c>
    </row>
    <row r="41" spans="4:9" ht="13.5">
      <c r="D41" s="70">
        <v>679</v>
      </c>
      <c r="E41" s="70">
        <v>796</v>
      </c>
      <c r="F41" s="70">
        <v>921</v>
      </c>
      <c r="G41" s="70">
        <v>362</v>
      </c>
      <c r="H41" s="69" t="s">
        <v>93</v>
      </c>
      <c r="I41" s="68">
        <v>397</v>
      </c>
    </row>
    <row r="42" spans="4:9" ht="13.5">
      <c r="D42" s="70">
        <v>695</v>
      </c>
      <c r="E42" s="70">
        <v>670</v>
      </c>
      <c r="F42" s="70">
        <v>987</v>
      </c>
      <c r="G42" s="70">
        <v>65</v>
      </c>
      <c r="H42" s="69" t="s">
        <v>94</v>
      </c>
      <c r="I42" s="68">
        <v>209</v>
      </c>
    </row>
    <row r="43" spans="4:9" ht="13.5">
      <c r="D43" s="70">
        <v>456</v>
      </c>
      <c r="E43" s="70">
        <v>546</v>
      </c>
      <c r="F43" s="70">
        <v>600</v>
      </c>
      <c r="G43" s="70">
        <v>52</v>
      </c>
      <c r="H43" s="69" t="s">
        <v>95</v>
      </c>
      <c r="I43" s="68">
        <v>61</v>
      </c>
    </row>
    <row r="44" spans="4:9" ht="13.5">
      <c r="D44" s="70">
        <v>2104</v>
      </c>
      <c r="E44" s="70">
        <v>2073</v>
      </c>
      <c r="F44" s="70">
        <v>2695</v>
      </c>
      <c r="G44" s="70">
        <v>1097</v>
      </c>
      <c r="H44" s="69" t="s">
        <v>96</v>
      </c>
      <c r="I44" s="68">
        <v>1554</v>
      </c>
    </row>
    <row r="45" spans="4:9" ht="13.5">
      <c r="D45" s="70">
        <v>584</v>
      </c>
      <c r="E45" s="70">
        <v>664</v>
      </c>
      <c r="F45" s="70">
        <v>636</v>
      </c>
      <c r="G45" s="70">
        <v>118</v>
      </c>
      <c r="H45" s="69" t="s">
        <v>97</v>
      </c>
      <c r="I45" s="68">
        <v>65</v>
      </c>
    </row>
    <row r="46" spans="4:9" ht="13.5">
      <c r="D46" s="70">
        <v>1382</v>
      </c>
      <c r="E46" s="70">
        <v>1541</v>
      </c>
      <c r="F46" s="70">
        <v>1392</v>
      </c>
      <c r="G46" s="70">
        <v>887</v>
      </c>
      <c r="H46" s="69" t="s">
        <v>98</v>
      </c>
      <c r="I46" s="68">
        <v>1069</v>
      </c>
    </row>
    <row r="47" spans="4:9" ht="13.5">
      <c r="D47" s="70">
        <v>1033</v>
      </c>
      <c r="E47" s="70">
        <v>1247</v>
      </c>
      <c r="F47" s="70">
        <v>1411</v>
      </c>
      <c r="G47" s="70">
        <v>344</v>
      </c>
      <c r="H47" s="69" t="s">
        <v>99</v>
      </c>
      <c r="I47" s="68">
        <v>582</v>
      </c>
    </row>
    <row r="48" spans="4:9" ht="13.5">
      <c r="D48" s="70">
        <v>809</v>
      </c>
      <c r="E48" s="70">
        <v>852</v>
      </c>
      <c r="F48" s="70">
        <v>910</v>
      </c>
      <c r="G48" s="70">
        <v>198</v>
      </c>
      <c r="H48" s="69" t="s">
        <v>100</v>
      </c>
      <c r="I48" s="68">
        <v>158</v>
      </c>
    </row>
    <row r="49" spans="4:9" ht="13.5">
      <c r="D49" s="70">
        <v>803</v>
      </c>
      <c r="E49" s="70">
        <v>788</v>
      </c>
      <c r="F49" s="70">
        <v>924</v>
      </c>
      <c r="G49" s="70">
        <v>76</v>
      </c>
      <c r="H49" s="69" t="s">
        <v>101</v>
      </c>
      <c r="I49" s="68">
        <v>85</v>
      </c>
    </row>
    <row r="50" spans="4:9" ht="13.5">
      <c r="D50" s="70">
        <v>1499</v>
      </c>
      <c r="E50" s="70">
        <v>1439</v>
      </c>
      <c r="F50" s="70">
        <v>2335</v>
      </c>
      <c r="G50" s="70">
        <v>631</v>
      </c>
      <c r="H50" s="69" t="s">
        <v>102</v>
      </c>
      <c r="I50" s="68">
        <v>1084</v>
      </c>
    </row>
    <row r="51" spans="4:9" ht="13.5">
      <c r="D51" s="70">
        <v>562</v>
      </c>
      <c r="E51" s="70">
        <v>587</v>
      </c>
      <c r="F51" s="70">
        <v>734</v>
      </c>
      <c r="G51" s="70">
        <v>121</v>
      </c>
      <c r="H51" s="69" t="s">
        <v>103</v>
      </c>
      <c r="I51" s="68">
        <v>153</v>
      </c>
    </row>
    <row r="53" spans="1:9" ht="13.5">
      <c r="A53" s="70"/>
      <c r="B53" s="70" t="s">
        <v>104</v>
      </c>
      <c r="C53" s="70" t="s">
        <v>4</v>
      </c>
      <c r="D53" s="70" t="s">
        <v>53</v>
      </c>
      <c r="E53" s="70" t="s">
        <v>54</v>
      </c>
      <c r="F53" s="70" t="s">
        <v>51</v>
      </c>
      <c r="G53" s="70" t="s">
        <v>167</v>
      </c>
      <c r="I53" s="70" t="s">
        <v>161</v>
      </c>
    </row>
    <row r="54" spans="1:9" ht="13.5">
      <c r="A54" s="70" t="s">
        <v>31</v>
      </c>
      <c r="B54" s="76">
        <f>B9</f>
        <v>48940</v>
      </c>
      <c r="C54" s="76">
        <f>C9</f>
        <v>68397</v>
      </c>
      <c r="D54" s="76">
        <f>SUM(D15:D18)</f>
        <v>89614</v>
      </c>
      <c r="E54" s="76">
        <f>SUM(E15:E18)</f>
        <v>86219</v>
      </c>
      <c r="F54" s="76">
        <f>SUM(F15:F18)</f>
        <v>121088</v>
      </c>
      <c r="G54" s="76">
        <f>SUM(G15:G18)</f>
        <v>99537</v>
      </c>
      <c r="I54" s="76">
        <f>SUM(I15:I18)</f>
        <v>102284</v>
      </c>
    </row>
    <row r="55" spans="1:9" ht="13.5">
      <c r="A55" s="70" t="s">
        <v>32</v>
      </c>
      <c r="B55" s="76">
        <f>B20</f>
        <v>14943</v>
      </c>
      <c r="C55" s="76">
        <f>C20</f>
        <v>18710</v>
      </c>
      <c r="D55" s="76">
        <f>SUM(D30:D33)</f>
        <v>26611</v>
      </c>
      <c r="E55" s="76">
        <f>SUM(E30:E33)</f>
        <v>31409</v>
      </c>
      <c r="F55" s="76">
        <f>SUM(F30:F33)</f>
        <v>33312</v>
      </c>
      <c r="G55" s="76">
        <f>SUM(G30:G33)</f>
        <v>24758</v>
      </c>
      <c r="I55" s="76">
        <f>SUM(I30:I33)</f>
        <v>22067</v>
      </c>
    </row>
    <row r="56" spans="1:9" ht="13.5">
      <c r="A56" s="70" t="s">
        <v>33</v>
      </c>
      <c r="B56" s="76">
        <f>B14</f>
        <v>5190</v>
      </c>
      <c r="C56" s="76">
        <f>C14</f>
        <v>5811</v>
      </c>
      <c r="D56" s="76">
        <f>D25+D27+D28</f>
        <v>9187</v>
      </c>
      <c r="E56" s="76">
        <f>E25+E27+E28</f>
        <v>10202</v>
      </c>
      <c r="F56" s="76">
        <f>F25+F27+F28</f>
        <v>13822</v>
      </c>
      <c r="G56" s="76">
        <f>G25+G27+G28</f>
        <v>8230</v>
      </c>
      <c r="I56" s="76">
        <f>I25+I27+I28</f>
        <v>8379</v>
      </c>
    </row>
    <row r="57" spans="1:9" ht="13.5">
      <c r="A57" s="70" t="s">
        <v>34</v>
      </c>
      <c r="B57" s="76">
        <f aca="true" t="shared" si="0" ref="B57:G57">B58+B59</f>
        <v>37726</v>
      </c>
      <c r="C57" s="76">
        <f t="shared" si="0"/>
        <v>45981</v>
      </c>
      <c r="D57" s="76">
        <f t="shared" si="0"/>
        <v>67407</v>
      </c>
      <c r="E57" s="76">
        <f t="shared" si="0"/>
        <v>79219</v>
      </c>
      <c r="F57" s="76">
        <f t="shared" si="0"/>
        <v>96452</v>
      </c>
      <c r="G57" s="76">
        <f t="shared" si="0"/>
        <v>53596</v>
      </c>
      <c r="I57" s="76">
        <f>I58+I59</f>
        <v>59161</v>
      </c>
    </row>
    <row r="58" spans="1:9" ht="13.5">
      <c r="A58" s="70" t="s">
        <v>49</v>
      </c>
      <c r="B58" s="76">
        <f>B31</f>
        <v>9990</v>
      </c>
      <c r="C58" s="76">
        <f>C31</f>
        <v>10386</v>
      </c>
      <c r="D58" s="76">
        <f>D5+D8+D38+D44</f>
        <v>11400</v>
      </c>
      <c r="E58" s="76">
        <f>E5+E8+E38+E44</f>
        <v>12589</v>
      </c>
      <c r="F58" s="76">
        <f>F5+F8+F38+F44</f>
        <v>15931</v>
      </c>
      <c r="G58" s="76">
        <f>G5+G8+G38+G44</f>
        <v>5863</v>
      </c>
      <c r="I58" s="76">
        <f>I5+I8+I38+I44</f>
        <v>6549</v>
      </c>
    </row>
    <row r="59" spans="1:9" ht="13.5">
      <c r="A59" s="70" t="s">
        <v>30</v>
      </c>
      <c r="B59" s="76">
        <f>B32</f>
        <v>27736</v>
      </c>
      <c r="C59" s="76">
        <f>C32</f>
        <v>35595</v>
      </c>
      <c r="D59" s="76">
        <f>D60-D54-D55-D56-D58</f>
        <v>56007</v>
      </c>
      <c r="E59" s="76">
        <f>E60-E54-E55-E56-E58</f>
        <v>66630</v>
      </c>
      <c r="F59" s="76">
        <f>F60-F54-F55-F56-F58</f>
        <v>80521</v>
      </c>
      <c r="G59" s="76">
        <f>G60-G54-G55-G56-G58</f>
        <v>47733</v>
      </c>
      <c r="I59" s="76">
        <f>I60-I54-I55-I56-I58</f>
        <v>52612</v>
      </c>
    </row>
    <row r="60" spans="1:9" ht="13.5">
      <c r="A60" s="70" t="s">
        <v>37</v>
      </c>
      <c r="B60" s="76">
        <f>B24</f>
        <v>106799</v>
      </c>
      <c r="C60" s="76">
        <f>C24</f>
        <v>138899</v>
      </c>
      <c r="D60" s="76">
        <f>SUM(D5:D51)</f>
        <v>192819</v>
      </c>
      <c r="E60" s="76">
        <f>SUM(E5:E51)</f>
        <v>207049</v>
      </c>
      <c r="F60" s="76">
        <f>SUM(F5:F51)</f>
        <v>264674</v>
      </c>
      <c r="G60" s="76">
        <f>SUM(G5:G51)</f>
        <v>186121</v>
      </c>
      <c r="I60" s="76">
        <f>SUM(I5:I51)</f>
        <v>191891</v>
      </c>
    </row>
    <row r="62" spans="1:9" ht="13.5">
      <c r="A62" s="70"/>
      <c r="B62" s="70" t="s">
        <v>104</v>
      </c>
      <c r="C62" s="70" t="s">
        <v>4</v>
      </c>
      <c r="D62" s="70" t="s">
        <v>53</v>
      </c>
      <c r="E62" s="70" t="s">
        <v>54</v>
      </c>
      <c r="F62" s="70" t="s">
        <v>51</v>
      </c>
      <c r="G62" s="70" t="s">
        <v>167</v>
      </c>
      <c r="I62" s="70" t="s">
        <v>161</v>
      </c>
    </row>
    <row r="63" spans="1:9" ht="13.5">
      <c r="A63" s="70" t="s">
        <v>31</v>
      </c>
      <c r="B63" s="77">
        <f aca="true" t="shared" si="1" ref="B63:G63">B54/B60</f>
        <v>0.4582439910486053</v>
      </c>
      <c r="C63" s="77">
        <f t="shared" si="1"/>
        <v>0.4924225516382407</v>
      </c>
      <c r="D63" s="77">
        <f t="shared" si="1"/>
        <v>0.4647571038123836</v>
      </c>
      <c r="E63" s="77">
        <f t="shared" si="1"/>
        <v>0.41641833575627024</v>
      </c>
      <c r="F63" s="77">
        <f t="shared" si="1"/>
        <v>0.45749865872734</v>
      </c>
      <c r="G63" s="77">
        <f t="shared" si="1"/>
        <v>0.5347972555488096</v>
      </c>
      <c r="I63" s="77">
        <f>I54/I60</f>
        <v>0.53303177324627</v>
      </c>
    </row>
    <row r="64" spans="1:9" ht="13.5">
      <c r="A64" s="70" t="s">
        <v>32</v>
      </c>
      <c r="B64" s="77">
        <f aca="true" t="shared" si="2" ref="B64:G64">B55/B60</f>
        <v>0.13991704042172678</v>
      </c>
      <c r="C64" s="77">
        <f t="shared" si="2"/>
        <v>0.13470219368030006</v>
      </c>
      <c r="D64" s="77">
        <f t="shared" si="2"/>
        <v>0.13801025832516506</v>
      </c>
      <c r="E64" s="77">
        <f t="shared" si="2"/>
        <v>0.1516983902361277</v>
      </c>
      <c r="F64" s="77">
        <f t="shared" si="2"/>
        <v>0.12586049253043366</v>
      </c>
      <c r="G64" s="77">
        <f t="shared" si="2"/>
        <v>0.13302099172043994</v>
      </c>
      <c r="I64" s="77">
        <f>I55/I60</f>
        <v>0.11499757674930039</v>
      </c>
    </row>
    <row r="65" spans="1:9" ht="13.5">
      <c r="A65" s="70" t="s">
        <v>33</v>
      </c>
      <c r="B65" s="77">
        <f aca="true" t="shared" si="3" ref="B65:G65">B56/B60</f>
        <v>0.04859596063633555</v>
      </c>
      <c r="C65" s="77">
        <f t="shared" si="3"/>
        <v>0.041836154327964926</v>
      </c>
      <c r="D65" s="77">
        <f t="shared" si="3"/>
        <v>0.04764571956083166</v>
      </c>
      <c r="E65" s="77">
        <f t="shared" si="3"/>
        <v>0.04927336041226956</v>
      </c>
      <c r="F65" s="77">
        <f t="shared" si="3"/>
        <v>0.05222273438267454</v>
      </c>
      <c r="G65" s="77">
        <f t="shared" si="3"/>
        <v>0.04421854599964539</v>
      </c>
      <c r="I65" s="77">
        <f>I56/I60</f>
        <v>0.04366541421953088</v>
      </c>
    </row>
    <row r="66" spans="1:9" ht="13.5">
      <c r="A66" s="70" t="s">
        <v>34</v>
      </c>
      <c r="B66" s="77">
        <f aca="true" t="shared" si="4" ref="B66:G66">B57/B60</f>
        <v>0.35324300789333235</v>
      </c>
      <c r="C66" s="77">
        <f t="shared" si="4"/>
        <v>0.33103910035349426</v>
      </c>
      <c r="D66" s="77">
        <f t="shared" si="4"/>
        <v>0.34958691830161964</v>
      </c>
      <c r="E66" s="77">
        <f t="shared" si="4"/>
        <v>0.38260991359533253</v>
      </c>
      <c r="F66" s="77">
        <f t="shared" si="4"/>
        <v>0.36441811435955174</v>
      </c>
      <c r="G66" s="77">
        <f t="shared" si="4"/>
        <v>0.28796320673110504</v>
      </c>
      <c r="I66" s="77">
        <f>I57/I60</f>
        <v>0.3083052357848987</v>
      </c>
    </row>
    <row r="67" spans="1:9" ht="13.5">
      <c r="A67" s="70" t="s">
        <v>49</v>
      </c>
      <c r="B67" s="77">
        <f aca="true" t="shared" si="5" ref="B67:G67">B58/B60</f>
        <v>0.09354020168728172</v>
      </c>
      <c r="C67" s="77">
        <f t="shared" si="5"/>
        <v>0.07477375647052895</v>
      </c>
      <c r="D67" s="77">
        <f t="shared" si="5"/>
        <v>0.05912280428795917</v>
      </c>
      <c r="E67" s="77">
        <f t="shared" si="5"/>
        <v>0.060802032369149335</v>
      </c>
      <c r="F67" s="77">
        <f t="shared" si="5"/>
        <v>0.06019102745263985</v>
      </c>
      <c r="G67" s="77">
        <f t="shared" si="5"/>
        <v>0.031501012782007405</v>
      </c>
      <c r="I67" s="77">
        <f>I58/I60</f>
        <v>0.0341287501758811</v>
      </c>
    </row>
    <row r="68" spans="1:9" ht="13.5">
      <c r="A68" s="70" t="s">
        <v>30</v>
      </c>
      <c r="B68" s="77">
        <f aca="true" t="shared" si="6" ref="B68:G68">B59/B60</f>
        <v>0.25970280620605063</v>
      </c>
      <c r="C68" s="77">
        <f t="shared" si="6"/>
        <v>0.25626534388296535</v>
      </c>
      <c r="D68" s="77">
        <f t="shared" si="6"/>
        <v>0.29046411401366046</v>
      </c>
      <c r="E68" s="77">
        <f t="shared" si="6"/>
        <v>0.3218078812261832</v>
      </c>
      <c r="F68" s="77">
        <f t="shared" si="6"/>
        <v>0.3042270869069119</v>
      </c>
      <c r="G68" s="77">
        <f t="shared" si="6"/>
        <v>0.25646219394909764</v>
      </c>
      <c r="I68" s="77">
        <f>I59/I60</f>
        <v>0.27417648560901764</v>
      </c>
    </row>
    <row r="69" spans="1:9" ht="13.5">
      <c r="A69" s="70" t="s">
        <v>37</v>
      </c>
      <c r="B69" s="77">
        <f aca="true" t="shared" si="7" ref="B69:I69">SUM(B63:B68)-B66</f>
        <v>1</v>
      </c>
      <c r="C69" s="77">
        <f t="shared" si="7"/>
        <v>1</v>
      </c>
      <c r="D69" s="77">
        <f t="shared" si="7"/>
        <v>1</v>
      </c>
      <c r="E69" s="77">
        <f t="shared" si="7"/>
        <v>1.0000000000000002</v>
      </c>
      <c r="F69" s="77">
        <f t="shared" si="7"/>
        <v>1</v>
      </c>
      <c r="G69" s="77">
        <f t="shared" si="7"/>
        <v>1</v>
      </c>
      <c r="I69" s="77">
        <f t="shared" si="7"/>
        <v>1</v>
      </c>
    </row>
  </sheetData>
  <printOptions/>
  <pageMargins left="0.75" right="0.75" top="1" bottom="1" header="0.512" footer="0.51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:G1"/>
    </sheetView>
  </sheetViews>
  <sheetFormatPr defaultColWidth="9.00390625" defaultRowHeight="13.5"/>
  <sheetData>
    <row r="1" spans="1:7" ht="13.5">
      <c r="A1" s="89" t="s">
        <v>118</v>
      </c>
      <c r="B1" s="89"/>
      <c r="C1" s="89"/>
      <c r="D1" s="89"/>
      <c r="E1" s="89"/>
      <c r="F1" s="89"/>
      <c r="G1" s="89"/>
    </row>
    <row r="3" ht="13.5">
      <c r="A3" t="s">
        <v>112</v>
      </c>
    </row>
    <row r="5" spans="1:2" ht="13.5">
      <c r="A5" s="52" t="s">
        <v>151</v>
      </c>
      <c r="B5" t="s">
        <v>154</v>
      </c>
    </row>
    <row r="6" spans="1:2" ht="13.5">
      <c r="A6" s="52" t="s">
        <v>152</v>
      </c>
      <c r="B6" t="s">
        <v>150</v>
      </c>
    </row>
    <row r="7" spans="1:2" ht="13.5">
      <c r="A7" s="52" t="s">
        <v>153</v>
      </c>
      <c r="B7" t="s">
        <v>155</v>
      </c>
    </row>
    <row r="9" ht="13.5">
      <c r="A9" t="s">
        <v>145</v>
      </c>
    </row>
    <row r="10" ht="13.5">
      <c r="A10" t="s">
        <v>146</v>
      </c>
    </row>
    <row r="12" spans="1:2" ht="13.5">
      <c r="A12" s="52" t="s">
        <v>151</v>
      </c>
      <c r="B12" t="s">
        <v>156</v>
      </c>
    </row>
    <row r="13" spans="1:2" ht="13.5">
      <c r="A13" s="52" t="s">
        <v>152</v>
      </c>
      <c r="B13" t="s">
        <v>149</v>
      </c>
    </row>
    <row r="14" spans="1:2" ht="13.5">
      <c r="A14" s="52" t="s">
        <v>153</v>
      </c>
      <c r="B14" t="s">
        <v>157</v>
      </c>
    </row>
    <row r="16" ht="13.5">
      <c r="A16" t="s">
        <v>116</v>
      </c>
    </row>
    <row r="17" ht="13.5">
      <c r="A17" t="s">
        <v>117</v>
      </c>
    </row>
    <row r="18" ht="13.5">
      <c r="A18" t="s">
        <v>147</v>
      </c>
    </row>
    <row r="20" spans="1:2" ht="13.5">
      <c r="A20" s="52" t="s">
        <v>151</v>
      </c>
      <c r="B20" t="s">
        <v>158</v>
      </c>
    </row>
    <row r="21" spans="1:2" ht="13.5">
      <c r="A21" s="52" t="s">
        <v>152</v>
      </c>
      <c r="B21" t="s">
        <v>148</v>
      </c>
    </row>
    <row r="22" spans="1:2" ht="13.5">
      <c r="A22" s="52" t="s">
        <v>153</v>
      </c>
      <c r="B22" t="s">
        <v>168</v>
      </c>
    </row>
    <row r="25" ht="13.5">
      <c r="A25" s="52"/>
    </row>
    <row r="26" ht="13.5">
      <c r="A26" s="52"/>
    </row>
    <row r="27" ht="13.5">
      <c r="A27" s="52"/>
    </row>
  </sheetData>
  <mergeCells count="1">
    <mergeCell ref="A1:G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2005-03-15T07:27:54Z</cp:lastPrinted>
  <dcterms:created xsi:type="dcterms:W3CDTF">2005-03-09T17:14:08Z</dcterms:created>
  <dcterms:modified xsi:type="dcterms:W3CDTF">2006-03-03T02:36:13Z</dcterms:modified>
  <cp:category/>
  <cp:version/>
  <cp:contentType/>
  <cp:contentStatus/>
</cp:coreProperties>
</file>